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ml.chartshape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ml.chartshapes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ml.chartshapes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ml.chartshapes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ml.chartshapes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ml.chartshapes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ml.chartshapes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ml.chartshapes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7.xml" ContentType="application/vnd.openxmlformats-officedocument.drawingml.chartshapes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ml.chartshapes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ml.chartshapes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ml.chartshapes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ml.chartshapes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9.xml" ContentType="application/vnd.openxmlformats-officedocument.drawingml.chartshapes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0.xml" ContentType="application/vnd.openxmlformats-officedocument.drawingml.chartshapes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1.xml" ContentType="application/vnd.openxmlformats-officedocument.drawingml.chartshapes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2.xml" ContentType="application/vnd.openxmlformats-officedocument.drawingml.chartshapes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3.xml" ContentType="application/vnd.openxmlformats-officedocument.drawingml.chartshapes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4.xml" ContentType="application/vnd.openxmlformats-officedocument.drawingml.chartshapes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42.xml" ContentType="application/vnd.openxmlformats-officedocument.drawingml.chartshapes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43.xml" ContentType="application/vnd.openxmlformats-officedocument.drawingml.chartshapes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4.xml" ContentType="application/vnd.openxmlformats-officedocument.drawingml.chartshapes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45.xml" ContentType="application/vnd.openxmlformats-officedocument.drawingml.chartshapes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46.xml" ContentType="application/vnd.openxmlformats-officedocument.drawingml.chartshapes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7.xml" ContentType="application/vnd.openxmlformats-officedocument.drawingml.chartshapes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48.xml" ContentType="application/vnd.openxmlformats-officedocument.drawingml.chartshapes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49.xml" ContentType="application/vnd.openxmlformats-officedocument.drawingml.chartshapes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50.xml" ContentType="application/vnd.openxmlformats-officedocument.drawingml.chartshapes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51.xml" ContentType="application/vnd.openxmlformats-officedocument.drawingml.chartshapes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57.xml" ContentType="application/vnd.openxmlformats-officedocument.drawingml.chartshapes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58.xml" ContentType="application/vnd.openxmlformats-officedocument.drawingml.chartshapes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59.xml" ContentType="application/vnd.openxmlformats-officedocument.drawingml.chartshapes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60.xml" ContentType="application/vnd.openxmlformats-officedocument.drawingml.chartshapes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61.xml" ContentType="application/vnd.openxmlformats-officedocument.drawingml.chartshapes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62.xml" ContentType="application/vnd.openxmlformats-officedocument.drawingml.chartshapes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63.xml" ContentType="application/vnd.openxmlformats-officedocument.drawingml.chartshapes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4.xml" ContentType="application/vnd.openxmlformats-officedocument.drawingml.chartshapes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65.xml" ContentType="application/vnd.openxmlformats-officedocument.drawingml.chartshapes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66.xml" ContentType="application/vnd.openxmlformats-officedocument.drawingml.chartshapes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69.xml" ContentType="application/vnd.openxmlformats-officedocument.drawingml.chartshapes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70.xml" ContentType="application/vnd.openxmlformats-officedocument.drawingml.chartshapes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71.xml" ContentType="application/vnd.openxmlformats-officedocument.drawingml.chartshapes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72.xml" ContentType="application/vnd.openxmlformats-officedocument.drawingml.chartshapes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73.xml" ContentType="application/vnd.openxmlformats-officedocument.drawingml.chartshapes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drawings/drawing74.xml" ContentType="application/vnd.openxmlformats-officedocument.drawingml.chartshapes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5.xml" ContentType="application/vnd.openxmlformats-officedocument.drawingml.chartshapes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76.xml" ContentType="application/vnd.openxmlformats-officedocument.drawingml.chartshapes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77.xml" ContentType="application/vnd.openxmlformats-officedocument.drawingml.chartshapes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drawings/drawing78.xml" ContentType="application/vnd.openxmlformats-officedocument.drawingml.chartshapes+xml"/>
  <Override PartName="/xl/drawings/drawing79.xml" ContentType="application/vnd.openxmlformats-officedocument.drawing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80.xml" ContentType="application/vnd.openxmlformats-officedocument.drawingml.chartshapes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81.xml" ContentType="application/vnd.openxmlformats-officedocument.drawingml.chartshape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82.xml" ContentType="application/vnd.openxmlformats-officedocument.drawingml.chartshapes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83.xml" ContentType="application/vnd.openxmlformats-officedocument.drawingml.chartshapes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84.xml" ContentType="application/vnd.openxmlformats-officedocument.drawingml.chartshapes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85.xml" ContentType="application/vnd.openxmlformats-officedocument.drawingml.chartshapes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drawings/drawing86.xml" ContentType="application/vnd.openxmlformats-officedocument.drawingml.chartshapes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drawings/drawing87.xml" ContentType="application/vnd.openxmlformats-officedocument.drawingml.chartshapes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88.xml" ContentType="application/vnd.openxmlformats-officedocument.drawingml.chartshapes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drawings/drawing89.xml" ContentType="application/vnd.openxmlformats-officedocument.drawingml.chartshapes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drawings/drawing101.xml" ContentType="application/vnd.openxmlformats-officedocument.drawingml.chartshapes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drawings/drawing102.xml" ContentType="application/vnd.openxmlformats-officedocument.drawingml.chartshapes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drawings/drawing103.xml" ContentType="application/vnd.openxmlformats-officedocument.drawingml.chartshapes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drawings/drawing104.xml" ContentType="application/vnd.openxmlformats-officedocument.drawingml.chartshapes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105.xml" ContentType="application/vnd.openxmlformats-officedocument.drawingml.chartshapes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drawings/drawing106.xml" ContentType="application/vnd.openxmlformats-officedocument.drawingml.chartshapes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drawings/drawing107.xml" ContentType="application/vnd.openxmlformats-officedocument.drawingml.chartshapes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drawings/drawing108.xml" ContentType="application/vnd.openxmlformats-officedocument.drawingml.chartshapes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drawings/drawing109.xml" ContentType="application/vnd.openxmlformats-officedocument.drawingml.chartshapes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drawings/drawing110.xml" ContentType="application/vnd.openxmlformats-officedocument.drawingml.chartshapes+xml"/>
  <Override PartName="/xl/drawings/drawing111.xml" ContentType="application/vnd.openxmlformats-officedocument.drawing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drawings/drawing112.xml" ContentType="application/vnd.openxmlformats-officedocument.drawingml.chartshapes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113.xml" ContentType="application/vnd.openxmlformats-officedocument.drawingml.chartshapes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drawings/drawing114.xml" ContentType="application/vnd.openxmlformats-officedocument.drawingml.chartshapes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15.xml" ContentType="application/vnd.openxmlformats-officedocument.drawingml.chartshapes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116.xml" ContentType="application/vnd.openxmlformats-officedocument.drawingml.chartshapes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drawings/drawing117.xml" ContentType="application/vnd.openxmlformats-officedocument.drawingml.chartshapes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drawings/drawing118.xml" ContentType="application/vnd.openxmlformats-officedocument.drawingml.chartshapes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drawings/drawing119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drawings/drawing120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21.xml" ContentType="application/vnd.openxmlformats-officedocument.drawingml.chartshapes+xml"/>
  <Override PartName="/xl/drawings/drawing122.xml" ContentType="application/vnd.openxmlformats-officedocument.drawing+xml"/>
  <Override PartName="/xl/drawings/drawing123.xml" ContentType="application/vnd.openxmlformats-officedocument.drawing+xml"/>
  <Override PartName="/xl/drawings/drawing124.xml" ContentType="application/vnd.openxmlformats-officedocument.drawing+xml"/>
  <Override PartName="/xl/drawings/drawing12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Pos\AppData\Local\Temp\"/>
    </mc:Choice>
  </mc:AlternateContent>
  <xr:revisionPtr revIDLastSave="0" documentId="13_ncr:1_{3B0ABF2F-4A55-4E70-B839-231EAF66EB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ward" sheetId="1" r:id="rId1"/>
    <sheet name="Atac-I50-SECOeS" sheetId="11" r:id="rId2"/>
    <sheet name="Atac-I50-NE" sheetId="12" state="hidden" r:id="rId3"/>
    <sheet name="Atac-I50-N" sheetId="15" state="hidden" r:id="rId4"/>
    <sheet name="Swap - Encargos" sheetId="17" r:id="rId5"/>
    <sheet name="Atac-I50-N-Nom" sheetId="30" r:id="rId6"/>
    <sheet name="Atac-I50-NE-Nom" sheetId="29" state="hidden" r:id="rId7"/>
    <sheet name="Atac-I50-SECOeS-Nom" sheetId="27" r:id="rId8"/>
    <sheet name="Varej-I50-SECOeS" sheetId="18" r:id="rId9"/>
    <sheet name="Varej-I50-SECOeS-Nom" sheetId="28" r:id="rId10"/>
    <sheet name="Varej-I50-NE" sheetId="19" r:id="rId11"/>
    <sheet name="Varej-I50-NE-Nom" sheetId="31" r:id="rId12"/>
    <sheet name="Varej-I50-N" sheetId="20" r:id="rId13"/>
    <sheet name="Atac-Conv-SECOeS" sheetId="21" state="hidden" r:id="rId14"/>
    <sheet name="Atac-Conv-NE" sheetId="22" state="hidden" r:id="rId15"/>
    <sheet name="Atac-Conv-N" sheetId="23" state="hidden" r:id="rId16"/>
    <sheet name="Atac-Conv-N-Nom" sheetId="35" state="hidden" r:id="rId17"/>
    <sheet name="Atac-Conv-NE-Nom" sheetId="34" state="hidden" r:id="rId18"/>
    <sheet name="Atac-Conv-SECOeS-Nom" sheetId="33" state="hidden" r:id="rId19"/>
    <sheet name="Varej-I50-N-Nom" sheetId="32" r:id="rId20"/>
    <sheet name="Varej-Conv-SECOeS" sheetId="24" r:id="rId21"/>
    <sheet name="Varej-Conv-SECOeS-Nom" sheetId="36" r:id="rId22"/>
    <sheet name="Varej-Conv-NE" sheetId="25" r:id="rId23"/>
    <sheet name="Varej-Conv-NE-Nom" sheetId="37" r:id="rId24"/>
    <sheet name="Varej-Conv-N" sheetId="26" r:id="rId25"/>
    <sheet name="Varej-Conv-N-Nom" sheetId="38" r:id="rId26"/>
    <sheet name="Varej-I50-SECOeS-SemEnc" sheetId="39" r:id="rId27"/>
    <sheet name="Varej-I50-SECOeS-SemEnc-Nom" sheetId="40" r:id="rId28"/>
    <sheet name="Varej-I50-NE-SemEnc" sheetId="41" r:id="rId29"/>
    <sheet name="Varej-I50-NE-SemEnc-Nom" sheetId="42" r:id="rId30"/>
    <sheet name="Varej-I50-N-SemEnc" sheetId="43" r:id="rId31"/>
    <sheet name="Varej-I50-N-SemEnc-Nom" sheetId="44" r:id="rId32"/>
    <sheet name="Varej-Conv-SECOeS-SemEnc" sheetId="45" r:id="rId33"/>
    <sheet name="Varej-Conv-SECOeS-SemEnc-Nom" sheetId="46" r:id="rId34"/>
    <sheet name="Varej-Conv-NE-SemEnc" sheetId="47" r:id="rId35"/>
    <sheet name="Varej-Conv-NE-SemEnc-Nom" sheetId="48" r:id="rId36"/>
    <sheet name="Varej-Conv-N-SemEnc" sheetId="49" r:id="rId37"/>
    <sheet name="Varej-Conv-N-SemEnc-Nom" sheetId="50" r:id="rId38"/>
  </sheets>
  <definedNames>
    <definedName name="_xlnm.Print_Area" localSheetId="1">'Atac-I50-SECOeS'!$AS$53:$CV$137</definedName>
    <definedName name="_xlnm.Print_Area" localSheetId="7">'Atac-I50-SECOeS-Nom'!$AS$53:$CV$137</definedName>
    <definedName name="_xlnm.Print_Area" localSheetId="0">Forward!$AO$62:$CU$148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40" i="50" l="1"/>
  <c r="P140" i="50"/>
  <c r="Q140" i="50"/>
  <c r="Y140" i="50" s="1"/>
  <c r="R140" i="50"/>
  <c r="S140" i="50"/>
  <c r="T140" i="50"/>
  <c r="U140" i="50"/>
  <c r="W140" i="50"/>
  <c r="O140" i="38"/>
  <c r="W140" i="38" s="1"/>
  <c r="P140" i="38"/>
  <c r="Q140" i="38"/>
  <c r="R140" i="38"/>
  <c r="S140" i="38"/>
  <c r="T140" i="38"/>
  <c r="U140" i="38"/>
  <c r="AA140" i="38"/>
  <c r="AB140" i="38"/>
  <c r="AO140" i="38"/>
  <c r="AP140" i="38"/>
  <c r="R140" i="26"/>
  <c r="S140" i="26"/>
  <c r="T140" i="26"/>
  <c r="U140" i="26"/>
  <c r="AM140" i="26"/>
  <c r="O140" i="48"/>
  <c r="W140" i="48" s="1"/>
  <c r="P140" i="48"/>
  <c r="Q140" i="48"/>
  <c r="R140" i="48"/>
  <c r="S140" i="48"/>
  <c r="T140" i="48"/>
  <c r="U140" i="48"/>
  <c r="AC140" i="48"/>
  <c r="AO140" i="48"/>
  <c r="AP140" i="48"/>
  <c r="AQ140" i="48"/>
  <c r="O140" i="47"/>
  <c r="T140" i="47"/>
  <c r="U140" i="47"/>
  <c r="AO140" i="47"/>
  <c r="O140" i="37"/>
  <c r="W140" i="37" s="1"/>
  <c r="P140" i="37"/>
  <c r="Q140" i="37"/>
  <c r="R140" i="37"/>
  <c r="S140" i="37"/>
  <c r="T140" i="37"/>
  <c r="Y140" i="37" s="1"/>
  <c r="U140" i="37"/>
  <c r="AC140" i="37"/>
  <c r="AQ140" i="37"/>
  <c r="O140" i="25"/>
  <c r="P140" i="25"/>
  <c r="Q140" i="25"/>
  <c r="AO140" i="25"/>
  <c r="AP140" i="25"/>
  <c r="AQ140" i="25"/>
  <c r="O140" i="46"/>
  <c r="P140" i="46"/>
  <c r="Q140" i="46"/>
  <c r="R140" i="46"/>
  <c r="S140" i="46"/>
  <c r="T140" i="46"/>
  <c r="Y140" i="46" s="1"/>
  <c r="U140" i="46"/>
  <c r="AO140" i="46"/>
  <c r="O140" i="36"/>
  <c r="P140" i="36"/>
  <c r="Q140" i="36"/>
  <c r="R140" i="36"/>
  <c r="S140" i="36"/>
  <c r="T140" i="36"/>
  <c r="U140" i="36"/>
  <c r="AA140" i="36"/>
  <c r="AB140" i="36"/>
  <c r="AC140" i="36"/>
  <c r="AD140" i="36"/>
  <c r="AE140" i="36" s="1"/>
  <c r="AO140" i="36"/>
  <c r="AP140" i="36"/>
  <c r="AQ140" i="36"/>
  <c r="O140" i="24"/>
  <c r="T140" i="24"/>
  <c r="U140" i="24"/>
  <c r="AO140" i="24"/>
  <c r="O140" i="44"/>
  <c r="P140" i="44"/>
  <c r="Q140" i="44"/>
  <c r="R140" i="44"/>
  <c r="S140" i="44"/>
  <c r="T140" i="44"/>
  <c r="Y140" i="44" s="1"/>
  <c r="U140" i="44"/>
  <c r="AM140" i="44"/>
  <c r="O140" i="32"/>
  <c r="P140" i="32"/>
  <c r="Q140" i="32"/>
  <c r="R140" i="32"/>
  <c r="S140" i="32"/>
  <c r="T140" i="32"/>
  <c r="U140" i="32"/>
  <c r="AO140" i="32"/>
  <c r="AP140" i="32"/>
  <c r="R140" i="20"/>
  <c r="S140" i="20"/>
  <c r="T140" i="20"/>
  <c r="U140" i="20"/>
  <c r="AM140" i="20"/>
  <c r="O140" i="42"/>
  <c r="W140" i="42" s="1"/>
  <c r="P140" i="42"/>
  <c r="Q140" i="42"/>
  <c r="R140" i="42"/>
  <c r="S140" i="42"/>
  <c r="T140" i="42"/>
  <c r="U140" i="42"/>
  <c r="AA140" i="42"/>
  <c r="AB140" i="42"/>
  <c r="AC140" i="42"/>
  <c r="AO140" i="42"/>
  <c r="AP140" i="42"/>
  <c r="AQ140" i="42"/>
  <c r="O140" i="31"/>
  <c r="P140" i="31"/>
  <c r="Q140" i="31"/>
  <c r="W140" i="31" s="1"/>
  <c r="R140" i="31"/>
  <c r="S140" i="31"/>
  <c r="T140" i="31"/>
  <c r="Y140" i="31" s="1"/>
  <c r="U140" i="31"/>
  <c r="AQ140" i="31"/>
  <c r="O140" i="19"/>
  <c r="P140" i="19"/>
  <c r="Q140" i="19"/>
  <c r="AO140" i="19"/>
  <c r="AP140" i="19"/>
  <c r="AQ140" i="19"/>
  <c r="O140" i="40"/>
  <c r="P140" i="40"/>
  <c r="Q140" i="40"/>
  <c r="R140" i="40"/>
  <c r="S140" i="40"/>
  <c r="T140" i="40"/>
  <c r="Y140" i="40" s="1"/>
  <c r="U140" i="40"/>
  <c r="W140" i="40"/>
  <c r="P140" i="39"/>
  <c r="Q140" i="39"/>
  <c r="R140" i="39"/>
  <c r="S140" i="39"/>
  <c r="AP140" i="39"/>
  <c r="AQ140" i="39"/>
  <c r="O140" i="28"/>
  <c r="P140" i="28"/>
  <c r="W140" i="28" s="1"/>
  <c r="Q140" i="28"/>
  <c r="R140" i="28"/>
  <c r="S140" i="28"/>
  <c r="T140" i="28"/>
  <c r="U140" i="28"/>
  <c r="AA140" i="28"/>
  <c r="AB140" i="28"/>
  <c r="AC140" i="28"/>
  <c r="AO140" i="28"/>
  <c r="AP140" i="28"/>
  <c r="AQ140" i="28"/>
  <c r="S140" i="18"/>
  <c r="T140" i="18"/>
  <c r="U140" i="18"/>
  <c r="O140" i="35"/>
  <c r="P140" i="35"/>
  <c r="Q140" i="35"/>
  <c r="R140" i="35"/>
  <c r="S140" i="35"/>
  <c r="T140" i="35"/>
  <c r="U140" i="35"/>
  <c r="AC140" i="35"/>
  <c r="AD140" i="35"/>
  <c r="AE140" i="35"/>
  <c r="AQ140" i="35"/>
  <c r="O140" i="23"/>
  <c r="P140" i="23"/>
  <c r="Q140" i="23"/>
  <c r="AO140" i="23"/>
  <c r="AP140" i="23"/>
  <c r="AQ140" i="23"/>
  <c r="O140" i="34"/>
  <c r="P140" i="34"/>
  <c r="Q140" i="34"/>
  <c r="R140" i="34"/>
  <c r="S140" i="34"/>
  <c r="T140" i="34"/>
  <c r="Y140" i="34" s="1"/>
  <c r="U140" i="34"/>
  <c r="AO140" i="34"/>
  <c r="Q140" i="22"/>
  <c r="R140" i="22"/>
  <c r="S140" i="22"/>
  <c r="T140" i="22"/>
  <c r="AQ140" i="22"/>
  <c r="O140" i="33"/>
  <c r="P140" i="33"/>
  <c r="Q140" i="33"/>
  <c r="R140" i="33"/>
  <c r="S140" i="33"/>
  <c r="T140" i="33"/>
  <c r="U140" i="33"/>
  <c r="AD140" i="33"/>
  <c r="AE140" i="33" s="1"/>
  <c r="AO140" i="33"/>
  <c r="AP140" i="33"/>
  <c r="AQ140" i="33"/>
  <c r="O140" i="21"/>
  <c r="T140" i="21"/>
  <c r="U140" i="21"/>
  <c r="AO140" i="21"/>
  <c r="O140" i="30"/>
  <c r="P140" i="30"/>
  <c r="Q140" i="30"/>
  <c r="R140" i="30"/>
  <c r="S140" i="30"/>
  <c r="T140" i="30"/>
  <c r="Y140" i="30" s="1"/>
  <c r="U140" i="30"/>
  <c r="AM140" i="30"/>
  <c r="O140" i="15"/>
  <c r="P140" i="15"/>
  <c r="Q140" i="15"/>
  <c r="R140" i="15"/>
  <c r="AP140" i="15"/>
  <c r="AQ140" i="15"/>
  <c r="O140" i="29"/>
  <c r="Y140" i="29" s="1"/>
  <c r="P140" i="29"/>
  <c r="W140" i="29" s="1"/>
  <c r="Q140" i="29"/>
  <c r="R140" i="29"/>
  <c r="S140" i="29"/>
  <c r="T140" i="29"/>
  <c r="U140" i="29"/>
  <c r="AA140" i="29"/>
  <c r="AB140" i="29"/>
  <c r="AO140" i="29"/>
  <c r="AP140" i="29"/>
  <c r="O140" i="27"/>
  <c r="P140" i="27"/>
  <c r="Q140" i="27"/>
  <c r="R140" i="27"/>
  <c r="S140" i="27"/>
  <c r="T140" i="27"/>
  <c r="U140" i="27"/>
  <c r="AB140" i="27"/>
  <c r="AC140" i="27"/>
  <c r="AD140" i="27"/>
  <c r="AE140" i="27"/>
  <c r="AP140" i="27"/>
  <c r="AQ140" i="27"/>
  <c r="W140" i="1"/>
  <c r="Y140" i="1"/>
  <c r="AE140" i="1"/>
  <c r="AF140" i="1"/>
  <c r="AG140" i="1"/>
  <c r="AH140" i="1"/>
  <c r="AI140" i="1"/>
  <c r="AM140" i="37" s="1"/>
  <c r="AJ140" i="1"/>
  <c r="AN140" i="26" s="1"/>
  <c r="AK140" i="1"/>
  <c r="AO140" i="50" s="1"/>
  <c r="AL140" i="1"/>
  <c r="AP140" i="47" s="1"/>
  <c r="AM140" i="1"/>
  <c r="AQ140" i="38" s="1"/>
  <c r="W141" i="1"/>
  <c r="Y141" i="1"/>
  <c r="AE141" i="1"/>
  <c r="AF141" i="1"/>
  <c r="AG141" i="1"/>
  <c r="AI141" i="1"/>
  <c r="AJ141" i="1"/>
  <c r="AK141" i="1"/>
  <c r="AL141" i="1"/>
  <c r="AM141" i="1"/>
  <c r="B139" i="50"/>
  <c r="A139" i="44"/>
  <c r="N133" i="50"/>
  <c r="N132" i="50"/>
  <c r="N131" i="50"/>
  <c r="N130" i="50"/>
  <c r="N129" i="50"/>
  <c r="N128" i="50"/>
  <c r="N127" i="50"/>
  <c r="N126" i="50"/>
  <c r="N125" i="50"/>
  <c r="N124" i="50"/>
  <c r="N123" i="50"/>
  <c r="N122" i="50"/>
  <c r="N121" i="50"/>
  <c r="N120" i="50"/>
  <c r="N119" i="50"/>
  <c r="N118" i="50"/>
  <c r="N117" i="50"/>
  <c r="N116" i="50"/>
  <c r="N115" i="50"/>
  <c r="N114" i="50"/>
  <c r="N113" i="50"/>
  <c r="N112" i="50"/>
  <c r="N111" i="50"/>
  <c r="N110" i="50"/>
  <c r="N109" i="50"/>
  <c r="N108" i="50"/>
  <c r="N107" i="50"/>
  <c r="N106" i="50"/>
  <c r="N105" i="50"/>
  <c r="N104" i="50"/>
  <c r="N103" i="50"/>
  <c r="N102" i="50"/>
  <c r="N101" i="50"/>
  <c r="N100" i="50"/>
  <c r="N99" i="50"/>
  <c r="N98" i="50"/>
  <c r="N97" i="50"/>
  <c r="N96" i="50"/>
  <c r="N95" i="50"/>
  <c r="N94" i="50"/>
  <c r="N93" i="50"/>
  <c r="N92" i="50"/>
  <c r="N91" i="50"/>
  <c r="N90" i="50"/>
  <c r="N89" i="50"/>
  <c r="N88" i="50"/>
  <c r="N87" i="50"/>
  <c r="M121" i="50"/>
  <c r="M120" i="50"/>
  <c r="M119" i="50"/>
  <c r="M118" i="50"/>
  <c r="M117" i="50"/>
  <c r="M116" i="50"/>
  <c r="M115" i="50"/>
  <c r="M114" i="50"/>
  <c r="M113" i="50"/>
  <c r="M112" i="50"/>
  <c r="M111" i="50"/>
  <c r="M110" i="50"/>
  <c r="M109" i="50"/>
  <c r="M108" i="50"/>
  <c r="M107" i="50"/>
  <c r="M106" i="50"/>
  <c r="M105" i="50"/>
  <c r="M104" i="50"/>
  <c r="M103" i="50"/>
  <c r="M102" i="50"/>
  <c r="M101" i="50"/>
  <c r="M100" i="50"/>
  <c r="M99" i="50"/>
  <c r="M98" i="50"/>
  <c r="M97" i="50"/>
  <c r="M96" i="50"/>
  <c r="M95" i="50"/>
  <c r="M94" i="50"/>
  <c r="M93" i="50"/>
  <c r="M92" i="50"/>
  <c r="M91" i="50"/>
  <c r="M90" i="50"/>
  <c r="M89" i="50"/>
  <c r="M88" i="50"/>
  <c r="M87" i="50"/>
  <c r="M86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K97" i="50"/>
  <c r="K96" i="50"/>
  <c r="K95" i="50"/>
  <c r="K94" i="50"/>
  <c r="K93" i="50"/>
  <c r="K92" i="50"/>
  <c r="K91" i="50"/>
  <c r="K90" i="50"/>
  <c r="K89" i="50"/>
  <c r="K88" i="50"/>
  <c r="K87" i="50"/>
  <c r="K86" i="50"/>
  <c r="T139" i="50"/>
  <c r="S139" i="50"/>
  <c r="R139" i="50"/>
  <c r="Q139" i="50"/>
  <c r="P139" i="50"/>
  <c r="O139" i="50"/>
  <c r="T138" i="50"/>
  <c r="S138" i="50"/>
  <c r="R138" i="50"/>
  <c r="Q138" i="50"/>
  <c r="P138" i="50"/>
  <c r="O138" i="50"/>
  <c r="T137" i="50"/>
  <c r="S137" i="50"/>
  <c r="R137" i="50"/>
  <c r="Q137" i="50"/>
  <c r="P137" i="50"/>
  <c r="O137" i="50"/>
  <c r="T136" i="50"/>
  <c r="S136" i="50"/>
  <c r="R136" i="50"/>
  <c r="Q136" i="50"/>
  <c r="P136" i="50"/>
  <c r="O136" i="50"/>
  <c r="T135" i="50"/>
  <c r="S135" i="50"/>
  <c r="R135" i="50"/>
  <c r="Q135" i="50"/>
  <c r="P135" i="50"/>
  <c r="O135" i="50"/>
  <c r="T134" i="50"/>
  <c r="S134" i="50"/>
  <c r="R134" i="50"/>
  <c r="Q134" i="50"/>
  <c r="P134" i="50"/>
  <c r="O134" i="50"/>
  <c r="S133" i="50"/>
  <c r="R133" i="50"/>
  <c r="Q133" i="50"/>
  <c r="P133" i="50"/>
  <c r="O133" i="50"/>
  <c r="Q132" i="50"/>
  <c r="P132" i="50"/>
  <c r="O132" i="50"/>
  <c r="Q131" i="50"/>
  <c r="P131" i="50"/>
  <c r="O131" i="50"/>
  <c r="Q130" i="50"/>
  <c r="P130" i="50"/>
  <c r="O130" i="50"/>
  <c r="Q129" i="50"/>
  <c r="P129" i="50"/>
  <c r="O129" i="50"/>
  <c r="Q128" i="50"/>
  <c r="P128" i="50"/>
  <c r="O128" i="50"/>
  <c r="Q127" i="50"/>
  <c r="P127" i="50"/>
  <c r="O127" i="50"/>
  <c r="Q126" i="50"/>
  <c r="P126" i="50"/>
  <c r="O126" i="50"/>
  <c r="Q125" i="50"/>
  <c r="P125" i="50"/>
  <c r="O125" i="50"/>
  <c r="Q124" i="50"/>
  <c r="P124" i="50"/>
  <c r="O124" i="50"/>
  <c r="Q123" i="50"/>
  <c r="P123" i="50"/>
  <c r="O123" i="50"/>
  <c r="P122" i="50"/>
  <c r="O122" i="50"/>
  <c r="P121" i="50"/>
  <c r="O121" i="50"/>
  <c r="P120" i="50"/>
  <c r="O120" i="50"/>
  <c r="P119" i="50"/>
  <c r="O119" i="50"/>
  <c r="P118" i="50"/>
  <c r="O118" i="50"/>
  <c r="P117" i="50"/>
  <c r="O117" i="50"/>
  <c r="P116" i="50"/>
  <c r="O116" i="50"/>
  <c r="P115" i="50"/>
  <c r="O115" i="50"/>
  <c r="P114" i="50"/>
  <c r="O114" i="50"/>
  <c r="P113" i="50"/>
  <c r="O113" i="50"/>
  <c r="R112" i="50"/>
  <c r="Q112" i="50"/>
  <c r="P112" i="50"/>
  <c r="O112" i="50"/>
  <c r="R111" i="50"/>
  <c r="Q111" i="50"/>
  <c r="P111" i="50"/>
  <c r="O111" i="50"/>
  <c r="Q110" i="50"/>
  <c r="P110" i="50"/>
  <c r="O110" i="50"/>
  <c r="R109" i="50"/>
  <c r="Q109" i="50"/>
  <c r="P109" i="50"/>
  <c r="O109" i="50"/>
  <c r="Q108" i="50"/>
  <c r="P108" i="50"/>
  <c r="O108" i="50"/>
  <c r="Q107" i="50"/>
  <c r="P107" i="50"/>
  <c r="O107" i="50"/>
  <c r="Q106" i="50"/>
  <c r="P106" i="50"/>
  <c r="O106" i="50"/>
  <c r="Q105" i="50"/>
  <c r="P105" i="50"/>
  <c r="O105" i="50"/>
  <c r="Q104" i="50"/>
  <c r="P104" i="50"/>
  <c r="O104" i="50"/>
  <c r="Q103" i="50"/>
  <c r="P103" i="50"/>
  <c r="O103" i="50"/>
  <c r="Q102" i="50"/>
  <c r="P102" i="50"/>
  <c r="O102" i="50"/>
  <c r="Q101" i="50"/>
  <c r="P101" i="50"/>
  <c r="O101" i="50"/>
  <c r="Q100" i="50"/>
  <c r="P100" i="50"/>
  <c r="O100" i="50"/>
  <c r="Q99" i="50"/>
  <c r="P99" i="50"/>
  <c r="O99" i="50"/>
  <c r="P98" i="50"/>
  <c r="O98" i="50"/>
  <c r="P97" i="50"/>
  <c r="O97" i="50"/>
  <c r="P96" i="50"/>
  <c r="O96" i="50"/>
  <c r="P95" i="50"/>
  <c r="O95" i="50"/>
  <c r="P94" i="50"/>
  <c r="O94" i="50"/>
  <c r="P93" i="50"/>
  <c r="O93" i="50"/>
  <c r="Q92" i="50"/>
  <c r="P92" i="50"/>
  <c r="O92" i="50"/>
  <c r="P91" i="50"/>
  <c r="O91" i="50"/>
  <c r="P90" i="50"/>
  <c r="O90" i="50"/>
  <c r="P89" i="50"/>
  <c r="O89" i="50"/>
  <c r="P88" i="50"/>
  <c r="O88" i="50"/>
  <c r="P87" i="50"/>
  <c r="O87" i="50"/>
  <c r="P86" i="50"/>
  <c r="O86" i="50"/>
  <c r="N133" i="48"/>
  <c r="N132" i="48"/>
  <c r="N131" i="48"/>
  <c r="N130" i="48"/>
  <c r="N129" i="48"/>
  <c r="N128" i="48"/>
  <c r="N127" i="48"/>
  <c r="N126" i="48"/>
  <c r="N125" i="48"/>
  <c r="N124" i="48"/>
  <c r="N123" i="48"/>
  <c r="N122" i="48"/>
  <c r="N121" i="48"/>
  <c r="N120" i="48"/>
  <c r="N119" i="48"/>
  <c r="N118" i="48"/>
  <c r="N117" i="48"/>
  <c r="N116" i="48"/>
  <c r="N115" i="48"/>
  <c r="N114" i="48"/>
  <c r="N113" i="48"/>
  <c r="N112" i="48"/>
  <c r="N111" i="48"/>
  <c r="N110" i="48"/>
  <c r="N109" i="48"/>
  <c r="N108" i="48"/>
  <c r="N107" i="48"/>
  <c r="N106" i="48"/>
  <c r="N105" i="48"/>
  <c r="N104" i="48"/>
  <c r="N103" i="48"/>
  <c r="N102" i="48"/>
  <c r="N101" i="48"/>
  <c r="N100" i="48"/>
  <c r="N99" i="48"/>
  <c r="N98" i="48"/>
  <c r="N97" i="48"/>
  <c r="N96" i="48"/>
  <c r="N95" i="48"/>
  <c r="N94" i="48"/>
  <c r="N93" i="48"/>
  <c r="N92" i="48"/>
  <c r="N91" i="48"/>
  <c r="N90" i="48"/>
  <c r="N89" i="48"/>
  <c r="N88" i="48"/>
  <c r="N87" i="48"/>
  <c r="M121" i="48"/>
  <c r="M120" i="48"/>
  <c r="M119" i="48"/>
  <c r="M118" i="48"/>
  <c r="M117" i="48"/>
  <c r="M116" i="48"/>
  <c r="M115" i="48"/>
  <c r="M114" i="48"/>
  <c r="M113" i="48"/>
  <c r="M112" i="48"/>
  <c r="M111" i="48"/>
  <c r="M110" i="48"/>
  <c r="M109" i="48"/>
  <c r="M108" i="48"/>
  <c r="M107" i="48"/>
  <c r="M106" i="48"/>
  <c r="M105" i="48"/>
  <c r="M104" i="48"/>
  <c r="M103" i="48"/>
  <c r="M102" i="48"/>
  <c r="M101" i="48"/>
  <c r="M100" i="48"/>
  <c r="M99" i="48"/>
  <c r="M98" i="48"/>
  <c r="M97" i="48"/>
  <c r="M96" i="48"/>
  <c r="M95" i="48"/>
  <c r="M94" i="48"/>
  <c r="M93" i="48"/>
  <c r="M92" i="48"/>
  <c r="M91" i="48"/>
  <c r="M90" i="48"/>
  <c r="M89" i="48"/>
  <c r="M88" i="48"/>
  <c r="M87" i="48"/>
  <c r="M86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K97" i="48"/>
  <c r="K96" i="48"/>
  <c r="K95" i="48"/>
  <c r="K94" i="48"/>
  <c r="K93" i="48"/>
  <c r="K92" i="48"/>
  <c r="K91" i="48"/>
  <c r="K90" i="48"/>
  <c r="K89" i="48"/>
  <c r="K88" i="48"/>
  <c r="K87" i="48"/>
  <c r="K86" i="48"/>
  <c r="T139" i="48"/>
  <c r="S139" i="48"/>
  <c r="R139" i="48"/>
  <c r="Q139" i="48"/>
  <c r="P139" i="48"/>
  <c r="O139" i="48"/>
  <c r="T138" i="48"/>
  <c r="S138" i="48"/>
  <c r="R138" i="48"/>
  <c r="Q138" i="48"/>
  <c r="P138" i="48"/>
  <c r="O138" i="48"/>
  <c r="T137" i="48"/>
  <c r="S137" i="48"/>
  <c r="R137" i="48"/>
  <c r="Q137" i="48"/>
  <c r="P137" i="48"/>
  <c r="O137" i="48"/>
  <c r="T136" i="48"/>
  <c r="S136" i="48"/>
  <c r="R136" i="48"/>
  <c r="Q136" i="48"/>
  <c r="P136" i="48"/>
  <c r="O136" i="48"/>
  <c r="T135" i="48"/>
  <c r="S135" i="48"/>
  <c r="R135" i="48"/>
  <c r="Q135" i="48"/>
  <c r="P135" i="48"/>
  <c r="O135" i="48"/>
  <c r="T134" i="48"/>
  <c r="S134" i="48"/>
  <c r="R134" i="48"/>
  <c r="Q134" i="48"/>
  <c r="P134" i="48"/>
  <c r="O134" i="48"/>
  <c r="S133" i="48"/>
  <c r="R133" i="48"/>
  <c r="Q133" i="48"/>
  <c r="P133" i="48"/>
  <c r="O133" i="48"/>
  <c r="Q132" i="48"/>
  <c r="P132" i="48"/>
  <c r="O132" i="48"/>
  <c r="Q131" i="48"/>
  <c r="P131" i="48"/>
  <c r="O131" i="48"/>
  <c r="Q130" i="48"/>
  <c r="P130" i="48"/>
  <c r="O130" i="48"/>
  <c r="Q129" i="48"/>
  <c r="P129" i="48"/>
  <c r="O129" i="48"/>
  <c r="Q128" i="48"/>
  <c r="P128" i="48"/>
  <c r="O128" i="48"/>
  <c r="Q127" i="48"/>
  <c r="P127" i="48"/>
  <c r="O127" i="48"/>
  <c r="Q126" i="48"/>
  <c r="P126" i="48"/>
  <c r="O126" i="48"/>
  <c r="Q125" i="48"/>
  <c r="P125" i="48"/>
  <c r="O125" i="48"/>
  <c r="Q124" i="48"/>
  <c r="P124" i="48"/>
  <c r="O124" i="48"/>
  <c r="Q123" i="48"/>
  <c r="P123" i="48"/>
  <c r="O123" i="48"/>
  <c r="P122" i="48"/>
  <c r="O122" i="48"/>
  <c r="P121" i="48"/>
  <c r="O121" i="48"/>
  <c r="P120" i="48"/>
  <c r="O120" i="48"/>
  <c r="P119" i="48"/>
  <c r="O119" i="48"/>
  <c r="P118" i="48"/>
  <c r="O118" i="48"/>
  <c r="P117" i="48"/>
  <c r="O117" i="48"/>
  <c r="P116" i="48"/>
  <c r="O116" i="48"/>
  <c r="P115" i="48"/>
  <c r="O115" i="48"/>
  <c r="P114" i="48"/>
  <c r="O114" i="48"/>
  <c r="P113" i="48"/>
  <c r="O113" i="48"/>
  <c r="R112" i="48"/>
  <c r="Q112" i="48"/>
  <c r="P112" i="48"/>
  <c r="O112" i="48"/>
  <c r="R111" i="48"/>
  <c r="Q111" i="48"/>
  <c r="P111" i="48"/>
  <c r="O111" i="48"/>
  <c r="Q110" i="48"/>
  <c r="P110" i="48"/>
  <c r="O110" i="48"/>
  <c r="Q109" i="48"/>
  <c r="P109" i="48"/>
  <c r="O109" i="48"/>
  <c r="Q108" i="48"/>
  <c r="P108" i="48"/>
  <c r="O108" i="48"/>
  <c r="Q107" i="48"/>
  <c r="P107" i="48"/>
  <c r="O107" i="48"/>
  <c r="Q106" i="48"/>
  <c r="P106" i="48"/>
  <c r="O106" i="48"/>
  <c r="Q105" i="48"/>
  <c r="P105" i="48"/>
  <c r="O105" i="48"/>
  <c r="Q104" i="48"/>
  <c r="P104" i="48"/>
  <c r="O104" i="48"/>
  <c r="Q103" i="48"/>
  <c r="P103" i="48"/>
  <c r="O103" i="48"/>
  <c r="Q102" i="48"/>
  <c r="P102" i="48"/>
  <c r="O102" i="48"/>
  <c r="Q101" i="48"/>
  <c r="P101" i="48"/>
  <c r="O101" i="48"/>
  <c r="Q100" i="48"/>
  <c r="P100" i="48"/>
  <c r="O100" i="48"/>
  <c r="Q99" i="48"/>
  <c r="P99" i="48"/>
  <c r="O99" i="48"/>
  <c r="P98" i="48"/>
  <c r="O98" i="48"/>
  <c r="P97" i="48"/>
  <c r="O97" i="48"/>
  <c r="P96" i="48"/>
  <c r="O96" i="48"/>
  <c r="P95" i="48"/>
  <c r="O95" i="48"/>
  <c r="P94" i="48"/>
  <c r="O94" i="48"/>
  <c r="P93" i="48"/>
  <c r="O93" i="48"/>
  <c r="P92" i="48"/>
  <c r="O92" i="48"/>
  <c r="P91" i="48"/>
  <c r="O91" i="48"/>
  <c r="P90" i="48"/>
  <c r="O90" i="48"/>
  <c r="P89" i="48"/>
  <c r="O89" i="48"/>
  <c r="P88" i="48"/>
  <c r="O88" i="48"/>
  <c r="P87" i="48"/>
  <c r="O87" i="48"/>
  <c r="P86" i="48"/>
  <c r="O86" i="48"/>
  <c r="N133" i="46"/>
  <c r="N132" i="46"/>
  <c r="N131" i="46"/>
  <c r="N130" i="46"/>
  <c r="N129" i="46"/>
  <c r="N128" i="46"/>
  <c r="N127" i="46"/>
  <c r="N126" i="46"/>
  <c r="N125" i="46"/>
  <c r="N124" i="46"/>
  <c r="N123" i="46"/>
  <c r="N122" i="46"/>
  <c r="N121" i="46"/>
  <c r="N120" i="46"/>
  <c r="N119" i="46"/>
  <c r="N118" i="46"/>
  <c r="N117" i="46"/>
  <c r="N116" i="46"/>
  <c r="N115" i="46"/>
  <c r="N114" i="46"/>
  <c r="N113" i="46"/>
  <c r="N112" i="46"/>
  <c r="N111" i="46"/>
  <c r="N110" i="46"/>
  <c r="N109" i="46"/>
  <c r="N108" i="46"/>
  <c r="N107" i="46"/>
  <c r="N106" i="46"/>
  <c r="N105" i="46"/>
  <c r="N104" i="46"/>
  <c r="N103" i="46"/>
  <c r="N102" i="46"/>
  <c r="N101" i="46"/>
  <c r="N100" i="46"/>
  <c r="N99" i="46"/>
  <c r="N98" i="46"/>
  <c r="N97" i="46"/>
  <c r="N96" i="46"/>
  <c r="N95" i="46"/>
  <c r="N94" i="46"/>
  <c r="N93" i="46"/>
  <c r="N92" i="46"/>
  <c r="N91" i="46"/>
  <c r="N90" i="46"/>
  <c r="N89" i="46"/>
  <c r="N88" i="46"/>
  <c r="N87" i="46"/>
  <c r="M121" i="46"/>
  <c r="M120" i="46"/>
  <c r="M119" i="46"/>
  <c r="M118" i="46"/>
  <c r="M117" i="46"/>
  <c r="M116" i="46"/>
  <c r="M115" i="46"/>
  <c r="M114" i="46"/>
  <c r="M113" i="46"/>
  <c r="M112" i="46"/>
  <c r="M111" i="46"/>
  <c r="M110" i="46"/>
  <c r="M109" i="46"/>
  <c r="M108" i="46"/>
  <c r="M107" i="46"/>
  <c r="M106" i="46"/>
  <c r="M105" i="46"/>
  <c r="M104" i="46"/>
  <c r="M103" i="46"/>
  <c r="M102" i="46"/>
  <c r="M101" i="46"/>
  <c r="M100" i="46"/>
  <c r="M99" i="46"/>
  <c r="M98" i="46"/>
  <c r="M97" i="46"/>
  <c r="M96" i="46"/>
  <c r="M95" i="46"/>
  <c r="M94" i="46"/>
  <c r="M93" i="46"/>
  <c r="M92" i="46"/>
  <c r="M91" i="46"/>
  <c r="M90" i="46"/>
  <c r="M89" i="46"/>
  <c r="M88" i="46"/>
  <c r="M87" i="46"/>
  <c r="M86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K97" i="46"/>
  <c r="K96" i="46"/>
  <c r="K95" i="46"/>
  <c r="K94" i="46"/>
  <c r="K93" i="46"/>
  <c r="K92" i="46"/>
  <c r="K91" i="46"/>
  <c r="K90" i="46"/>
  <c r="K89" i="46"/>
  <c r="K88" i="46"/>
  <c r="K87" i="46"/>
  <c r="K86" i="46"/>
  <c r="T139" i="46"/>
  <c r="S139" i="46"/>
  <c r="R139" i="46"/>
  <c r="Q139" i="46"/>
  <c r="P139" i="46"/>
  <c r="O139" i="46"/>
  <c r="T138" i="46"/>
  <c r="S138" i="46"/>
  <c r="R138" i="46"/>
  <c r="Q138" i="46"/>
  <c r="P138" i="46"/>
  <c r="O138" i="46"/>
  <c r="T137" i="46"/>
  <c r="S137" i="46"/>
  <c r="R137" i="46"/>
  <c r="Q137" i="46"/>
  <c r="P137" i="46"/>
  <c r="O137" i="46"/>
  <c r="T136" i="46"/>
  <c r="S136" i="46"/>
  <c r="R136" i="46"/>
  <c r="Q136" i="46"/>
  <c r="P136" i="46"/>
  <c r="O136" i="46"/>
  <c r="T135" i="46"/>
  <c r="S135" i="46"/>
  <c r="R135" i="46"/>
  <c r="Q135" i="46"/>
  <c r="P135" i="46"/>
  <c r="O135" i="46"/>
  <c r="T134" i="46"/>
  <c r="S134" i="46"/>
  <c r="R134" i="46"/>
  <c r="Q134" i="46"/>
  <c r="P134" i="46"/>
  <c r="O134" i="46"/>
  <c r="S133" i="46"/>
  <c r="R133" i="46"/>
  <c r="Q133" i="46"/>
  <c r="P133" i="46"/>
  <c r="O133" i="46"/>
  <c r="Q132" i="46"/>
  <c r="P132" i="46"/>
  <c r="O132" i="46"/>
  <c r="Q131" i="46"/>
  <c r="P131" i="46"/>
  <c r="O131" i="46"/>
  <c r="Q130" i="46"/>
  <c r="P130" i="46"/>
  <c r="O130" i="46"/>
  <c r="Q129" i="46"/>
  <c r="P129" i="46"/>
  <c r="O129" i="46"/>
  <c r="Q128" i="46"/>
  <c r="P128" i="46"/>
  <c r="O128" i="46"/>
  <c r="Q127" i="46"/>
  <c r="P127" i="46"/>
  <c r="O127" i="46"/>
  <c r="Q126" i="46"/>
  <c r="P126" i="46"/>
  <c r="O126" i="46"/>
  <c r="Q125" i="46"/>
  <c r="P125" i="46"/>
  <c r="O125" i="46"/>
  <c r="Q124" i="46"/>
  <c r="P124" i="46"/>
  <c r="O124" i="46"/>
  <c r="Q123" i="46"/>
  <c r="P123" i="46"/>
  <c r="O123" i="46"/>
  <c r="P122" i="46"/>
  <c r="O122" i="46"/>
  <c r="P121" i="46"/>
  <c r="O121" i="46"/>
  <c r="P120" i="46"/>
  <c r="O120" i="46"/>
  <c r="P119" i="46"/>
  <c r="O119" i="46"/>
  <c r="P118" i="46"/>
  <c r="O118" i="46"/>
  <c r="P117" i="46"/>
  <c r="O117" i="46"/>
  <c r="P116" i="46"/>
  <c r="O116" i="46"/>
  <c r="P115" i="46"/>
  <c r="O115" i="46"/>
  <c r="P114" i="46"/>
  <c r="O114" i="46"/>
  <c r="P113" i="46"/>
  <c r="O113" i="46"/>
  <c r="R112" i="46"/>
  <c r="Q112" i="46"/>
  <c r="P112" i="46"/>
  <c r="O112" i="46"/>
  <c r="R111" i="46"/>
  <c r="Q111" i="46"/>
  <c r="P111" i="46"/>
  <c r="O111" i="46"/>
  <c r="Q110" i="46"/>
  <c r="P110" i="46"/>
  <c r="O110" i="46"/>
  <c r="Q109" i="46"/>
  <c r="P109" i="46"/>
  <c r="O109" i="46"/>
  <c r="Q108" i="46"/>
  <c r="P108" i="46"/>
  <c r="O108" i="46"/>
  <c r="Q107" i="46"/>
  <c r="P107" i="46"/>
  <c r="O107" i="46"/>
  <c r="Q106" i="46"/>
  <c r="P106" i="46"/>
  <c r="O106" i="46"/>
  <c r="Q105" i="46"/>
  <c r="P105" i="46"/>
  <c r="O105" i="46"/>
  <c r="Q104" i="46"/>
  <c r="P104" i="46"/>
  <c r="O104" i="46"/>
  <c r="Q103" i="46"/>
  <c r="P103" i="46"/>
  <c r="O103" i="46"/>
  <c r="Q102" i="46"/>
  <c r="P102" i="46"/>
  <c r="O102" i="46"/>
  <c r="Q101" i="46"/>
  <c r="P101" i="46"/>
  <c r="O101" i="46"/>
  <c r="Q100" i="46"/>
  <c r="P100" i="46"/>
  <c r="O100" i="46"/>
  <c r="Q99" i="46"/>
  <c r="P99" i="46"/>
  <c r="O99" i="46"/>
  <c r="P98" i="46"/>
  <c r="O98" i="46"/>
  <c r="P97" i="46"/>
  <c r="O97" i="46"/>
  <c r="P96" i="46"/>
  <c r="O96" i="46"/>
  <c r="P95" i="46"/>
  <c r="O95" i="46"/>
  <c r="P94" i="46"/>
  <c r="O94" i="46"/>
  <c r="P93" i="46"/>
  <c r="O93" i="46"/>
  <c r="P92" i="46"/>
  <c r="O92" i="46"/>
  <c r="P91" i="46"/>
  <c r="O91" i="46"/>
  <c r="P90" i="46"/>
  <c r="O90" i="46"/>
  <c r="P89" i="46"/>
  <c r="O89" i="46"/>
  <c r="P88" i="46"/>
  <c r="O88" i="46"/>
  <c r="P87" i="46"/>
  <c r="O87" i="46"/>
  <c r="P86" i="46"/>
  <c r="O86" i="46"/>
  <c r="N133" i="44"/>
  <c r="N132" i="44"/>
  <c r="N131" i="44"/>
  <c r="N130" i="44"/>
  <c r="N129" i="44"/>
  <c r="N128" i="44"/>
  <c r="N127" i="44"/>
  <c r="N126" i="44"/>
  <c r="N125" i="44"/>
  <c r="N124" i="44"/>
  <c r="N123" i="44"/>
  <c r="N122" i="44"/>
  <c r="N121" i="44"/>
  <c r="N120" i="44"/>
  <c r="N119" i="44"/>
  <c r="N118" i="44"/>
  <c r="N117" i="44"/>
  <c r="N116" i="44"/>
  <c r="N115" i="44"/>
  <c r="N114" i="44"/>
  <c r="N113" i="44"/>
  <c r="N112" i="44"/>
  <c r="N111" i="44"/>
  <c r="N110" i="44"/>
  <c r="N109" i="44"/>
  <c r="N108" i="44"/>
  <c r="N107" i="44"/>
  <c r="N106" i="44"/>
  <c r="N105" i="44"/>
  <c r="N104" i="44"/>
  <c r="N103" i="44"/>
  <c r="N102" i="44"/>
  <c r="N101" i="44"/>
  <c r="N100" i="44"/>
  <c r="N99" i="44"/>
  <c r="N98" i="44"/>
  <c r="N97" i="44"/>
  <c r="N96" i="44"/>
  <c r="N95" i="44"/>
  <c r="N94" i="44"/>
  <c r="N93" i="44"/>
  <c r="N92" i="44"/>
  <c r="N91" i="44"/>
  <c r="N90" i="44"/>
  <c r="N89" i="44"/>
  <c r="N88" i="44"/>
  <c r="N87" i="44"/>
  <c r="M121" i="44"/>
  <c r="M120" i="44"/>
  <c r="M119" i="44"/>
  <c r="M118" i="44"/>
  <c r="M117" i="44"/>
  <c r="M116" i="44"/>
  <c r="M115" i="44"/>
  <c r="M114" i="44"/>
  <c r="M113" i="44"/>
  <c r="M112" i="44"/>
  <c r="M111" i="44"/>
  <c r="M110" i="44"/>
  <c r="M109" i="44"/>
  <c r="M108" i="44"/>
  <c r="M107" i="44"/>
  <c r="M106" i="44"/>
  <c r="M105" i="44"/>
  <c r="M104" i="44"/>
  <c r="M103" i="44"/>
  <c r="M102" i="44"/>
  <c r="M101" i="44"/>
  <c r="M100" i="44"/>
  <c r="M99" i="44"/>
  <c r="M98" i="44"/>
  <c r="M97" i="44"/>
  <c r="M96" i="44"/>
  <c r="M95" i="44"/>
  <c r="M94" i="44"/>
  <c r="M93" i="44"/>
  <c r="M92" i="44"/>
  <c r="M91" i="44"/>
  <c r="M90" i="44"/>
  <c r="M89" i="44"/>
  <c r="M88" i="44"/>
  <c r="M87" i="44"/>
  <c r="M86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K97" i="44"/>
  <c r="K96" i="44"/>
  <c r="K95" i="44"/>
  <c r="K94" i="44"/>
  <c r="K93" i="44"/>
  <c r="K92" i="44"/>
  <c r="K91" i="44"/>
  <c r="K90" i="44"/>
  <c r="K89" i="44"/>
  <c r="K88" i="44"/>
  <c r="K87" i="44"/>
  <c r="K86" i="44"/>
  <c r="T139" i="44"/>
  <c r="S139" i="44"/>
  <c r="R139" i="44"/>
  <c r="Q139" i="44"/>
  <c r="P139" i="44"/>
  <c r="O139" i="44"/>
  <c r="T138" i="44"/>
  <c r="S138" i="44"/>
  <c r="R138" i="44"/>
  <c r="Q138" i="44"/>
  <c r="P138" i="44"/>
  <c r="O138" i="44"/>
  <c r="T137" i="44"/>
  <c r="S137" i="44"/>
  <c r="R137" i="44"/>
  <c r="Q137" i="44"/>
  <c r="P137" i="44"/>
  <c r="O137" i="44"/>
  <c r="T136" i="44"/>
  <c r="S136" i="44"/>
  <c r="R136" i="44"/>
  <c r="Q136" i="44"/>
  <c r="P136" i="44"/>
  <c r="O136" i="44"/>
  <c r="T135" i="44"/>
  <c r="S135" i="44"/>
  <c r="R135" i="44"/>
  <c r="Q135" i="44"/>
  <c r="P135" i="44"/>
  <c r="O135" i="44"/>
  <c r="T134" i="44"/>
  <c r="S134" i="44"/>
  <c r="R134" i="44"/>
  <c r="Q134" i="44"/>
  <c r="P134" i="44"/>
  <c r="O134" i="44"/>
  <c r="S133" i="44"/>
  <c r="R133" i="44"/>
  <c r="Q133" i="44"/>
  <c r="P133" i="44"/>
  <c r="O133" i="44"/>
  <c r="Q132" i="44"/>
  <c r="P132" i="44"/>
  <c r="O132" i="44"/>
  <c r="Q131" i="44"/>
  <c r="P131" i="44"/>
  <c r="O131" i="44"/>
  <c r="Q130" i="44"/>
  <c r="P130" i="44"/>
  <c r="O130" i="44"/>
  <c r="Q129" i="44"/>
  <c r="P129" i="44"/>
  <c r="O129" i="44"/>
  <c r="Q128" i="44"/>
  <c r="P128" i="44"/>
  <c r="O128" i="44"/>
  <c r="Q127" i="44"/>
  <c r="P127" i="44"/>
  <c r="O127" i="44"/>
  <c r="Q126" i="44"/>
  <c r="P126" i="44"/>
  <c r="O126" i="44"/>
  <c r="Q125" i="44"/>
  <c r="P125" i="44"/>
  <c r="O125" i="44"/>
  <c r="Q124" i="44"/>
  <c r="P124" i="44"/>
  <c r="O124" i="44"/>
  <c r="Q123" i="44"/>
  <c r="P123" i="44"/>
  <c r="O123" i="44"/>
  <c r="P122" i="44"/>
  <c r="O122" i="44"/>
  <c r="P121" i="44"/>
  <c r="O121" i="44"/>
  <c r="P120" i="44"/>
  <c r="O120" i="44"/>
  <c r="P119" i="44"/>
  <c r="O119" i="44"/>
  <c r="P118" i="44"/>
  <c r="O118" i="44"/>
  <c r="P117" i="44"/>
  <c r="O117" i="44"/>
  <c r="P116" i="44"/>
  <c r="O116" i="44"/>
  <c r="P115" i="44"/>
  <c r="O115" i="44"/>
  <c r="P114" i="44"/>
  <c r="O114" i="44"/>
  <c r="P113" i="44"/>
  <c r="O113" i="44"/>
  <c r="R112" i="44"/>
  <c r="Q112" i="44"/>
  <c r="P112" i="44"/>
  <c r="O112" i="44"/>
  <c r="R111" i="44"/>
  <c r="Q111" i="44"/>
  <c r="P111" i="44"/>
  <c r="O111" i="44"/>
  <c r="Q110" i="44"/>
  <c r="P110" i="44"/>
  <c r="O110" i="44"/>
  <c r="Q109" i="44"/>
  <c r="P109" i="44"/>
  <c r="O109" i="44"/>
  <c r="Q108" i="44"/>
  <c r="P108" i="44"/>
  <c r="O108" i="44"/>
  <c r="Q107" i="44"/>
  <c r="P107" i="44"/>
  <c r="O107" i="44"/>
  <c r="Q106" i="44"/>
  <c r="P106" i="44"/>
  <c r="O106" i="44"/>
  <c r="Q105" i="44"/>
  <c r="P105" i="44"/>
  <c r="O105" i="44"/>
  <c r="Q104" i="44"/>
  <c r="P104" i="44"/>
  <c r="O104" i="44"/>
  <c r="Q103" i="44"/>
  <c r="P103" i="44"/>
  <c r="O103" i="44"/>
  <c r="Q102" i="44"/>
  <c r="P102" i="44"/>
  <c r="O102" i="44"/>
  <c r="Q101" i="44"/>
  <c r="P101" i="44"/>
  <c r="O101" i="44"/>
  <c r="Q100" i="44"/>
  <c r="P100" i="44"/>
  <c r="O100" i="44"/>
  <c r="Q99" i="44"/>
  <c r="P99" i="44"/>
  <c r="O99" i="44"/>
  <c r="P98" i="44"/>
  <c r="O98" i="44"/>
  <c r="P97" i="44"/>
  <c r="O97" i="44"/>
  <c r="P96" i="44"/>
  <c r="O96" i="44"/>
  <c r="P95" i="44"/>
  <c r="O95" i="44"/>
  <c r="P94" i="44"/>
  <c r="O94" i="44"/>
  <c r="P93" i="44"/>
  <c r="O93" i="44"/>
  <c r="P92" i="44"/>
  <c r="O92" i="44"/>
  <c r="P91" i="44"/>
  <c r="O91" i="44"/>
  <c r="P90" i="44"/>
  <c r="O90" i="44"/>
  <c r="P89" i="44"/>
  <c r="O89" i="44"/>
  <c r="P88" i="44"/>
  <c r="O88" i="44"/>
  <c r="P87" i="44"/>
  <c r="O87" i="44"/>
  <c r="P86" i="44"/>
  <c r="O86" i="44"/>
  <c r="N133" i="42"/>
  <c r="N132" i="42"/>
  <c r="N131" i="42"/>
  <c r="N130" i="42"/>
  <c r="N129" i="42"/>
  <c r="N128" i="42"/>
  <c r="N127" i="42"/>
  <c r="N126" i="42"/>
  <c r="N125" i="42"/>
  <c r="N124" i="42"/>
  <c r="N123" i="42"/>
  <c r="N122" i="42"/>
  <c r="N121" i="42"/>
  <c r="N120" i="42"/>
  <c r="N119" i="42"/>
  <c r="N118" i="42"/>
  <c r="N117" i="42"/>
  <c r="N116" i="42"/>
  <c r="N115" i="42"/>
  <c r="N114" i="42"/>
  <c r="N113" i="42"/>
  <c r="N112" i="42"/>
  <c r="N111" i="42"/>
  <c r="N110" i="42"/>
  <c r="N109" i="42"/>
  <c r="N108" i="42"/>
  <c r="N107" i="42"/>
  <c r="N106" i="42"/>
  <c r="N105" i="42"/>
  <c r="N104" i="42"/>
  <c r="N103" i="42"/>
  <c r="N102" i="42"/>
  <c r="N101" i="42"/>
  <c r="N100" i="42"/>
  <c r="N99" i="42"/>
  <c r="N98" i="42"/>
  <c r="N97" i="42"/>
  <c r="N96" i="42"/>
  <c r="N95" i="42"/>
  <c r="N94" i="42"/>
  <c r="N93" i="42"/>
  <c r="N92" i="42"/>
  <c r="N91" i="42"/>
  <c r="N90" i="42"/>
  <c r="N89" i="42"/>
  <c r="N88" i="42"/>
  <c r="N87" i="42"/>
  <c r="M121" i="42"/>
  <c r="M120" i="42"/>
  <c r="M119" i="42"/>
  <c r="M118" i="42"/>
  <c r="M117" i="42"/>
  <c r="M116" i="42"/>
  <c r="M115" i="42"/>
  <c r="M114" i="42"/>
  <c r="M113" i="42"/>
  <c r="M112" i="42"/>
  <c r="M111" i="42"/>
  <c r="M110" i="42"/>
  <c r="M109" i="42"/>
  <c r="M108" i="42"/>
  <c r="M107" i="42"/>
  <c r="M106" i="42"/>
  <c r="M105" i="42"/>
  <c r="M104" i="42"/>
  <c r="M103" i="42"/>
  <c r="M102" i="42"/>
  <c r="M101" i="42"/>
  <c r="M100" i="42"/>
  <c r="M99" i="42"/>
  <c r="M98" i="42"/>
  <c r="M97" i="42"/>
  <c r="M96" i="42"/>
  <c r="M95" i="42"/>
  <c r="M94" i="42"/>
  <c r="M93" i="42"/>
  <c r="M92" i="42"/>
  <c r="M91" i="42"/>
  <c r="M90" i="42"/>
  <c r="M89" i="42"/>
  <c r="M88" i="42"/>
  <c r="M87" i="42"/>
  <c r="M86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K97" i="42"/>
  <c r="K96" i="42"/>
  <c r="K95" i="42"/>
  <c r="K94" i="42"/>
  <c r="K93" i="42"/>
  <c r="K92" i="42"/>
  <c r="K91" i="42"/>
  <c r="K90" i="42"/>
  <c r="K89" i="42"/>
  <c r="K88" i="42"/>
  <c r="K87" i="42"/>
  <c r="K86" i="42"/>
  <c r="T139" i="42"/>
  <c r="S139" i="42"/>
  <c r="R139" i="42"/>
  <c r="Q139" i="42"/>
  <c r="P139" i="42"/>
  <c r="O139" i="42"/>
  <c r="T138" i="42"/>
  <c r="S138" i="42"/>
  <c r="R138" i="42"/>
  <c r="Q138" i="42"/>
  <c r="P138" i="42"/>
  <c r="O138" i="42"/>
  <c r="T137" i="42"/>
  <c r="S137" i="42"/>
  <c r="R137" i="42"/>
  <c r="Q137" i="42"/>
  <c r="P137" i="42"/>
  <c r="O137" i="42"/>
  <c r="T136" i="42"/>
  <c r="S136" i="42"/>
  <c r="R136" i="42"/>
  <c r="Q136" i="42"/>
  <c r="P136" i="42"/>
  <c r="O136" i="42"/>
  <c r="T135" i="42"/>
  <c r="S135" i="42"/>
  <c r="R135" i="42"/>
  <c r="Q135" i="42"/>
  <c r="P135" i="42"/>
  <c r="O135" i="42"/>
  <c r="T134" i="42"/>
  <c r="S134" i="42"/>
  <c r="R134" i="42"/>
  <c r="Q134" i="42"/>
  <c r="P134" i="42"/>
  <c r="O134" i="42"/>
  <c r="S133" i="42"/>
  <c r="R133" i="42"/>
  <c r="Q133" i="42"/>
  <c r="P133" i="42"/>
  <c r="O133" i="42"/>
  <c r="Q132" i="42"/>
  <c r="P132" i="42"/>
  <c r="O132" i="42"/>
  <c r="Q131" i="42"/>
  <c r="P131" i="42"/>
  <c r="O131" i="42"/>
  <c r="Q130" i="42"/>
  <c r="P130" i="42"/>
  <c r="O130" i="42"/>
  <c r="Q129" i="42"/>
  <c r="P129" i="42"/>
  <c r="O129" i="42"/>
  <c r="Q128" i="42"/>
  <c r="P128" i="42"/>
  <c r="O128" i="42"/>
  <c r="Q127" i="42"/>
  <c r="P127" i="42"/>
  <c r="O127" i="42"/>
  <c r="Q126" i="42"/>
  <c r="P126" i="42"/>
  <c r="O126" i="42"/>
  <c r="Q125" i="42"/>
  <c r="P125" i="42"/>
  <c r="O125" i="42"/>
  <c r="Q124" i="42"/>
  <c r="P124" i="42"/>
  <c r="O124" i="42"/>
  <c r="Q123" i="42"/>
  <c r="P123" i="42"/>
  <c r="O123" i="42"/>
  <c r="P122" i="42"/>
  <c r="O122" i="42"/>
  <c r="P121" i="42"/>
  <c r="O121" i="42"/>
  <c r="P120" i="42"/>
  <c r="O120" i="42"/>
  <c r="P119" i="42"/>
  <c r="O119" i="42"/>
  <c r="P118" i="42"/>
  <c r="O118" i="42"/>
  <c r="P117" i="42"/>
  <c r="O117" i="42"/>
  <c r="P116" i="42"/>
  <c r="O116" i="42"/>
  <c r="P115" i="42"/>
  <c r="O115" i="42"/>
  <c r="P114" i="42"/>
  <c r="O114" i="42"/>
  <c r="P113" i="42"/>
  <c r="O113" i="42"/>
  <c r="R112" i="42"/>
  <c r="Q112" i="42"/>
  <c r="P112" i="42"/>
  <c r="O112" i="42"/>
  <c r="R111" i="42"/>
  <c r="Q111" i="42"/>
  <c r="P111" i="42"/>
  <c r="O111" i="42"/>
  <c r="Q110" i="42"/>
  <c r="P110" i="42"/>
  <c r="O110" i="42"/>
  <c r="Q109" i="42"/>
  <c r="P109" i="42"/>
  <c r="O109" i="42"/>
  <c r="Q108" i="42"/>
  <c r="P108" i="42"/>
  <c r="O108" i="42"/>
  <c r="Q107" i="42"/>
  <c r="P107" i="42"/>
  <c r="O107" i="42"/>
  <c r="Q106" i="42"/>
  <c r="P106" i="42"/>
  <c r="O106" i="42"/>
  <c r="Q105" i="42"/>
  <c r="P105" i="42"/>
  <c r="O105" i="42"/>
  <c r="Q104" i="42"/>
  <c r="P104" i="42"/>
  <c r="O104" i="42"/>
  <c r="Q103" i="42"/>
  <c r="P103" i="42"/>
  <c r="O103" i="42"/>
  <c r="Q102" i="42"/>
  <c r="P102" i="42"/>
  <c r="O102" i="42"/>
  <c r="Q101" i="42"/>
  <c r="P101" i="42"/>
  <c r="O101" i="42"/>
  <c r="Q100" i="42"/>
  <c r="P100" i="42"/>
  <c r="O100" i="42"/>
  <c r="Q99" i="42"/>
  <c r="P99" i="42"/>
  <c r="O99" i="42"/>
  <c r="P98" i="42"/>
  <c r="O98" i="42"/>
  <c r="P97" i="42"/>
  <c r="O97" i="42"/>
  <c r="P96" i="42"/>
  <c r="O96" i="42"/>
  <c r="P95" i="42"/>
  <c r="O95" i="42"/>
  <c r="P94" i="42"/>
  <c r="O94" i="42"/>
  <c r="P93" i="42"/>
  <c r="O93" i="42"/>
  <c r="P92" i="42"/>
  <c r="O92" i="42"/>
  <c r="P91" i="42"/>
  <c r="O91" i="42"/>
  <c r="P90" i="42"/>
  <c r="O90" i="42"/>
  <c r="P89" i="42"/>
  <c r="O89" i="42"/>
  <c r="P88" i="42"/>
  <c r="O88" i="42"/>
  <c r="P87" i="42"/>
  <c r="O87" i="42"/>
  <c r="P86" i="42"/>
  <c r="O86" i="42"/>
  <c r="N133" i="40"/>
  <c r="N132" i="40"/>
  <c r="N131" i="40"/>
  <c r="N130" i="40"/>
  <c r="N129" i="40"/>
  <c r="N128" i="40"/>
  <c r="N127" i="40"/>
  <c r="N126" i="40"/>
  <c r="N125" i="40"/>
  <c r="N124" i="40"/>
  <c r="N123" i="40"/>
  <c r="N122" i="40"/>
  <c r="N121" i="40"/>
  <c r="N120" i="40"/>
  <c r="N119" i="40"/>
  <c r="N118" i="40"/>
  <c r="N117" i="40"/>
  <c r="N116" i="40"/>
  <c r="N115" i="40"/>
  <c r="N114" i="40"/>
  <c r="N113" i="40"/>
  <c r="N112" i="40"/>
  <c r="N111" i="40"/>
  <c r="N110" i="40"/>
  <c r="N109" i="40"/>
  <c r="N108" i="40"/>
  <c r="N107" i="40"/>
  <c r="N106" i="40"/>
  <c r="N105" i="40"/>
  <c r="N104" i="40"/>
  <c r="N103" i="40"/>
  <c r="N102" i="40"/>
  <c r="N101" i="40"/>
  <c r="N100" i="40"/>
  <c r="N99" i="40"/>
  <c r="N98" i="40"/>
  <c r="N97" i="40"/>
  <c r="N96" i="40"/>
  <c r="N95" i="40"/>
  <c r="N94" i="40"/>
  <c r="N93" i="40"/>
  <c r="N92" i="40"/>
  <c r="N91" i="40"/>
  <c r="N90" i="40"/>
  <c r="N89" i="40"/>
  <c r="N88" i="40"/>
  <c r="N87" i="40"/>
  <c r="M121" i="40"/>
  <c r="M120" i="40"/>
  <c r="M119" i="40"/>
  <c r="M118" i="40"/>
  <c r="M117" i="40"/>
  <c r="M116" i="40"/>
  <c r="M115" i="40"/>
  <c r="M114" i="40"/>
  <c r="M113" i="40"/>
  <c r="M112" i="40"/>
  <c r="M111" i="40"/>
  <c r="M110" i="40"/>
  <c r="M109" i="40"/>
  <c r="M108" i="40"/>
  <c r="M107" i="40"/>
  <c r="M106" i="40"/>
  <c r="M105" i="40"/>
  <c r="M104" i="40"/>
  <c r="M103" i="40"/>
  <c r="M102" i="40"/>
  <c r="M101" i="40"/>
  <c r="M100" i="40"/>
  <c r="M99" i="40"/>
  <c r="M98" i="40"/>
  <c r="M97" i="40"/>
  <c r="M96" i="40"/>
  <c r="M95" i="40"/>
  <c r="M94" i="40"/>
  <c r="M93" i="40"/>
  <c r="M92" i="40"/>
  <c r="M91" i="40"/>
  <c r="M90" i="40"/>
  <c r="M89" i="40"/>
  <c r="M88" i="40"/>
  <c r="M87" i="40"/>
  <c r="M86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K97" i="40"/>
  <c r="K96" i="40"/>
  <c r="K95" i="40"/>
  <c r="K94" i="40"/>
  <c r="K93" i="40"/>
  <c r="K92" i="40"/>
  <c r="K91" i="40"/>
  <c r="K90" i="40"/>
  <c r="K89" i="40"/>
  <c r="K88" i="40"/>
  <c r="K87" i="40"/>
  <c r="K86" i="40"/>
  <c r="T139" i="40"/>
  <c r="S139" i="40"/>
  <c r="R139" i="40"/>
  <c r="Q139" i="40"/>
  <c r="P139" i="40"/>
  <c r="O139" i="40"/>
  <c r="T138" i="40"/>
  <c r="S138" i="40"/>
  <c r="R138" i="40"/>
  <c r="Q138" i="40"/>
  <c r="P138" i="40"/>
  <c r="O138" i="40"/>
  <c r="T137" i="40"/>
  <c r="S137" i="40"/>
  <c r="R137" i="40"/>
  <c r="Q137" i="40"/>
  <c r="P137" i="40"/>
  <c r="O137" i="40"/>
  <c r="T136" i="40"/>
  <c r="S136" i="40"/>
  <c r="R136" i="40"/>
  <c r="Q136" i="40"/>
  <c r="P136" i="40"/>
  <c r="O136" i="40"/>
  <c r="T135" i="40"/>
  <c r="S135" i="40"/>
  <c r="R135" i="40"/>
  <c r="Q135" i="40"/>
  <c r="P135" i="40"/>
  <c r="O135" i="40"/>
  <c r="T134" i="40"/>
  <c r="S134" i="40"/>
  <c r="R134" i="40"/>
  <c r="Q134" i="40"/>
  <c r="P134" i="40"/>
  <c r="O134" i="40"/>
  <c r="S133" i="40"/>
  <c r="R133" i="40"/>
  <c r="Q133" i="40"/>
  <c r="P133" i="40"/>
  <c r="O133" i="40"/>
  <c r="Q132" i="40"/>
  <c r="P132" i="40"/>
  <c r="O132" i="40"/>
  <c r="Q131" i="40"/>
  <c r="P131" i="40"/>
  <c r="O131" i="40"/>
  <c r="Q130" i="40"/>
  <c r="P130" i="40"/>
  <c r="O130" i="40"/>
  <c r="Q129" i="40"/>
  <c r="P129" i="40"/>
  <c r="O129" i="40"/>
  <c r="Q128" i="40"/>
  <c r="P128" i="40"/>
  <c r="O128" i="40"/>
  <c r="Q127" i="40"/>
  <c r="P127" i="40"/>
  <c r="O127" i="40"/>
  <c r="Q126" i="40"/>
  <c r="P126" i="40"/>
  <c r="O126" i="40"/>
  <c r="Q125" i="40"/>
  <c r="P125" i="40"/>
  <c r="O125" i="40"/>
  <c r="Q124" i="40"/>
  <c r="P124" i="40"/>
  <c r="O124" i="40"/>
  <c r="Q123" i="40"/>
  <c r="P123" i="40"/>
  <c r="O123" i="40"/>
  <c r="P122" i="40"/>
  <c r="O122" i="40"/>
  <c r="P121" i="40"/>
  <c r="O121" i="40"/>
  <c r="P120" i="40"/>
  <c r="O120" i="40"/>
  <c r="P119" i="40"/>
  <c r="O119" i="40"/>
  <c r="P118" i="40"/>
  <c r="O118" i="40"/>
  <c r="P117" i="40"/>
  <c r="O117" i="40"/>
  <c r="P116" i="40"/>
  <c r="O116" i="40"/>
  <c r="P115" i="40"/>
  <c r="O115" i="40"/>
  <c r="P114" i="40"/>
  <c r="O114" i="40"/>
  <c r="P113" i="40"/>
  <c r="O113" i="40"/>
  <c r="R112" i="40"/>
  <c r="Q112" i="40"/>
  <c r="P112" i="40"/>
  <c r="O112" i="40"/>
  <c r="R111" i="40"/>
  <c r="Q111" i="40"/>
  <c r="P111" i="40"/>
  <c r="O111" i="40"/>
  <c r="Q110" i="40"/>
  <c r="P110" i="40"/>
  <c r="O110" i="40"/>
  <c r="Q109" i="40"/>
  <c r="P109" i="40"/>
  <c r="O109" i="40"/>
  <c r="Q108" i="40"/>
  <c r="P108" i="40"/>
  <c r="O108" i="40"/>
  <c r="Q107" i="40"/>
  <c r="P107" i="40"/>
  <c r="O107" i="40"/>
  <c r="Q106" i="40"/>
  <c r="P106" i="40"/>
  <c r="O106" i="40"/>
  <c r="Q105" i="40"/>
  <c r="P105" i="40"/>
  <c r="O105" i="40"/>
  <c r="Q104" i="40"/>
  <c r="P104" i="40"/>
  <c r="O104" i="40"/>
  <c r="Q103" i="40"/>
  <c r="P103" i="40"/>
  <c r="O103" i="40"/>
  <c r="Q102" i="40"/>
  <c r="P102" i="40"/>
  <c r="O102" i="40"/>
  <c r="Q101" i="40"/>
  <c r="P101" i="40"/>
  <c r="O101" i="40"/>
  <c r="Q100" i="40"/>
  <c r="P100" i="40"/>
  <c r="O100" i="40"/>
  <c r="Q99" i="40"/>
  <c r="P99" i="40"/>
  <c r="O99" i="40"/>
  <c r="P98" i="40"/>
  <c r="O98" i="40"/>
  <c r="P97" i="40"/>
  <c r="O97" i="40"/>
  <c r="P96" i="40"/>
  <c r="O96" i="40"/>
  <c r="P95" i="40"/>
  <c r="O95" i="40"/>
  <c r="P94" i="40"/>
  <c r="O94" i="40"/>
  <c r="P93" i="40"/>
  <c r="O93" i="40"/>
  <c r="P92" i="40"/>
  <c r="O92" i="40"/>
  <c r="P91" i="40"/>
  <c r="O91" i="40"/>
  <c r="P90" i="40"/>
  <c r="O90" i="40"/>
  <c r="P89" i="40"/>
  <c r="O89" i="40"/>
  <c r="P88" i="40"/>
  <c r="O88" i="40"/>
  <c r="P87" i="40"/>
  <c r="O87" i="40"/>
  <c r="P86" i="40"/>
  <c r="O86" i="40"/>
  <c r="B141" i="50"/>
  <c r="A141" i="50"/>
  <c r="B140" i="50"/>
  <c r="A140" i="50"/>
  <c r="U139" i="50"/>
  <c r="A139" i="50"/>
  <c r="U138" i="50"/>
  <c r="B138" i="50"/>
  <c r="A138" i="50"/>
  <c r="U137" i="50"/>
  <c r="B137" i="50"/>
  <c r="A137" i="50"/>
  <c r="U136" i="50"/>
  <c r="B136" i="50"/>
  <c r="A136" i="50"/>
  <c r="U135" i="50"/>
  <c r="B135" i="50"/>
  <c r="A135" i="50"/>
  <c r="AD134" i="50"/>
  <c r="AE134" i="50" s="1"/>
  <c r="AC134" i="50"/>
  <c r="AC135" i="50" s="1"/>
  <c r="AC136" i="50" s="1"/>
  <c r="AC137" i="50" s="1"/>
  <c r="AC138" i="50" s="1"/>
  <c r="AC139" i="50" s="1"/>
  <c r="AC140" i="50" s="1"/>
  <c r="AB134" i="50"/>
  <c r="AB135" i="50" s="1"/>
  <c r="AB136" i="50" s="1"/>
  <c r="AB137" i="50" s="1"/>
  <c r="AB138" i="50" s="1"/>
  <c r="AB139" i="50" s="1"/>
  <c r="AB140" i="50" s="1"/>
  <c r="AA134" i="50"/>
  <c r="AA135" i="50" s="1"/>
  <c r="AA136" i="50" s="1"/>
  <c r="AA137" i="50" s="1"/>
  <c r="AA138" i="50" s="1"/>
  <c r="AA139" i="50" s="1"/>
  <c r="AA140" i="50" s="1"/>
  <c r="U134" i="50"/>
  <c r="B134" i="50"/>
  <c r="A134" i="50"/>
  <c r="U133" i="50"/>
  <c r="B133" i="50"/>
  <c r="A133" i="50"/>
  <c r="U132" i="50"/>
  <c r="B132" i="50"/>
  <c r="A132" i="50"/>
  <c r="U131" i="50"/>
  <c r="B131" i="50"/>
  <c r="A131" i="50"/>
  <c r="U130" i="50"/>
  <c r="B130" i="50"/>
  <c r="A130" i="50"/>
  <c r="U129" i="50"/>
  <c r="B129" i="50"/>
  <c r="A129" i="50"/>
  <c r="U128" i="50"/>
  <c r="B128" i="50"/>
  <c r="A128" i="50"/>
  <c r="U127" i="50"/>
  <c r="B127" i="50"/>
  <c r="A127" i="50"/>
  <c r="U126" i="50"/>
  <c r="B126" i="50"/>
  <c r="A126" i="50"/>
  <c r="U125" i="50"/>
  <c r="B125" i="50"/>
  <c r="A125" i="50"/>
  <c r="U124" i="50"/>
  <c r="B124" i="50"/>
  <c r="A124" i="50"/>
  <c r="U123" i="50"/>
  <c r="B123" i="50"/>
  <c r="A123" i="50"/>
  <c r="AD122" i="50"/>
  <c r="AE122" i="50" s="1"/>
  <c r="AC122" i="50"/>
  <c r="AC123" i="50" s="1"/>
  <c r="AC124" i="50" s="1"/>
  <c r="AC125" i="50" s="1"/>
  <c r="AC126" i="50" s="1"/>
  <c r="AC127" i="50" s="1"/>
  <c r="AC128" i="50" s="1"/>
  <c r="AC129" i="50" s="1"/>
  <c r="AC130" i="50" s="1"/>
  <c r="AC131" i="50" s="1"/>
  <c r="AC132" i="50" s="1"/>
  <c r="AC133" i="50" s="1"/>
  <c r="AB122" i="50"/>
  <c r="AB123" i="50" s="1"/>
  <c r="AB124" i="50" s="1"/>
  <c r="AB125" i="50" s="1"/>
  <c r="AB126" i="50" s="1"/>
  <c r="AB127" i="50" s="1"/>
  <c r="AB128" i="50" s="1"/>
  <c r="AB129" i="50" s="1"/>
  <c r="AB130" i="50" s="1"/>
  <c r="AB131" i="50" s="1"/>
  <c r="AB132" i="50" s="1"/>
  <c r="AB133" i="50" s="1"/>
  <c r="AA122" i="50"/>
  <c r="AA123" i="50" s="1"/>
  <c r="AA124" i="50" s="1"/>
  <c r="AA125" i="50" s="1"/>
  <c r="AA126" i="50" s="1"/>
  <c r="AA127" i="50" s="1"/>
  <c r="AA128" i="50" s="1"/>
  <c r="AA129" i="50" s="1"/>
  <c r="AA130" i="50" s="1"/>
  <c r="AA131" i="50" s="1"/>
  <c r="AA132" i="50" s="1"/>
  <c r="AA133" i="50" s="1"/>
  <c r="U122" i="50"/>
  <c r="B122" i="50"/>
  <c r="A122" i="50"/>
  <c r="U121" i="50"/>
  <c r="B121" i="50"/>
  <c r="A121" i="50"/>
  <c r="U120" i="50"/>
  <c r="B120" i="50"/>
  <c r="A120" i="50"/>
  <c r="U119" i="50"/>
  <c r="B119" i="50"/>
  <c r="A119" i="50"/>
  <c r="U118" i="50"/>
  <c r="B118" i="50"/>
  <c r="A118" i="50"/>
  <c r="U117" i="50"/>
  <c r="B117" i="50"/>
  <c r="A117" i="50"/>
  <c r="U116" i="50"/>
  <c r="B116" i="50"/>
  <c r="A116" i="50"/>
  <c r="U115" i="50"/>
  <c r="B115" i="50"/>
  <c r="A115" i="50"/>
  <c r="U114" i="50"/>
  <c r="B114" i="50"/>
  <c r="A114" i="50"/>
  <c r="U113" i="50"/>
  <c r="B113" i="50"/>
  <c r="A113" i="50"/>
  <c r="U112" i="50"/>
  <c r="B112" i="50"/>
  <c r="A112" i="50"/>
  <c r="U111" i="50"/>
  <c r="B111" i="50"/>
  <c r="A111" i="50"/>
  <c r="AD110" i="50"/>
  <c r="AD111" i="50" s="1"/>
  <c r="AC110" i="50"/>
  <c r="AC111" i="50" s="1"/>
  <c r="AC112" i="50" s="1"/>
  <c r="AC113" i="50" s="1"/>
  <c r="AC114" i="50" s="1"/>
  <c r="AC115" i="50" s="1"/>
  <c r="AC116" i="50" s="1"/>
  <c r="AC117" i="50" s="1"/>
  <c r="AC118" i="50" s="1"/>
  <c r="AC119" i="50" s="1"/>
  <c r="AC120" i="50" s="1"/>
  <c r="AC121" i="50" s="1"/>
  <c r="AB110" i="50"/>
  <c r="AB111" i="50" s="1"/>
  <c r="AB112" i="50" s="1"/>
  <c r="AB113" i="50" s="1"/>
  <c r="AB114" i="50" s="1"/>
  <c r="AB115" i="50" s="1"/>
  <c r="AB116" i="50" s="1"/>
  <c r="AB117" i="50" s="1"/>
  <c r="AB118" i="50" s="1"/>
  <c r="AB119" i="50" s="1"/>
  <c r="AB120" i="50" s="1"/>
  <c r="AB121" i="50" s="1"/>
  <c r="AA110" i="50"/>
  <c r="AA111" i="50" s="1"/>
  <c r="AA112" i="50" s="1"/>
  <c r="AA113" i="50" s="1"/>
  <c r="AA114" i="50" s="1"/>
  <c r="AA115" i="50" s="1"/>
  <c r="AA116" i="50" s="1"/>
  <c r="AA117" i="50" s="1"/>
  <c r="AA118" i="50" s="1"/>
  <c r="AA119" i="50" s="1"/>
  <c r="AA120" i="50" s="1"/>
  <c r="AA121" i="50" s="1"/>
  <c r="U110" i="50"/>
  <c r="B110" i="50"/>
  <c r="A110" i="50"/>
  <c r="U109" i="50"/>
  <c r="B109" i="50"/>
  <c r="A109" i="50"/>
  <c r="U108" i="50"/>
  <c r="B108" i="50"/>
  <c r="A108" i="50"/>
  <c r="U107" i="50"/>
  <c r="B107" i="50"/>
  <c r="A107" i="50"/>
  <c r="U106" i="50"/>
  <c r="B106" i="50"/>
  <c r="A106" i="50"/>
  <c r="U105" i="50"/>
  <c r="B105" i="50"/>
  <c r="A105" i="50"/>
  <c r="U104" i="50"/>
  <c r="B104" i="50"/>
  <c r="A104" i="50"/>
  <c r="U103" i="50"/>
  <c r="B103" i="50"/>
  <c r="A103" i="50"/>
  <c r="U102" i="50"/>
  <c r="B102" i="50"/>
  <c r="A102" i="50"/>
  <c r="U101" i="50"/>
  <c r="B101" i="50"/>
  <c r="A101" i="50"/>
  <c r="U100" i="50"/>
  <c r="B100" i="50"/>
  <c r="A100" i="50"/>
  <c r="U99" i="50"/>
  <c r="B99" i="50"/>
  <c r="A99" i="50"/>
  <c r="AD98" i="50"/>
  <c r="AD99" i="50" s="1"/>
  <c r="AC98" i="50"/>
  <c r="AC99" i="50" s="1"/>
  <c r="AC100" i="50" s="1"/>
  <c r="AC101" i="50" s="1"/>
  <c r="AC102" i="50" s="1"/>
  <c r="AC103" i="50" s="1"/>
  <c r="AC104" i="50" s="1"/>
  <c r="AC105" i="50" s="1"/>
  <c r="AC106" i="50" s="1"/>
  <c r="AC107" i="50" s="1"/>
  <c r="AC108" i="50" s="1"/>
  <c r="AC109" i="50" s="1"/>
  <c r="AB98" i="50"/>
  <c r="AB99" i="50" s="1"/>
  <c r="AB100" i="50" s="1"/>
  <c r="AB101" i="50" s="1"/>
  <c r="AB102" i="50" s="1"/>
  <c r="AB103" i="50" s="1"/>
  <c r="AB104" i="50" s="1"/>
  <c r="AB105" i="50" s="1"/>
  <c r="AB106" i="50" s="1"/>
  <c r="AB107" i="50" s="1"/>
  <c r="AB108" i="50" s="1"/>
  <c r="AB109" i="50" s="1"/>
  <c r="AA98" i="50"/>
  <c r="AA99" i="50" s="1"/>
  <c r="AA100" i="50" s="1"/>
  <c r="AA101" i="50" s="1"/>
  <c r="AA102" i="50" s="1"/>
  <c r="AA103" i="50" s="1"/>
  <c r="AA104" i="50" s="1"/>
  <c r="AA105" i="50" s="1"/>
  <c r="AA106" i="50" s="1"/>
  <c r="AA107" i="50" s="1"/>
  <c r="AA108" i="50" s="1"/>
  <c r="AA109" i="50" s="1"/>
  <c r="U98" i="50"/>
  <c r="B98" i="50"/>
  <c r="A98" i="50"/>
  <c r="U97" i="50"/>
  <c r="B97" i="50"/>
  <c r="A97" i="50"/>
  <c r="U96" i="50"/>
  <c r="B96" i="50"/>
  <c r="A96" i="50"/>
  <c r="U95" i="50"/>
  <c r="B95" i="50"/>
  <c r="A95" i="50"/>
  <c r="U94" i="50"/>
  <c r="B94" i="50"/>
  <c r="A94" i="50"/>
  <c r="U93" i="50"/>
  <c r="B93" i="50"/>
  <c r="A93" i="50"/>
  <c r="U92" i="50"/>
  <c r="B92" i="50"/>
  <c r="A92" i="50"/>
  <c r="U91" i="50"/>
  <c r="B91" i="50"/>
  <c r="A91" i="50"/>
  <c r="U90" i="50"/>
  <c r="B90" i="50"/>
  <c r="A90" i="50"/>
  <c r="U89" i="50"/>
  <c r="B89" i="50"/>
  <c r="A89" i="50"/>
  <c r="U88" i="50"/>
  <c r="B88" i="50"/>
  <c r="A88" i="50"/>
  <c r="U87" i="50"/>
  <c r="B87" i="50"/>
  <c r="A87" i="50"/>
  <c r="AD86" i="50"/>
  <c r="AE86" i="50" s="1"/>
  <c r="AC86" i="50"/>
  <c r="AC87" i="50" s="1"/>
  <c r="AC88" i="50" s="1"/>
  <c r="AC89" i="50" s="1"/>
  <c r="AC90" i="50" s="1"/>
  <c r="AC91" i="50" s="1"/>
  <c r="AC92" i="50" s="1"/>
  <c r="AC93" i="50" s="1"/>
  <c r="AC94" i="50" s="1"/>
  <c r="AC95" i="50" s="1"/>
  <c r="AC96" i="50" s="1"/>
  <c r="AC97" i="50" s="1"/>
  <c r="AB86" i="50"/>
  <c r="AB87" i="50" s="1"/>
  <c r="AA86" i="50"/>
  <c r="AA87" i="50" s="1"/>
  <c r="U86" i="50"/>
  <c r="B86" i="50"/>
  <c r="A86" i="50"/>
  <c r="B141" i="49"/>
  <c r="P140" i="49" s="1"/>
  <c r="A141" i="49"/>
  <c r="B140" i="49"/>
  <c r="T140" i="49" s="1"/>
  <c r="A140" i="49"/>
  <c r="B139" i="49"/>
  <c r="A139" i="49"/>
  <c r="B138" i="49"/>
  <c r="A138" i="49"/>
  <c r="B137" i="49"/>
  <c r="A137" i="49"/>
  <c r="B136" i="49"/>
  <c r="A136" i="49"/>
  <c r="B135" i="49"/>
  <c r="A135" i="49"/>
  <c r="B134" i="49"/>
  <c r="A134" i="49"/>
  <c r="B133" i="49"/>
  <c r="A133" i="49"/>
  <c r="B132" i="49"/>
  <c r="A132" i="49"/>
  <c r="B131" i="49"/>
  <c r="A131" i="49"/>
  <c r="B130" i="49"/>
  <c r="A130" i="49"/>
  <c r="B129" i="49"/>
  <c r="A129" i="49"/>
  <c r="B128" i="49"/>
  <c r="A128" i="49"/>
  <c r="B127" i="49"/>
  <c r="A127" i="49"/>
  <c r="B126" i="49"/>
  <c r="A126" i="49"/>
  <c r="B125" i="49"/>
  <c r="A125" i="49"/>
  <c r="B124" i="49"/>
  <c r="A124" i="49"/>
  <c r="B123" i="49"/>
  <c r="A123" i="49"/>
  <c r="B122" i="49"/>
  <c r="A122" i="49"/>
  <c r="B121" i="49"/>
  <c r="A121" i="49"/>
  <c r="B120" i="49"/>
  <c r="A120" i="49"/>
  <c r="B119" i="49"/>
  <c r="A119" i="49"/>
  <c r="B118" i="49"/>
  <c r="A118" i="49"/>
  <c r="B117" i="49"/>
  <c r="A117" i="49"/>
  <c r="B116" i="49"/>
  <c r="A116" i="49"/>
  <c r="B115" i="49"/>
  <c r="A115" i="49"/>
  <c r="B114" i="49"/>
  <c r="A114" i="49"/>
  <c r="B113" i="49"/>
  <c r="A113" i="49"/>
  <c r="B112" i="49"/>
  <c r="A112" i="49"/>
  <c r="B111" i="49"/>
  <c r="A111" i="49"/>
  <c r="B110" i="49"/>
  <c r="A110" i="49"/>
  <c r="B109" i="49"/>
  <c r="A109" i="49"/>
  <c r="B108" i="49"/>
  <c r="A108" i="49"/>
  <c r="B107" i="49"/>
  <c r="A107" i="49"/>
  <c r="B106" i="49"/>
  <c r="A106" i="49"/>
  <c r="B105" i="49"/>
  <c r="A105" i="49"/>
  <c r="B104" i="49"/>
  <c r="A104" i="49"/>
  <c r="B103" i="49"/>
  <c r="A103" i="49"/>
  <c r="B102" i="49"/>
  <c r="A102" i="49"/>
  <c r="B101" i="49"/>
  <c r="A101" i="49"/>
  <c r="B100" i="49"/>
  <c r="A100" i="49"/>
  <c r="B99" i="49"/>
  <c r="A99" i="49"/>
  <c r="B98" i="49"/>
  <c r="A98" i="49"/>
  <c r="B97" i="49"/>
  <c r="A97" i="49"/>
  <c r="B96" i="49"/>
  <c r="A96" i="49"/>
  <c r="B95" i="49"/>
  <c r="A95" i="49"/>
  <c r="B94" i="49"/>
  <c r="A94" i="49"/>
  <c r="B93" i="49"/>
  <c r="A93" i="49"/>
  <c r="B92" i="49"/>
  <c r="A92" i="49"/>
  <c r="B91" i="49"/>
  <c r="A91" i="49"/>
  <c r="B90" i="49"/>
  <c r="A90" i="49"/>
  <c r="B89" i="49"/>
  <c r="A89" i="49"/>
  <c r="B88" i="49"/>
  <c r="A88" i="49"/>
  <c r="B87" i="49"/>
  <c r="A87" i="49"/>
  <c r="B86" i="49"/>
  <c r="A86" i="49"/>
  <c r="B141" i="48"/>
  <c r="A141" i="48"/>
  <c r="B140" i="48"/>
  <c r="A140" i="48"/>
  <c r="U139" i="48"/>
  <c r="B139" i="48"/>
  <c r="A139" i="48"/>
  <c r="U138" i="48"/>
  <c r="B138" i="48"/>
  <c r="A138" i="48"/>
  <c r="U137" i="48"/>
  <c r="B137" i="48"/>
  <c r="A137" i="48"/>
  <c r="U136" i="48"/>
  <c r="B136" i="48"/>
  <c r="A136" i="48"/>
  <c r="U135" i="48"/>
  <c r="B135" i="48"/>
  <c r="A135" i="48"/>
  <c r="AD134" i="48"/>
  <c r="AC134" i="48"/>
  <c r="AC135" i="48" s="1"/>
  <c r="AC136" i="48" s="1"/>
  <c r="AC137" i="48" s="1"/>
  <c r="AC138" i="48" s="1"/>
  <c r="AC139" i="48" s="1"/>
  <c r="AB134" i="48"/>
  <c r="AB135" i="48" s="1"/>
  <c r="AB136" i="48" s="1"/>
  <c r="AB137" i="48" s="1"/>
  <c r="AB138" i="48" s="1"/>
  <c r="AB139" i="48" s="1"/>
  <c r="AB140" i="48" s="1"/>
  <c r="AA134" i="48"/>
  <c r="AA135" i="48" s="1"/>
  <c r="AA136" i="48" s="1"/>
  <c r="AA137" i="48" s="1"/>
  <c r="AA138" i="48" s="1"/>
  <c r="AA139" i="48" s="1"/>
  <c r="AA140" i="48" s="1"/>
  <c r="U134" i="48"/>
  <c r="B134" i="48"/>
  <c r="A134" i="48"/>
  <c r="U133" i="48"/>
  <c r="B133" i="48"/>
  <c r="A133" i="48"/>
  <c r="U132" i="48"/>
  <c r="B132" i="48"/>
  <c r="A132" i="48"/>
  <c r="U131" i="48"/>
  <c r="B131" i="48"/>
  <c r="A131" i="48"/>
  <c r="U130" i="48"/>
  <c r="B130" i="48"/>
  <c r="A130" i="48"/>
  <c r="U129" i="48"/>
  <c r="B129" i="48"/>
  <c r="A129" i="48"/>
  <c r="U128" i="48"/>
  <c r="B128" i="48"/>
  <c r="A128" i="48"/>
  <c r="U127" i="48"/>
  <c r="B127" i="48"/>
  <c r="A127" i="48"/>
  <c r="U126" i="48"/>
  <c r="B126" i="48"/>
  <c r="A126" i="48"/>
  <c r="U125" i="48"/>
  <c r="B125" i="48"/>
  <c r="A125" i="48"/>
  <c r="U124" i="48"/>
  <c r="B124" i="48"/>
  <c r="A124" i="48"/>
  <c r="U123" i="48"/>
  <c r="B123" i="48"/>
  <c r="A123" i="48"/>
  <c r="AD122" i="48"/>
  <c r="AE122" i="48" s="1"/>
  <c r="AC122" i="48"/>
  <c r="AC123" i="48" s="1"/>
  <c r="AC124" i="48" s="1"/>
  <c r="AC125" i="48" s="1"/>
  <c r="AC126" i="48" s="1"/>
  <c r="AC127" i="48" s="1"/>
  <c r="AC128" i="48" s="1"/>
  <c r="AC129" i="48" s="1"/>
  <c r="AC130" i="48" s="1"/>
  <c r="AC131" i="48" s="1"/>
  <c r="AC132" i="48" s="1"/>
  <c r="AC133" i="48" s="1"/>
  <c r="AB122" i="48"/>
  <c r="AB123" i="48" s="1"/>
  <c r="AB124" i="48" s="1"/>
  <c r="AB125" i="48" s="1"/>
  <c r="AB126" i="48" s="1"/>
  <c r="AB127" i="48" s="1"/>
  <c r="AB128" i="48" s="1"/>
  <c r="AB129" i="48" s="1"/>
  <c r="AB130" i="48" s="1"/>
  <c r="AB131" i="48" s="1"/>
  <c r="AB132" i="48" s="1"/>
  <c r="AB133" i="48" s="1"/>
  <c r="AA122" i="48"/>
  <c r="AA123" i="48" s="1"/>
  <c r="AA124" i="48" s="1"/>
  <c r="AA125" i="48" s="1"/>
  <c r="AA126" i="48" s="1"/>
  <c r="AA127" i="48" s="1"/>
  <c r="AA128" i="48" s="1"/>
  <c r="AA129" i="48" s="1"/>
  <c r="AA130" i="48" s="1"/>
  <c r="AA131" i="48" s="1"/>
  <c r="AA132" i="48" s="1"/>
  <c r="AA133" i="48" s="1"/>
  <c r="U122" i="48"/>
  <c r="B122" i="48"/>
  <c r="A122" i="48"/>
  <c r="U121" i="48"/>
  <c r="B121" i="48"/>
  <c r="A121" i="48"/>
  <c r="U120" i="48"/>
  <c r="B120" i="48"/>
  <c r="A120" i="48"/>
  <c r="U119" i="48"/>
  <c r="B119" i="48"/>
  <c r="A119" i="48"/>
  <c r="U118" i="48"/>
  <c r="B118" i="48"/>
  <c r="A118" i="48"/>
  <c r="U117" i="48"/>
  <c r="B117" i="48"/>
  <c r="A117" i="48"/>
  <c r="U116" i="48"/>
  <c r="B116" i="48"/>
  <c r="A116" i="48"/>
  <c r="U115" i="48"/>
  <c r="B115" i="48"/>
  <c r="A115" i="48"/>
  <c r="U114" i="48"/>
  <c r="B114" i="48"/>
  <c r="A114" i="48"/>
  <c r="U113" i="48"/>
  <c r="B113" i="48"/>
  <c r="A113" i="48"/>
  <c r="U112" i="48"/>
  <c r="B112" i="48"/>
  <c r="A112" i="48"/>
  <c r="U111" i="48"/>
  <c r="B111" i="48"/>
  <c r="A111" i="48"/>
  <c r="AD110" i="48"/>
  <c r="AD111" i="48" s="1"/>
  <c r="AD112" i="48" s="1"/>
  <c r="AD113" i="48" s="1"/>
  <c r="AD114" i="48" s="1"/>
  <c r="AC110" i="48"/>
  <c r="AC111" i="48" s="1"/>
  <c r="AC112" i="48" s="1"/>
  <c r="AC113" i="48" s="1"/>
  <c r="AC114" i="48" s="1"/>
  <c r="AC115" i="48" s="1"/>
  <c r="AC116" i="48" s="1"/>
  <c r="AC117" i="48" s="1"/>
  <c r="AC118" i="48" s="1"/>
  <c r="AC119" i="48" s="1"/>
  <c r="AC120" i="48" s="1"/>
  <c r="AC121" i="48" s="1"/>
  <c r="AB110" i="48"/>
  <c r="AB111" i="48" s="1"/>
  <c r="AB112" i="48" s="1"/>
  <c r="AB113" i="48" s="1"/>
  <c r="AB114" i="48" s="1"/>
  <c r="AB115" i="48" s="1"/>
  <c r="AB116" i="48" s="1"/>
  <c r="AB117" i="48" s="1"/>
  <c r="AB118" i="48" s="1"/>
  <c r="AB119" i="48" s="1"/>
  <c r="AB120" i="48" s="1"/>
  <c r="AB121" i="48" s="1"/>
  <c r="AA110" i="48"/>
  <c r="AA111" i="48" s="1"/>
  <c r="AA112" i="48" s="1"/>
  <c r="AA113" i="48" s="1"/>
  <c r="AA114" i="48" s="1"/>
  <c r="AA115" i="48" s="1"/>
  <c r="AA116" i="48" s="1"/>
  <c r="AA117" i="48" s="1"/>
  <c r="AA118" i="48" s="1"/>
  <c r="AA119" i="48" s="1"/>
  <c r="AA120" i="48" s="1"/>
  <c r="AA121" i="48" s="1"/>
  <c r="U110" i="48"/>
  <c r="B110" i="48"/>
  <c r="A110" i="48"/>
  <c r="U109" i="48"/>
  <c r="B109" i="48"/>
  <c r="A109" i="48"/>
  <c r="U108" i="48"/>
  <c r="B108" i="48"/>
  <c r="A108" i="48"/>
  <c r="U107" i="48"/>
  <c r="B107" i="48"/>
  <c r="A107" i="48"/>
  <c r="U106" i="48"/>
  <c r="B106" i="48"/>
  <c r="A106" i="48"/>
  <c r="U105" i="48"/>
  <c r="B105" i="48"/>
  <c r="A105" i="48"/>
  <c r="U104" i="48"/>
  <c r="B104" i="48"/>
  <c r="A104" i="48"/>
  <c r="U103" i="48"/>
  <c r="B103" i="48"/>
  <c r="A103" i="48"/>
  <c r="U102" i="48"/>
  <c r="B102" i="48"/>
  <c r="A102" i="48"/>
  <c r="U101" i="48"/>
  <c r="B101" i="48"/>
  <c r="A101" i="48"/>
  <c r="U100" i="48"/>
  <c r="B100" i="48"/>
  <c r="A100" i="48"/>
  <c r="U99" i="48"/>
  <c r="B99" i="48"/>
  <c r="A99" i="48"/>
  <c r="AD98" i="48"/>
  <c r="AC98" i="48"/>
  <c r="AC99" i="48" s="1"/>
  <c r="AC100" i="48" s="1"/>
  <c r="AC101" i="48" s="1"/>
  <c r="AC102" i="48" s="1"/>
  <c r="AC103" i="48" s="1"/>
  <c r="AC104" i="48" s="1"/>
  <c r="AC105" i="48" s="1"/>
  <c r="AC106" i="48" s="1"/>
  <c r="AC107" i="48" s="1"/>
  <c r="AC108" i="48" s="1"/>
  <c r="AC109" i="48" s="1"/>
  <c r="AB98" i="48"/>
  <c r="AB99" i="48" s="1"/>
  <c r="AB100" i="48" s="1"/>
  <c r="AB101" i="48" s="1"/>
  <c r="AB102" i="48" s="1"/>
  <c r="AB103" i="48" s="1"/>
  <c r="AB104" i="48" s="1"/>
  <c r="AB105" i="48" s="1"/>
  <c r="AB106" i="48" s="1"/>
  <c r="AB107" i="48" s="1"/>
  <c r="AB108" i="48" s="1"/>
  <c r="AB109" i="48" s="1"/>
  <c r="AA98" i="48"/>
  <c r="AA99" i="48" s="1"/>
  <c r="AA100" i="48" s="1"/>
  <c r="AA101" i="48" s="1"/>
  <c r="AA102" i="48" s="1"/>
  <c r="AA103" i="48" s="1"/>
  <c r="AA104" i="48" s="1"/>
  <c r="AA105" i="48" s="1"/>
  <c r="AA106" i="48" s="1"/>
  <c r="AA107" i="48" s="1"/>
  <c r="AA108" i="48" s="1"/>
  <c r="AA109" i="48" s="1"/>
  <c r="U98" i="48"/>
  <c r="B98" i="48"/>
  <c r="A98" i="48"/>
  <c r="U97" i="48"/>
  <c r="B97" i="48"/>
  <c r="A97" i="48"/>
  <c r="U96" i="48"/>
  <c r="B96" i="48"/>
  <c r="A96" i="48"/>
  <c r="U95" i="48"/>
  <c r="B95" i="48"/>
  <c r="A95" i="48"/>
  <c r="U94" i="48"/>
  <c r="B94" i="48"/>
  <c r="A94" i="48"/>
  <c r="U93" i="48"/>
  <c r="B93" i="48"/>
  <c r="A93" i="48"/>
  <c r="U92" i="48"/>
  <c r="B92" i="48"/>
  <c r="A92" i="48"/>
  <c r="U91" i="48"/>
  <c r="B91" i="48"/>
  <c r="A91" i="48"/>
  <c r="U90" i="48"/>
  <c r="B90" i="48"/>
  <c r="A90" i="48"/>
  <c r="U89" i="48"/>
  <c r="B89" i="48"/>
  <c r="A89" i="48"/>
  <c r="U88" i="48"/>
  <c r="B88" i="48"/>
  <c r="A88" i="48"/>
  <c r="U87" i="48"/>
  <c r="B87" i="48"/>
  <c r="A87" i="48"/>
  <c r="AD86" i="48"/>
  <c r="AD87" i="48" s="1"/>
  <c r="AD88" i="48" s="1"/>
  <c r="AC86" i="48"/>
  <c r="AC87" i="48" s="1"/>
  <c r="AC88" i="48" s="1"/>
  <c r="AC89" i="48" s="1"/>
  <c r="AC90" i="48" s="1"/>
  <c r="AC91" i="48" s="1"/>
  <c r="AC92" i="48" s="1"/>
  <c r="AC93" i="48" s="1"/>
  <c r="AC94" i="48" s="1"/>
  <c r="AC95" i="48" s="1"/>
  <c r="AC96" i="48" s="1"/>
  <c r="AC97" i="48" s="1"/>
  <c r="AB86" i="48"/>
  <c r="AB87" i="48" s="1"/>
  <c r="AB88" i="48" s="1"/>
  <c r="AB89" i="48" s="1"/>
  <c r="AB90" i="48" s="1"/>
  <c r="AB91" i="48" s="1"/>
  <c r="AB92" i="48" s="1"/>
  <c r="AB93" i="48" s="1"/>
  <c r="AB94" i="48" s="1"/>
  <c r="AB95" i="48" s="1"/>
  <c r="AB96" i="48" s="1"/>
  <c r="AB97" i="48" s="1"/>
  <c r="AA86" i="48"/>
  <c r="AA87" i="48" s="1"/>
  <c r="AA88" i="48" s="1"/>
  <c r="AA89" i="48" s="1"/>
  <c r="AA90" i="48" s="1"/>
  <c r="AA91" i="48" s="1"/>
  <c r="AA92" i="48" s="1"/>
  <c r="AA93" i="48" s="1"/>
  <c r="AA94" i="48" s="1"/>
  <c r="AA95" i="48" s="1"/>
  <c r="AA96" i="48" s="1"/>
  <c r="AA97" i="48" s="1"/>
  <c r="U86" i="48"/>
  <c r="B86" i="48"/>
  <c r="A86" i="48"/>
  <c r="B141" i="47"/>
  <c r="A141" i="47"/>
  <c r="B140" i="47"/>
  <c r="P140" i="47" s="1"/>
  <c r="A140" i="47"/>
  <c r="B139" i="47"/>
  <c r="T139" i="47" s="1"/>
  <c r="A139" i="47"/>
  <c r="B138" i="47"/>
  <c r="A138" i="47"/>
  <c r="B137" i="47"/>
  <c r="A137" i="47"/>
  <c r="B136" i="47"/>
  <c r="A136" i="47"/>
  <c r="B135" i="47"/>
  <c r="A135" i="47"/>
  <c r="B134" i="47"/>
  <c r="A134" i="47"/>
  <c r="B133" i="47"/>
  <c r="A133" i="47"/>
  <c r="B132" i="47"/>
  <c r="A132" i="47"/>
  <c r="B131" i="47"/>
  <c r="A131" i="47"/>
  <c r="B130" i="47"/>
  <c r="A130" i="47"/>
  <c r="B129" i="47"/>
  <c r="A129" i="47"/>
  <c r="B128" i="47"/>
  <c r="A128" i="47"/>
  <c r="B127" i="47"/>
  <c r="A127" i="47"/>
  <c r="B126" i="47"/>
  <c r="A126" i="47"/>
  <c r="B125" i="47"/>
  <c r="A125" i="47"/>
  <c r="B124" i="47"/>
  <c r="A124" i="47"/>
  <c r="B123" i="47"/>
  <c r="A123" i="47"/>
  <c r="B122" i="47"/>
  <c r="A122" i="47"/>
  <c r="B121" i="47"/>
  <c r="A121" i="47"/>
  <c r="B120" i="47"/>
  <c r="A120" i="47"/>
  <c r="B119" i="47"/>
  <c r="A119" i="47"/>
  <c r="B118" i="47"/>
  <c r="A118" i="47"/>
  <c r="B117" i="47"/>
  <c r="A117" i="47"/>
  <c r="B116" i="47"/>
  <c r="A116" i="47"/>
  <c r="B115" i="47"/>
  <c r="A115" i="47"/>
  <c r="B114" i="47"/>
  <c r="A114" i="47"/>
  <c r="B113" i="47"/>
  <c r="A113" i="47"/>
  <c r="B112" i="47"/>
  <c r="A112" i="47"/>
  <c r="B111" i="47"/>
  <c r="A111" i="47"/>
  <c r="B110" i="47"/>
  <c r="A110" i="47"/>
  <c r="B109" i="47"/>
  <c r="A109" i="47"/>
  <c r="B108" i="47"/>
  <c r="A108" i="47"/>
  <c r="B107" i="47"/>
  <c r="A107" i="47"/>
  <c r="B106" i="47"/>
  <c r="A106" i="47"/>
  <c r="B105" i="47"/>
  <c r="A105" i="47"/>
  <c r="B104" i="47"/>
  <c r="A104" i="47"/>
  <c r="B103" i="47"/>
  <c r="A103" i="47"/>
  <c r="B102" i="47"/>
  <c r="A102" i="47"/>
  <c r="B101" i="47"/>
  <c r="A101" i="47"/>
  <c r="B100" i="47"/>
  <c r="A100" i="47"/>
  <c r="B99" i="47"/>
  <c r="A99" i="47"/>
  <c r="B98" i="47"/>
  <c r="A98" i="47"/>
  <c r="B97" i="47"/>
  <c r="A97" i="47"/>
  <c r="B96" i="47"/>
  <c r="A96" i="47"/>
  <c r="B95" i="47"/>
  <c r="A95" i="47"/>
  <c r="B94" i="47"/>
  <c r="A94" i="47"/>
  <c r="B93" i="47"/>
  <c r="A93" i="47"/>
  <c r="B92" i="47"/>
  <c r="A92" i="47"/>
  <c r="B91" i="47"/>
  <c r="A91" i="47"/>
  <c r="B90" i="47"/>
  <c r="A90" i="47"/>
  <c r="B89" i="47"/>
  <c r="A89" i="47"/>
  <c r="B88" i="47"/>
  <c r="A88" i="47"/>
  <c r="B87" i="47"/>
  <c r="A87" i="47"/>
  <c r="B86" i="47"/>
  <c r="A86" i="47"/>
  <c r="B141" i="46"/>
  <c r="A141" i="46"/>
  <c r="B140" i="46"/>
  <c r="A140" i="46"/>
  <c r="U139" i="46"/>
  <c r="B139" i="46"/>
  <c r="A139" i="46"/>
  <c r="U138" i="46"/>
  <c r="B138" i="46"/>
  <c r="A138" i="46"/>
  <c r="U137" i="46"/>
  <c r="B137" i="46"/>
  <c r="A137" i="46"/>
  <c r="U136" i="46"/>
  <c r="B136" i="46"/>
  <c r="A136" i="46"/>
  <c r="U135" i="46"/>
  <c r="B135" i="46"/>
  <c r="A135" i="46"/>
  <c r="AD134" i="46"/>
  <c r="AD135" i="46" s="1"/>
  <c r="AC134" i="46"/>
  <c r="AC135" i="46" s="1"/>
  <c r="AC136" i="46" s="1"/>
  <c r="AC137" i="46" s="1"/>
  <c r="AC138" i="46" s="1"/>
  <c r="AC139" i="46" s="1"/>
  <c r="AC140" i="46" s="1"/>
  <c r="AB134" i="46"/>
  <c r="AB135" i="46" s="1"/>
  <c r="AB136" i="46" s="1"/>
  <c r="AB137" i="46" s="1"/>
  <c r="AB138" i="46" s="1"/>
  <c r="AB139" i="46" s="1"/>
  <c r="AB140" i="46" s="1"/>
  <c r="AA134" i="46"/>
  <c r="AA135" i="46" s="1"/>
  <c r="AA136" i="46" s="1"/>
  <c r="AA137" i="46" s="1"/>
  <c r="AA138" i="46" s="1"/>
  <c r="AA139" i="46" s="1"/>
  <c r="AA140" i="46" s="1"/>
  <c r="U134" i="46"/>
  <c r="B134" i="46"/>
  <c r="A134" i="46"/>
  <c r="U133" i="46"/>
  <c r="B133" i="46"/>
  <c r="A133" i="46"/>
  <c r="U132" i="46"/>
  <c r="B132" i="46"/>
  <c r="A132" i="46"/>
  <c r="U131" i="46"/>
  <c r="B131" i="46"/>
  <c r="A131" i="46"/>
  <c r="U130" i="46"/>
  <c r="B130" i="46"/>
  <c r="A130" i="46"/>
  <c r="U129" i="46"/>
  <c r="B129" i="46"/>
  <c r="A129" i="46"/>
  <c r="U128" i="46"/>
  <c r="B128" i="46"/>
  <c r="A128" i="46"/>
  <c r="U127" i="46"/>
  <c r="B127" i="46"/>
  <c r="A127" i="46"/>
  <c r="U126" i="46"/>
  <c r="B126" i="46"/>
  <c r="A126" i="46"/>
  <c r="U125" i="46"/>
  <c r="B125" i="46"/>
  <c r="A125" i="46"/>
  <c r="U124" i="46"/>
  <c r="B124" i="46"/>
  <c r="A124" i="46"/>
  <c r="U123" i="46"/>
  <c r="B123" i="46"/>
  <c r="A123" i="46"/>
  <c r="AD122" i="46"/>
  <c r="AE122" i="46" s="1"/>
  <c r="AC122" i="46"/>
  <c r="AC123" i="46" s="1"/>
  <c r="AC124" i="46" s="1"/>
  <c r="AC125" i="46" s="1"/>
  <c r="AC126" i="46" s="1"/>
  <c r="AC127" i="46" s="1"/>
  <c r="AC128" i="46" s="1"/>
  <c r="AC129" i="46" s="1"/>
  <c r="AC130" i="46" s="1"/>
  <c r="AC131" i="46" s="1"/>
  <c r="AC132" i="46" s="1"/>
  <c r="AC133" i="46" s="1"/>
  <c r="AB122" i="46"/>
  <c r="AB123" i="46" s="1"/>
  <c r="AB124" i="46" s="1"/>
  <c r="AB125" i="46" s="1"/>
  <c r="AB126" i="46" s="1"/>
  <c r="AB127" i="46" s="1"/>
  <c r="AB128" i="46" s="1"/>
  <c r="AB129" i="46" s="1"/>
  <c r="AB130" i="46" s="1"/>
  <c r="AB131" i="46" s="1"/>
  <c r="AB132" i="46" s="1"/>
  <c r="AB133" i="46" s="1"/>
  <c r="AA122" i="46"/>
  <c r="AA123" i="46" s="1"/>
  <c r="AA124" i="46" s="1"/>
  <c r="AA125" i="46" s="1"/>
  <c r="AA126" i="46" s="1"/>
  <c r="AA127" i="46" s="1"/>
  <c r="AA128" i="46" s="1"/>
  <c r="AA129" i="46" s="1"/>
  <c r="AA130" i="46" s="1"/>
  <c r="AA131" i="46" s="1"/>
  <c r="AA132" i="46" s="1"/>
  <c r="AA133" i="46" s="1"/>
  <c r="U122" i="46"/>
  <c r="B122" i="46"/>
  <c r="A122" i="46"/>
  <c r="U121" i="46"/>
  <c r="B121" i="46"/>
  <c r="A121" i="46"/>
  <c r="U120" i="46"/>
  <c r="B120" i="46"/>
  <c r="A120" i="46"/>
  <c r="U119" i="46"/>
  <c r="B119" i="46"/>
  <c r="A119" i="46"/>
  <c r="U118" i="46"/>
  <c r="B118" i="46"/>
  <c r="A118" i="46"/>
  <c r="U117" i="46"/>
  <c r="B117" i="46"/>
  <c r="A117" i="46"/>
  <c r="U116" i="46"/>
  <c r="B116" i="46"/>
  <c r="A116" i="46"/>
  <c r="U115" i="46"/>
  <c r="B115" i="46"/>
  <c r="A115" i="46"/>
  <c r="U114" i="46"/>
  <c r="B114" i="46"/>
  <c r="A114" i="46"/>
  <c r="U113" i="46"/>
  <c r="B113" i="46"/>
  <c r="A113" i="46"/>
  <c r="U112" i="46"/>
  <c r="B112" i="46"/>
  <c r="A112" i="46"/>
  <c r="U111" i="46"/>
  <c r="B111" i="46"/>
  <c r="A111" i="46"/>
  <c r="AD110" i="46"/>
  <c r="AD111" i="46" s="1"/>
  <c r="AC110" i="46"/>
  <c r="AC111" i="46" s="1"/>
  <c r="AC112" i="46" s="1"/>
  <c r="AC113" i="46" s="1"/>
  <c r="AC114" i="46" s="1"/>
  <c r="AC115" i="46" s="1"/>
  <c r="AC116" i="46" s="1"/>
  <c r="AC117" i="46" s="1"/>
  <c r="AC118" i="46" s="1"/>
  <c r="AC119" i="46" s="1"/>
  <c r="AC120" i="46" s="1"/>
  <c r="AC121" i="46" s="1"/>
  <c r="AB110" i="46"/>
  <c r="AB111" i="46" s="1"/>
  <c r="AB112" i="46" s="1"/>
  <c r="AB113" i="46" s="1"/>
  <c r="AB114" i="46" s="1"/>
  <c r="AB115" i="46" s="1"/>
  <c r="AB116" i="46" s="1"/>
  <c r="AB117" i="46" s="1"/>
  <c r="AB118" i="46" s="1"/>
  <c r="AB119" i="46" s="1"/>
  <c r="AB120" i="46" s="1"/>
  <c r="AB121" i="46" s="1"/>
  <c r="AA110" i="46"/>
  <c r="AA111" i="46" s="1"/>
  <c r="AA112" i="46" s="1"/>
  <c r="AA113" i="46" s="1"/>
  <c r="AA114" i="46" s="1"/>
  <c r="AA115" i="46" s="1"/>
  <c r="AA116" i="46" s="1"/>
  <c r="AA117" i="46" s="1"/>
  <c r="AA118" i="46" s="1"/>
  <c r="AA119" i="46" s="1"/>
  <c r="AA120" i="46" s="1"/>
  <c r="AA121" i="46" s="1"/>
  <c r="U110" i="46"/>
  <c r="B110" i="46"/>
  <c r="A110" i="46"/>
  <c r="U109" i="46"/>
  <c r="B109" i="46"/>
  <c r="A109" i="46"/>
  <c r="U108" i="46"/>
  <c r="B108" i="46"/>
  <c r="A108" i="46"/>
  <c r="U107" i="46"/>
  <c r="B107" i="46"/>
  <c r="A107" i="46"/>
  <c r="U106" i="46"/>
  <c r="B106" i="46"/>
  <c r="A106" i="46"/>
  <c r="U105" i="46"/>
  <c r="B105" i="46"/>
  <c r="A105" i="46"/>
  <c r="U104" i="46"/>
  <c r="B104" i="46"/>
  <c r="A104" i="46"/>
  <c r="U103" i="46"/>
  <c r="B103" i="46"/>
  <c r="A103" i="46"/>
  <c r="U102" i="46"/>
  <c r="B102" i="46"/>
  <c r="A102" i="46"/>
  <c r="U101" i="46"/>
  <c r="B101" i="46"/>
  <c r="A101" i="46"/>
  <c r="U100" i="46"/>
  <c r="B100" i="46"/>
  <c r="A100" i="46"/>
  <c r="U99" i="46"/>
  <c r="B99" i="46"/>
  <c r="A99" i="46"/>
  <c r="AD98" i="46"/>
  <c r="AE98" i="46" s="1"/>
  <c r="AC98" i="46"/>
  <c r="AC99" i="46" s="1"/>
  <c r="AC100" i="46" s="1"/>
  <c r="AC101" i="46" s="1"/>
  <c r="AC102" i="46" s="1"/>
  <c r="AC103" i="46" s="1"/>
  <c r="AC104" i="46" s="1"/>
  <c r="AC105" i="46" s="1"/>
  <c r="AC106" i="46" s="1"/>
  <c r="AC107" i="46" s="1"/>
  <c r="AC108" i="46" s="1"/>
  <c r="AC109" i="46" s="1"/>
  <c r="AB98" i="46"/>
  <c r="AB99" i="46" s="1"/>
  <c r="AB100" i="46" s="1"/>
  <c r="AB101" i="46" s="1"/>
  <c r="AB102" i="46" s="1"/>
  <c r="AB103" i="46" s="1"/>
  <c r="AB104" i="46" s="1"/>
  <c r="AB105" i="46" s="1"/>
  <c r="AB106" i="46" s="1"/>
  <c r="AB107" i="46" s="1"/>
  <c r="AB108" i="46" s="1"/>
  <c r="AB109" i="46" s="1"/>
  <c r="AA98" i="46"/>
  <c r="AA99" i="46" s="1"/>
  <c r="AA100" i="46" s="1"/>
  <c r="AA101" i="46" s="1"/>
  <c r="AA102" i="46" s="1"/>
  <c r="AA103" i="46" s="1"/>
  <c r="AA104" i="46" s="1"/>
  <c r="AA105" i="46" s="1"/>
  <c r="AA106" i="46" s="1"/>
  <c r="AA107" i="46" s="1"/>
  <c r="AA108" i="46" s="1"/>
  <c r="AA109" i="46" s="1"/>
  <c r="U98" i="46"/>
  <c r="B98" i="46"/>
  <c r="A98" i="46"/>
  <c r="U97" i="46"/>
  <c r="B97" i="46"/>
  <c r="A97" i="46"/>
  <c r="U96" i="46"/>
  <c r="B96" i="46"/>
  <c r="A96" i="46"/>
  <c r="U95" i="46"/>
  <c r="B95" i="46"/>
  <c r="A95" i="46"/>
  <c r="U94" i="46"/>
  <c r="B94" i="46"/>
  <c r="A94" i="46"/>
  <c r="U93" i="46"/>
  <c r="B93" i="46"/>
  <c r="A93" i="46"/>
  <c r="U92" i="46"/>
  <c r="B92" i="46"/>
  <c r="A92" i="46"/>
  <c r="U91" i="46"/>
  <c r="B91" i="46"/>
  <c r="A91" i="46"/>
  <c r="U90" i="46"/>
  <c r="B90" i="46"/>
  <c r="A90" i="46"/>
  <c r="U89" i="46"/>
  <c r="B89" i="46"/>
  <c r="A89" i="46"/>
  <c r="U88" i="46"/>
  <c r="B88" i="46"/>
  <c r="A88" i="46"/>
  <c r="U87" i="46"/>
  <c r="B87" i="46"/>
  <c r="A87" i="46"/>
  <c r="AD86" i="46"/>
  <c r="AD87" i="46" s="1"/>
  <c r="AC86" i="46"/>
  <c r="AC87" i="46" s="1"/>
  <c r="AC88" i="46" s="1"/>
  <c r="AC89" i="46" s="1"/>
  <c r="AC90" i="46" s="1"/>
  <c r="AC91" i="46" s="1"/>
  <c r="AC92" i="46" s="1"/>
  <c r="AC93" i="46" s="1"/>
  <c r="AC94" i="46" s="1"/>
  <c r="AC95" i="46" s="1"/>
  <c r="AC96" i="46" s="1"/>
  <c r="AC97" i="46" s="1"/>
  <c r="AB86" i="46"/>
  <c r="AB87" i="46" s="1"/>
  <c r="AB88" i="46" s="1"/>
  <c r="AB89" i="46" s="1"/>
  <c r="AB90" i="46" s="1"/>
  <c r="AB91" i="46" s="1"/>
  <c r="AB92" i="46" s="1"/>
  <c r="AB93" i="46" s="1"/>
  <c r="AB94" i="46" s="1"/>
  <c r="AB95" i="46" s="1"/>
  <c r="AB96" i="46" s="1"/>
  <c r="AB97" i="46" s="1"/>
  <c r="AA86" i="46"/>
  <c r="AA87" i="46" s="1"/>
  <c r="AA88" i="46" s="1"/>
  <c r="AA89" i="46" s="1"/>
  <c r="AA90" i="46" s="1"/>
  <c r="AA91" i="46" s="1"/>
  <c r="AA92" i="46" s="1"/>
  <c r="AA93" i="46" s="1"/>
  <c r="AA94" i="46" s="1"/>
  <c r="AA95" i="46" s="1"/>
  <c r="AA96" i="46" s="1"/>
  <c r="AA97" i="46" s="1"/>
  <c r="U86" i="46"/>
  <c r="B86" i="46"/>
  <c r="A86" i="46"/>
  <c r="B141" i="45"/>
  <c r="A141" i="45"/>
  <c r="B140" i="45"/>
  <c r="U140" i="45" s="1"/>
  <c r="A140" i="45"/>
  <c r="B139" i="45"/>
  <c r="A139" i="45"/>
  <c r="B138" i="45"/>
  <c r="A138" i="45"/>
  <c r="B137" i="45"/>
  <c r="A137" i="45"/>
  <c r="B136" i="45"/>
  <c r="A136" i="45"/>
  <c r="B135" i="45"/>
  <c r="A135" i="45"/>
  <c r="B134" i="45"/>
  <c r="A134" i="45"/>
  <c r="B133" i="45"/>
  <c r="A133" i="45"/>
  <c r="B132" i="45"/>
  <c r="A132" i="45"/>
  <c r="B131" i="45"/>
  <c r="A131" i="45"/>
  <c r="B130" i="45"/>
  <c r="A130" i="45"/>
  <c r="B129" i="45"/>
  <c r="A129" i="45"/>
  <c r="B128" i="45"/>
  <c r="A128" i="45"/>
  <c r="B127" i="45"/>
  <c r="A127" i="45"/>
  <c r="B126" i="45"/>
  <c r="A126" i="45"/>
  <c r="B125" i="45"/>
  <c r="A125" i="45"/>
  <c r="B124" i="45"/>
  <c r="A124" i="45"/>
  <c r="B123" i="45"/>
  <c r="A123" i="45"/>
  <c r="B122" i="45"/>
  <c r="A122" i="45"/>
  <c r="B121" i="45"/>
  <c r="A121" i="45"/>
  <c r="B120" i="45"/>
  <c r="A120" i="45"/>
  <c r="B119" i="45"/>
  <c r="A119" i="45"/>
  <c r="B118" i="45"/>
  <c r="A118" i="45"/>
  <c r="B117" i="45"/>
  <c r="A117" i="45"/>
  <c r="B116" i="45"/>
  <c r="A116" i="45"/>
  <c r="B115" i="45"/>
  <c r="A115" i="45"/>
  <c r="B114" i="45"/>
  <c r="A114" i="45"/>
  <c r="B113" i="45"/>
  <c r="A113" i="45"/>
  <c r="B112" i="45"/>
  <c r="A112" i="45"/>
  <c r="B111" i="45"/>
  <c r="A111" i="45"/>
  <c r="B110" i="45"/>
  <c r="A110" i="45"/>
  <c r="B109" i="45"/>
  <c r="A109" i="45"/>
  <c r="B108" i="45"/>
  <c r="A108" i="45"/>
  <c r="B107" i="45"/>
  <c r="A107" i="45"/>
  <c r="B106" i="45"/>
  <c r="A106" i="45"/>
  <c r="B105" i="45"/>
  <c r="A105" i="45"/>
  <c r="B104" i="45"/>
  <c r="A104" i="45"/>
  <c r="B103" i="45"/>
  <c r="A103" i="45"/>
  <c r="B102" i="45"/>
  <c r="A102" i="45"/>
  <c r="B101" i="45"/>
  <c r="A101" i="45"/>
  <c r="B100" i="45"/>
  <c r="A100" i="45"/>
  <c r="B99" i="45"/>
  <c r="A99" i="45"/>
  <c r="B98" i="45"/>
  <c r="A98" i="45"/>
  <c r="B97" i="45"/>
  <c r="A97" i="45"/>
  <c r="B96" i="45"/>
  <c r="A96" i="45"/>
  <c r="B95" i="45"/>
  <c r="A95" i="45"/>
  <c r="B94" i="45"/>
  <c r="A94" i="45"/>
  <c r="B93" i="45"/>
  <c r="A93" i="45"/>
  <c r="B92" i="45"/>
  <c r="A92" i="45"/>
  <c r="B91" i="45"/>
  <c r="A91" i="45"/>
  <c r="B90" i="45"/>
  <c r="A90" i="45"/>
  <c r="B89" i="45"/>
  <c r="A89" i="45"/>
  <c r="B88" i="45"/>
  <c r="A88" i="45"/>
  <c r="B87" i="45"/>
  <c r="A87" i="45"/>
  <c r="B86" i="45"/>
  <c r="A86" i="45"/>
  <c r="B141" i="44"/>
  <c r="A141" i="44"/>
  <c r="B140" i="44"/>
  <c r="A140" i="44"/>
  <c r="U139" i="44"/>
  <c r="B139" i="44"/>
  <c r="U138" i="44"/>
  <c r="B138" i="44"/>
  <c r="A138" i="44"/>
  <c r="U137" i="44"/>
  <c r="B137" i="44"/>
  <c r="A137" i="44"/>
  <c r="U136" i="44"/>
  <c r="B136" i="44"/>
  <c r="A136" i="44"/>
  <c r="U135" i="44"/>
  <c r="B135" i="44"/>
  <c r="A135" i="44"/>
  <c r="AD134" i="44"/>
  <c r="AD135" i="44" s="1"/>
  <c r="AC134" i="44"/>
  <c r="AC135" i="44" s="1"/>
  <c r="AC136" i="44" s="1"/>
  <c r="AC137" i="44" s="1"/>
  <c r="AC138" i="44" s="1"/>
  <c r="AC139" i="44" s="1"/>
  <c r="AC140" i="44" s="1"/>
  <c r="AB134" i="44"/>
  <c r="AB135" i="44" s="1"/>
  <c r="AB136" i="44" s="1"/>
  <c r="AB137" i="44" s="1"/>
  <c r="AB138" i="44" s="1"/>
  <c r="AB139" i="44" s="1"/>
  <c r="AB140" i="44" s="1"/>
  <c r="AA134" i="44"/>
  <c r="AA135" i="44" s="1"/>
  <c r="AA136" i="44" s="1"/>
  <c r="AA137" i="44" s="1"/>
  <c r="AA138" i="44" s="1"/>
  <c r="AA139" i="44" s="1"/>
  <c r="AA140" i="44" s="1"/>
  <c r="U134" i="44"/>
  <c r="B134" i="44"/>
  <c r="A134" i="44"/>
  <c r="U133" i="44"/>
  <c r="B133" i="44"/>
  <c r="A133" i="44"/>
  <c r="U132" i="44"/>
  <c r="B132" i="44"/>
  <c r="A132" i="44"/>
  <c r="U131" i="44"/>
  <c r="B131" i="44"/>
  <c r="A131" i="44"/>
  <c r="U130" i="44"/>
  <c r="B130" i="44"/>
  <c r="A130" i="44"/>
  <c r="U129" i="44"/>
  <c r="B129" i="44"/>
  <c r="A129" i="44"/>
  <c r="U128" i="44"/>
  <c r="B128" i="44"/>
  <c r="A128" i="44"/>
  <c r="U127" i="44"/>
  <c r="B127" i="44"/>
  <c r="A127" i="44"/>
  <c r="U126" i="44"/>
  <c r="B126" i="44"/>
  <c r="A126" i="44"/>
  <c r="U125" i="44"/>
  <c r="B125" i="44"/>
  <c r="A125" i="44"/>
  <c r="U124" i="44"/>
  <c r="B124" i="44"/>
  <c r="A124" i="44"/>
  <c r="U123" i="44"/>
  <c r="B123" i="44"/>
  <c r="A123" i="44"/>
  <c r="AD122" i="44"/>
  <c r="AE122" i="44" s="1"/>
  <c r="AC122" i="44"/>
  <c r="AC123" i="44" s="1"/>
  <c r="AC124" i="44" s="1"/>
  <c r="AC125" i="44" s="1"/>
  <c r="AC126" i="44" s="1"/>
  <c r="AC127" i="44" s="1"/>
  <c r="AC128" i="44" s="1"/>
  <c r="AC129" i="44" s="1"/>
  <c r="AC130" i="44" s="1"/>
  <c r="AC131" i="44" s="1"/>
  <c r="AC132" i="44" s="1"/>
  <c r="AC133" i="44" s="1"/>
  <c r="AB122" i="44"/>
  <c r="AB123" i="44" s="1"/>
  <c r="AB124" i="44" s="1"/>
  <c r="AB125" i="44" s="1"/>
  <c r="AB126" i="44" s="1"/>
  <c r="AB127" i="44" s="1"/>
  <c r="AB128" i="44" s="1"/>
  <c r="AB129" i="44" s="1"/>
  <c r="AB130" i="44" s="1"/>
  <c r="AB131" i="44" s="1"/>
  <c r="AB132" i="44" s="1"/>
  <c r="AB133" i="44" s="1"/>
  <c r="AA122" i="44"/>
  <c r="AA123" i="44" s="1"/>
  <c r="AA124" i="44" s="1"/>
  <c r="AA125" i="44" s="1"/>
  <c r="AA126" i="44" s="1"/>
  <c r="AA127" i="44" s="1"/>
  <c r="AA128" i="44" s="1"/>
  <c r="AA129" i="44" s="1"/>
  <c r="AA130" i="44" s="1"/>
  <c r="AA131" i="44" s="1"/>
  <c r="AA132" i="44" s="1"/>
  <c r="AA133" i="44" s="1"/>
  <c r="U122" i="44"/>
  <c r="B122" i="44"/>
  <c r="A122" i="44"/>
  <c r="U121" i="44"/>
  <c r="B121" i="44"/>
  <c r="A121" i="44"/>
  <c r="U120" i="44"/>
  <c r="B120" i="44"/>
  <c r="A120" i="44"/>
  <c r="U119" i="44"/>
  <c r="B119" i="44"/>
  <c r="A119" i="44"/>
  <c r="U118" i="44"/>
  <c r="B118" i="44"/>
  <c r="A118" i="44"/>
  <c r="U117" i="44"/>
  <c r="B117" i="44"/>
  <c r="A117" i="44"/>
  <c r="U116" i="44"/>
  <c r="B116" i="44"/>
  <c r="A116" i="44"/>
  <c r="U115" i="44"/>
  <c r="B115" i="44"/>
  <c r="A115" i="44"/>
  <c r="U114" i="44"/>
  <c r="B114" i="44"/>
  <c r="A114" i="44"/>
  <c r="U113" i="44"/>
  <c r="B113" i="44"/>
  <c r="A113" i="44"/>
  <c r="U112" i="44"/>
  <c r="B112" i="44"/>
  <c r="A112" i="44"/>
  <c r="U111" i="44"/>
  <c r="B111" i="44"/>
  <c r="A111" i="44"/>
  <c r="AD110" i="44"/>
  <c r="AD111" i="44" s="1"/>
  <c r="AD112" i="44" s="1"/>
  <c r="AD113" i="44" s="1"/>
  <c r="AD114" i="44" s="1"/>
  <c r="AD115" i="44" s="1"/>
  <c r="AD116" i="44" s="1"/>
  <c r="AD117" i="44" s="1"/>
  <c r="AD118" i="44" s="1"/>
  <c r="AD119" i="44" s="1"/>
  <c r="AD120" i="44" s="1"/>
  <c r="AC110" i="44"/>
  <c r="AC111" i="44" s="1"/>
  <c r="AC112" i="44" s="1"/>
  <c r="AC113" i="44" s="1"/>
  <c r="AC114" i="44" s="1"/>
  <c r="AC115" i="44" s="1"/>
  <c r="AC116" i="44" s="1"/>
  <c r="AC117" i="44" s="1"/>
  <c r="AC118" i="44" s="1"/>
  <c r="AC119" i="44" s="1"/>
  <c r="AC120" i="44" s="1"/>
  <c r="AC121" i="44" s="1"/>
  <c r="AB110" i="44"/>
  <c r="AB111" i="44" s="1"/>
  <c r="AB112" i="44" s="1"/>
  <c r="AB113" i="44" s="1"/>
  <c r="AB114" i="44" s="1"/>
  <c r="AB115" i="44" s="1"/>
  <c r="AB116" i="44" s="1"/>
  <c r="AB117" i="44" s="1"/>
  <c r="AB118" i="44" s="1"/>
  <c r="AB119" i="44" s="1"/>
  <c r="AB120" i="44" s="1"/>
  <c r="AB121" i="44" s="1"/>
  <c r="AA110" i="44"/>
  <c r="AA111" i="44" s="1"/>
  <c r="AA112" i="44" s="1"/>
  <c r="AA113" i="44" s="1"/>
  <c r="AA114" i="44" s="1"/>
  <c r="AA115" i="44" s="1"/>
  <c r="AA116" i="44" s="1"/>
  <c r="AA117" i="44" s="1"/>
  <c r="AA118" i="44" s="1"/>
  <c r="AA119" i="44" s="1"/>
  <c r="AA120" i="44" s="1"/>
  <c r="AA121" i="44" s="1"/>
  <c r="U110" i="44"/>
  <c r="B110" i="44"/>
  <c r="A110" i="44"/>
  <c r="U109" i="44"/>
  <c r="B109" i="44"/>
  <c r="A109" i="44"/>
  <c r="U108" i="44"/>
  <c r="B108" i="44"/>
  <c r="A108" i="44"/>
  <c r="U107" i="44"/>
  <c r="B107" i="44"/>
  <c r="A107" i="44"/>
  <c r="U106" i="44"/>
  <c r="B106" i="44"/>
  <c r="A106" i="44"/>
  <c r="U105" i="44"/>
  <c r="B105" i="44"/>
  <c r="A105" i="44"/>
  <c r="U104" i="44"/>
  <c r="B104" i="44"/>
  <c r="A104" i="44"/>
  <c r="U103" i="44"/>
  <c r="B103" i="44"/>
  <c r="A103" i="44"/>
  <c r="U102" i="44"/>
  <c r="B102" i="44"/>
  <c r="A102" i="44"/>
  <c r="U101" i="44"/>
  <c r="B101" i="44"/>
  <c r="A101" i="44"/>
  <c r="U100" i="44"/>
  <c r="B100" i="44"/>
  <c r="A100" i="44"/>
  <c r="U99" i="44"/>
  <c r="B99" i="44"/>
  <c r="A99" i="44"/>
  <c r="AD98" i="44"/>
  <c r="AE98" i="44" s="1"/>
  <c r="AC98" i="44"/>
  <c r="AC99" i="44" s="1"/>
  <c r="AC100" i="44" s="1"/>
  <c r="AC101" i="44" s="1"/>
  <c r="AC102" i="44" s="1"/>
  <c r="AC103" i="44" s="1"/>
  <c r="AC104" i="44" s="1"/>
  <c r="AC105" i="44" s="1"/>
  <c r="AC106" i="44" s="1"/>
  <c r="AC107" i="44" s="1"/>
  <c r="AC108" i="44" s="1"/>
  <c r="AC109" i="44" s="1"/>
  <c r="AB98" i="44"/>
  <c r="AB99" i="44" s="1"/>
  <c r="AB100" i="44" s="1"/>
  <c r="AB101" i="44" s="1"/>
  <c r="AB102" i="44" s="1"/>
  <c r="AB103" i="44" s="1"/>
  <c r="AB104" i="44" s="1"/>
  <c r="AB105" i="44" s="1"/>
  <c r="AB106" i="44" s="1"/>
  <c r="AB107" i="44" s="1"/>
  <c r="AB108" i="44" s="1"/>
  <c r="AB109" i="44" s="1"/>
  <c r="AA98" i="44"/>
  <c r="AA99" i="44" s="1"/>
  <c r="AA100" i="44" s="1"/>
  <c r="AA101" i="44" s="1"/>
  <c r="AA102" i="44" s="1"/>
  <c r="AA103" i="44" s="1"/>
  <c r="AA104" i="44" s="1"/>
  <c r="AA105" i="44" s="1"/>
  <c r="AA106" i="44" s="1"/>
  <c r="AA107" i="44" s="1"/>
  <c r="AA108" i="44" s="1"/>
  <c r="AA109" i="44" s="1"/>
  <c r="U98" i="44"/>
  <c r="B98" i="44"/>
  <c r="A98" i="44"/>
  <c r="U97" i="44"/>
  <c r="B97" i="44"/>
  <c r="A97" i="44"/>
  <c r="U96" i="44"/>
  <c r="B96" i="44"/>
  <c r="A96" i="44"/>
  <c r="U95" i="44"/>
  <c r="B95" i="44"/>
  <c r="A95" i="44"/>
  <c r="U94" i="44"/>
  <c r="B94" i="44"/>
  <c r="A94" i="44"/>
  <c r="U93" i="44"/>
  <c r="B93" i="44"/>
  <c r="A93" i="44"/>
  <c r="U92" i="44"/>
  <c r="B92" i="44"/>
  <c r="A92" i="44"/>
  <c r="U91" i="44"/>
  <c r="B91" i="44"/>
  <c r="A91" i="44"/>
  <c r="U90" i="44"/>
  <c r="B90" i="44"/>
  <c r="A90" i="44"/>
  <c r="U89" i="44"/>
  <c r="B89" i="44"/>
  <c r="A89" i="44"/>
  <c r="U88" i="44"/>
  <c r="B88" i="44"/>
  <c r="A88" i="44"/>
  <c r="U87" i="44"/>
  <c r="B87" i="44"/>
  <c r="A87" i="44"/>
  <c r="AD86" i="44"/>
  <c r="AE86" i="44" s="1"/>
  <c r="AC86" i="44"/>
  <c r="AC87" i="44" s="1"/>
  <c r="AC88" i="44" s="1"/>
  <c r="AC89" i="44" s="1"/>
  <c r="AC90" i="44" s="1"/>
  <c r="AC91" i="44" s="1"/>
  <c r="AC92" i="44" s="1"/>
  <c r="AC93" i="44" s="1"/>
  <c r="AC94" i="44" s="1"/>
  <c r="AC95" i="44" s="1"/>
  <c r="AC96" i="44" s="1"/>
  <c r="AC97" i="44" s="1"/>
  <c r="AB86" i="44"/>
  <c r="AB87" i="44" s="1"/>
  <c r="AB88" i="44" s="1"/>
  <c r="AB89" i="44" s="1"/>
  <c r="AB90" i="44" s="1"/>
  <c r="AB91" i="44" s="1"/>
  <c r="AB92" i="44" s="1"/>
  <c r="AB93" i="44" s="1"/>
  <c r="AB94" i="44" s="1"/>
  <c r="AB95" i="44" s="1"/>
  <c r="AB96" i="44" s="1"/>
  <c r="AB97" i="44" s="1"/>
  <c r="AA86" i="44"/>
  <c r="AA87" i="44" s="1"/>
  <c r="AA88" i="44" s="1"/>
  <c r="AA89" i="44" s="1"/>
  <c r="AA90" i="44" s="1"/>
  <c r="AA91" i="44" s="1"/>
  <c r="AA92" i="44" s="1"/>
  <c r="AA93" i="44" s="1"/>
  <c r="AA94" i="44" s="1"/>
  <c r="AA95" i="44" s="1"/>
  <c r="AA96" i="44" s="1"/>
  <c r="AA97" i="44" s="1"/>
  <c r="U86" i="44"/>
  <c r="B86" i="44"/>
  <c r="A86" i="44"/>
  <c r="B141" i="43"/>
  <c r="A141" i="43"/>
  <c r="B140" i="43"/>
  <c r="S140" i="43" s="1"/>
  <c r="A140" i="43"/>
  <c r="B139" i="43"/>
  <c r="A139" i="43"/>
  <c r="B138" i="43"/>
  <c r="A138" i="43"/>
  <c r="B137" i="43"/>
  <c r="A137" i="43"/>
  <c r="B136" i="43"/>
  <c r="A136" i="43"/>
  <c r="B135" i="43"/>
  <c r="A135" i="43"/>
  <c r="B134" i="43"/>
  <c r="A134" i="43"/>
  <c r="B133" i="43"/>
  <c r="A133" i="43"/>
  <c r="B132" i="43"/>
  <c r="A132" i="43"/>
  <c r="B131" i="43"/>
  <c r="A131" i="43"/>
  <c r="B130" i="43"/>
  <c r="A130" i="43"/>
  <c r="B129" i="43"/>
  <c r="A129" i="43"/>
  <c r="B128" i="43"/>
  <c r="N128" i="43" s="1"/>
  <c r="A128" i="43"/>
  <c r="B127" i="43"/>
  <c r="A127" i="43"/>
  <c r="B126" i="43"/>
  <c r="A126" i="43"/>
  <c r="B125" i="43"/>
  <c r="A125" i="43"/>
  <c r="B124" i="43"/>
  <c r="N124" i="43" s="1"/>
  <c r="A124" i="43"/>
  <c r="B123" i="43"/>
  <c r="A123" i="43"/>
  <c r="B122" i="43"/>
  <c r="A122" i="43"/>
  <c r="B121" i="43"/>
  <c r="A121" i="43"/>
  <c r="B120" i="43"/>
  <c r="A120" i="43"/>
  <c r="B119" i="43"/>
  <c r="A119" i="43"/>
  <c r="B118" i="43"/>
  <c r="A118" i="43"/>
  <c r="B117" i="43"/>
  <c r="A117" i="43"/>
  <c r="B116" i="43"/>
  <c r="N116" i="43" s="1"/>
  <c r="A116" i="43"/>
  <c r="B115" i="43"/>
  <c r="A115" i="43"/>
  <c r="B114" i="43"/>
  <c r="A114" i="43"/>
  <c r="B113" i="43"/>
  <c r="A113" i="43"/>
  <c r="B112" i="43"/>
  <c r="M112" i="43" s="1"/>
  <c r="A112" i="43"/>
  <c r="B111" i="43"/>
  <c r="A111" i="43"/>
  <c r="B110" i="43"/>
  <c r="A110" i="43"/>
  <c r="B109" i="43"/>
  <c r="A109" i="43"/>
  <c r="B108" i="43"/>
  <c r="N108" i="43" s="1"/>
  <c r="A108" i="43"/>
  <c r="B107" i="43"/>
  <c r="A107" i="43"/>
  <c r="B106" i="43"/>
  <c r="A106" i="43"/>
  <c r="B105" i="43"/>
  <c r="A105" i="43"/>
  <c r="B104" i="43"/>
  <c r="A104" i="43"/>
  <c r="B103" i="43"/>
  <c r="A103" i="43"/>
  <c r="B102" i="43"/>
  <c r="A102" i="43"/>
  <c r="B101" i="43"/>
  <c r="A101" i="43"/>
  <c r="B100" i="43"/>
  <c r="A100" i="43"/>
  <c r="B99" i="43"/>
  <c r="A99" i="43"/>
  <c r="B98" i="43"/>
  <c r="A98" i="43"/>
  <c r="B97" i="43"/>
  <c r="A97" i="43"/>
  <c r="B96" i="43"/>
  <c r="A96" i="43"/>
  <c r="B95" i="43"/>
  <c r="A95" i="43"/>
  <c r="B94" i="43"/>
  <c r="A94" i="43"/>
  <c r="B93" i="43"/>
  <c r="A93" i="43"/>
  <c r="B92" i="43"/>
  <c r="A92" i="43"/>
  <c r="B91" i="43"/>
  <c r="A91" i="43"/>
  <c r="B90" i="43"/>
  <c r="A90" i="43"/>
  <c r="B89" i="43"/>
  <c r="A89" i="43"/>
  <c r="B88" i="43"/>
  <c r="A88" i="43"/>
  <c r="B87" i="43"/>
  <c r="A87" i="43"/>
  <c r="B86" i="43"/>
  <c r="A86" i="43"/>
  <c r="B141" i="42"/>
  <c r="A141" i="42"/>
  <c r="B140" i="42"/>
  <c r="A140" i="42"/>
  <c r="U139" i="42"/>
  <c r="B139" i="42"/>
  <c r="A139" i="42"/>
  <c r="U138" i="42"/>
  <c r="B138" i="42"/>
  <c r="A138" i="42"/>
  <c r="U137" i="42"/>
  <c r="B137" i="42"/>
  <c r="A137" i="42"/>
  <c r="U136" i="42"/>
  <c r="B136" i="42"/>
  <c r="A136" i="42"/>
  <c r="U135" i="42"/>
  <c r="B135" i="42"/>
  <c r="A135" i="42"/>
  <c r="AD134" i="42"/>
  <c r="AC134" i="42"/>
  <c r="AC135" i="42" s="1"/>
  <c r="AC136" i="42" s="1"/>
  <c r="AC137" i="42" s="1"/>
  <c r="AC138" i="42" s="1"/>
  <c r="AC139" i="42" s="1"/>
  <c r="AB134" i="42"/>
  <c r="AB135" i="42" s="1"/>
  <c r="AB136" i="42" s="1"/>
  <c r="AB137" i="42" s="1"/>
  <c r="AB138" i="42" s="1"/>
  <c r="AB139" i="42" s="1"/>
  <c r="AA134" i="42"/>
  <c r="AA135" i="42" s="1"/>
  <c r="AA136" i="42" s="1"/>
  <c r="AA137" i="42" s="1"/>
  <c r="AA138" i="42" s="1"/>
  <c r="AA139" i="42" s="1"/>
  <c r="U134" i="42"/>
  <c r="B134" i="42"/>
  <c r="A134" i="42"/>
  <c r="U133" i="42"/>
  <c r="B133" i="42"/>
  <c r="A133" i="42"/>
  <c r="U132" i="42"/>
  <c r="B132" i="42"/>
  <c r="A132" i="42"/>
  <c r="U131" i="42"/>
  <c r="B131" i="42"/>
  <c r="A131" i="42"/>
  <c r="U130" i="42"/>
  <c r="B130" i="42"/>
  <c r="A130" i="42"/>
  <c r="U129" i="42"/>
  <c r="B129" i="42"/>
  <c r="A129" i="42"/>
  <c r="U128" i="42"/>
  <c r="B128" i="42"/>
  <c r="A128" i="42"/>
  <c r="U127" i="42"/>
  <c r="B127" i="42"/>
  <c r="A127" i="42"/>
  <c r="U126" i="42"/>
  <c r="B126" i="42"/>
  <c r="A126" i="42"/>
  <c r="U125" i="42"/>
  <c r="B125" i="42"/>
  <c r="A125" i="42"/>
  <c r="U124" i="42"/>
  <c r="B124" i="42"/>
  <c r="A124" i="42"/>
  <c r="U123" i="42"/>
  <c r="B123" i="42"/>
  <c r="A123" i="42"/>
  <c r="AD122" i="42"/>
  <c r="AE122" i="42" s="1"/>
  <c r="AC122" i="42"/>
  <c r="AC123" i="42" s="1"/>
  <c r="AC124" i="42" s="1"/>
  <c r="AC125" i="42" s="1"/>
  <c r="AC126" i="42" s="1"/>
  <c r="AC127" i="42" s="1"/>
  <c r="AC128" i="42" s="1"/>
  <c r="AC129" i="42" s="1"/>
  <c r="AC130" i="42" s="1"/>
  <c r="AC131" i="42" s="1"/>
  <c r="AC132" i="42" s="1"/>
  <c r="AC133" i="42" s="1"/>
  <c r="AB122" i="42"/>
  <c r="AB123" i="42" s="1"/>
  <c r="AB124" i="42" s="1"/>
  <c r="AB125" i="42" s="1"/>
  <c r="AB126" i="42" s="1"/>
  <c r="AB127" i="42" s="1"/>
  <c r="AB128" i="42" s="1"/>
  <c r="AB129" i="42" s="1"/>
  <c r="AB130" i="42" s="1"/>
  <c r="AB131" i="42" s="1"/>
  <c r="AB132" i="42" s="1"/>
  <c r="AB133" i="42" s="1"/>
  <c r="AA122" i="42"/>
  <c r="AA123" i="42" s="1"/>
  <c r="AA124" i="42" s="1"/>
  <c r="AA125" i="42" s="1"/>
  <c r="AA126" i="42" s="1"/>
  <c r="AA127" i="42" s="1"/>
  <c r="AA128" i="42" s="1"/>
  <c r="AA129" i="42" s="1"/>
  <c r="AA130" i="42" s="1"/>
  <c r="AA131" i="42" s="1"/>
  <c r="AA132" i="42" s="1"/>
  <c r="AA133" i="42" s="1"/>
  <c r="U122" i="42"/>
  <c r="B122" i="42"/>
  <c r="A122" i="42"/>
  <c r="U121" i="42"/>
  <c r="B121" i="42"/>
  <c r="A121" i="42"/>
  <c r="U120" i="42"/>
  <c r="B120" i="42"/>
  <c r="A120" i="42"/>
  <c r="U119" i="42"/>
  <c r="B119" i="42"/>
  <c r="A119" i="42"/>
  <c r="U118" i="42"/>
  <c r="B118" i="42"/>
  <c r="A118" i="42"/>
  <c r="U117" i="42"/>
  <c r="B117" i="42"/>
  <c r="A117" i="42"/>
  <c r="U116" i="42"/>
  <c r="B116" i="42"/>
  <c r="A116" i="42"/>
  <c r="U115" i="42"/>
  <c r="B115" i="42"/>
  <c r="A115" i="42"/>
  <c r="U114" i="42"/>
  <c r="B114" i="42"/>
  <c r="A114" i="42"/>
  <c r="U113" i="42"/>
  <c r="B113" i="42"/>
  <c r="A113" i="42"/>
  <c r="U112" i="42"/>
  <c r="B112" i="42"/>
  <c r="A112" i="42"/>
  <c r="U111" i="42"/>
  <c r="B111" i="42"/>
  <c r="A111" i="42"/>
  <c r="AD110" i="42"/>
  <c r="AD111" i="42" s="1"/>
  <c r="AC110" i="42"/>
  <c r="AC111" i="42" s="1"/>
  <c r="AC112" i="42" s="1"/>
  <c r="AC113" i="42" s="1"/>
  <c r="AC114" i="42" s="1"/>
  <c r="AC115" i="42" s="1"/>
  <c r="AC116" i="42" s="1"/>
  <c r="AC117" i="42" s="1"/>
  <c r="AC118" i="42" s="1"/>
  <c r="AC119" i="42" s="1"/>
  <c r="AC120" i="42" s="1"/>
  <c r="AC121" i="42" s="1"/>
  <c r="AB110" i="42"/>
  <c r="AB111" i="42" s="1"/>
  <c r="AB112" i="42" s="1"/>
  <c r="AB113" i="42" s="1"/>
  <c r="AB114" i="42" s="1"/>
  <c r="AB115" i="42" s="1"/>
  <c r="AB116" i="42" s="1"/>
  <c r="AB117" i="42" s="1"/>
  <c r="AB118" i="42" s="1"/>
  <c r="AB119" i="42" s="1"/>
  <c r="AB120" i="42" s="1"/>
  <c r="AB121" i="42" s="1"/>
  <c r="AA110" i="42"/>
  <c r="AA111" i="42" s="1"/>
  <c r="AA112" i="42" s="1"/>
  <c r="AA113" i="42" s="1"/>
  <c r="AA114" i="42" s="1"/>
  <c r="AA115" i="42" s="1"/>
  <c r="AA116" i="42" s="1"/>
  <c r="AA117" i="42" s="1"/>
  <c r="AA118" i="42" s="1"/>
  <c r="AA119" i="42" s="1"/>
  <c r="AA120" i="42" s="1"/>
  <c r="AA121" i="42" s="1"/>
  <c r="U110" i="42"/>
  <c r="B110" i="42"/>
  <c r="A110" i="42"/>
  <c r="U109" i="42"/>
  <c r="B109" i="42"/>
  <c r="A109" i="42"/>
  <c r="U108" i="42"/>
  <c r="B108" i="42"/>
  <c r="A108" i="42"/>
  <c r="U107" i="42"/>
  <c r="B107" i="42"/>
  <c r="A107" i="42"/>
  <c r="U106" i="42"/>
  <c r="B106" i="42"/>
  <c r="A106" i="42"/>
  <c r="U105" i="42"/>
  <c r="B105" i="42"/>
  <c r="A105" i="42"/>
  <c r="U104" i="42"/>
  <c r="B104" i="42"/>
  <c r="A104" i="42"/>
  <c r="U103" i="42"/>
  <c r="B103" i="42"/>
  <c r="A103" i="42"/>
  <c r="U102" i="42"/>
  <c r="B102" i="42"/>
  <c r="A102" i="42"/>
  <c r="U101" i="42"/>
  <c r="B101" i="42"/>
  <c r="A101" i="42"/>
  <c r="U100" i="42"/>
  <c r="B100" i="42"/>
  <c r="A100" i="42"/>
  <c r="U99" i="42"/>
  <c r="B99" i="42"/>
  <c r="A99" i="42"/>
  <c r="AD98" i="42"/>
  <c r="AC98" i="42"/>
  <c r="AC99" i="42" s="1"/>
  <c r="AC100" i="42" s="1"/>
  <c r="AC101" i="42" s="1"/>
  <c r="AC102" i="42" s="1"/>
  <c r="AC103" i="42" s="1"/>
  <c r="AC104" i="42" s="1"/>
  <c r="AC105" i="42" s="1"/>
  <c r="AC106" i="42" s="1"/>
  <c r="AC107" i="42" s="1"/>
  <c r="AC108" i="42" s="1"/>
  <c r="AC109" i="42" s="1"/>
  <c r="AB98" i="42"/>
  <c r="AB99" i="42" s="1"/>
  <c r="AB100" i="42" s="1"/>
  <c r="AB101" i="42" s="1"/>
  <c r="AB102" i="42" s="1"/>
  <c r="AB103" i="42" s="1"/>
  <c r="AB104" i="42" s="1"/>
  <c r="AB105" i="42" s="1"/>
  <c r="AB106" i="42" s="1"/>
  <c r="AB107" i="42" s="1"/>
  <c r="AB108" i="42" s="1"/>
  <c r="AB109" i="42" s="1"/>
  <c r="AA98" i="42"/>
  <c r="AA99" i="42" s="1"/>
  <c r="AA100" i="42" s="1"/>
  <c r="AA101" i="42" s="1"/>
  <c r="AA102" i="42" s="1"/>
  <c r="AA103" i="42" s="1"/>
  <c r="AA104" i="42" s="1"/>
  <c r="AA105" i="42" s="1"/>
  <c r="AA106" i="42" s="1"/>
  <c r="AA107" i="42" s="1"/>
  <c r="AA108" i="42" s="1"/>
  <c r="AA109" i="42" s="1"/>
  <c r="U98" i="42"/>
  <c r="B98" i="42"/>
  <c r="A98" i="42"/>
  <c r="U97" i="42"/>
  <c r="B97" i="42"/>
  <c r="A97" i="42"/>
  <c r="U96" i="42"/>
  <c r="B96" i="42"/>
  <c r="A96" i="42"/>
  <c r="U95" i="42"/>
  <c r="B95" i="42"/>
  <c r="A95" i="42"/>
  <c r="U94" i="42"/>
  <c r="B94" i="42"/>
  <c r="A94" i="42"/>
  <c r="U93" i="42"/>
  <c r="B93" i="42"/>
  <c r="A93" i="42"/>
  <c r="U92" i="42"/>
  <c r="B92" i="42"/>
  <c r="A92" i="42"/>
  <c r="U91" i="42"/>
  <c r="B91" i="42"/>
  <c r="A91" i="42"/>
  <c r="U90" i="42"/>
  <c r="B90" i="42"/>
  <c r="A90" i="42"/>
  <c r="U89" i="42"/>
  <c r="B89" i="42"/>
  <c r="A89" i="42"/>
  <c r="U88" i="42"/>
  <c r="B88" i="42"/>
  <c r="A88" i="42"/>
  <c r="U87" i="42"/>
  <c r="B87" i="42"/>
  <c r="A87" i="42"/>
  <c r="AD86" i="42"/>
  <c r="AE86" i="42" s="1"/>
  <c r="AC86" i="42"/>
  <c r="AC87" i="42" s="1"/>
  <c r="AC88" i="42" s="1"/>
  <c r="AC89" i="42" s="1"/>
  <c r="AC90" i="42" s="1"/>
  <c r="AC91" i="42" s="1"/>
  <c r="AC92" i="42" s="1"/>
  <c r="AC93" i="42" s="1"/>
  <c r="AC94" i="42" s="1"/>
  <c r="AC95" i="42" s="1"/>
  <c r="AC96" i="42" s="1"/>
  <c r="AC97" i="42" s="1"/>
  <c r="AB86" i="42"/>
  <c r="AB87" i="42" s="1"/>
  <c r="AB88" i="42" s="1"/>
  <c r="AB89" i="42" s="1"/>
  <c r="AB90" i="42" s="1"/>
  <c r="AB91" i="42" s="1"/>
  <c r="AB92" i="42" s="1"/>
  <c r="AB93" i="42" s="1"/>
  <c r="AB94" i="42" s="1"/>
  <c r="AB95" i="42" s="1"/>
  <c r="AB96" i="42" s="1"/>
  <c r="AB97" i="42" s="1"/>
  <c r="AA86" i="42"/>
  <c r="AA87" i="42" s="1"/>
  <c r="AA88" i="42" s="1"/>
  <c r="AA89" i="42" s="1"/>
  <c r="AA90" i="42" s="1"/>
  <c r="AA91" i="42" s="1"/>
  <c r="AA92" i="42" s="1"/>
  <c r="AA93" i="42" s="1"/>
  <c r="AA94" i="42" s="1"/>
  <c r="AA95" i="42" s="1"/>
  <c r="AA96" i="42" s="1"/>
  <c r="AA97" i="42" s="1"/>
  <c r="U86" i="42"/>
  <c r="B86" i="42"/>
  <c r="A86" i="42"/>
  <c r="B141" i="41"/>
  <c r="T140" i="41" s="1"/>
  <c r="A141" i="41"/>
  <c r="B140" i="41"/>
  <c r="P140" i="41" s="1"/>
  <c r="A140" i="41"/>
  <c r="B139" i="41"/>
  <c r="A139" i="41"/>
  <c r="B138" i="41"/>
  <c r="A138" i="41"/>
  <c r="B137" i="41"/>
  <c r="A137" i="41"/>
  <c r="B136" i="41"/>
  <c r="A136" i="41"/>
  <c r="B135" i="41"/>
  <c r="A135" i="41"/>
  <c r="B134" i="41"/>
  <c r="A134" i="41"/>
  <c r="B133" i="41"/>
  <c r="A133" i="41"/>
  <c r="B132" i="41"/>
  <c r="A132" i="41"/>
  <c r="B131" i="41"/>
  <c r="A131" i="41"/>
  <c r="B130" i="41"/>
  <c r="A130" i="41"/>
  <c r="B129" i="41"/>
  <c r="A129" i="41"/>
  <c r="B128" i="41"/>
  <c r="A128" i="41"/>
  <c r="B127" i="41"/>
  <c r="A127" i="41"/>
  <c r="B126" i="41"/>
  <c r="A126" i="41"/>
  <c r="B125" i="41"/>
  <c r="A125" i="41"/>
  <c r="B124" i="41"/>
  <c r="A124" i="41"/>
  <c r="B123" i="41"/>
  <c r="A123" i="41"/>
  <c r="B122" i="41"/>
  <c r="A122" i="41"/>
  <c r="B121" i="41"/>
  <c r="A121" i="41"/>
  <c r="B120" i="41"/>
  <c r="A120" i="41"/>
  <c r="B119" i="41"/>
  <c r="A119" i="41"/>
  <c r="B118" i="41"/>
  <c r="A118" i="41"/>
  <c r="B117" i="41"/>
  <c r="A117" i="41"/>
  <c r="B116" i="41"/>
  <c r="A116" i="41"/>
  <c r="B115" i="41"/>
  <c r="A115" i="41"/>
  <c r="B114" i="41"/>
  <c r="A114" i="41"/>
  <c r="B113" i="41"/>
  <c r="A113" i="41"/>
  <c r="B112" i="41"/>
  <c r="A112" i="41"/>
  <c r="B111" i="41"/>
  <c r="A111" i="41"/>
  <c r="B110" i="41"/>
  <c r="A110" i="41"/>
  <c r="B109" i="41"/>
  <c r="A109" i="41"/>
  <c r="B108" i="41"/>
  <c r="A108" i="41"/>
  <c r="B107" i="41"/>
  <c r="A107" i="41"/>
  <c r="B106" i="41"/>
  <c r="A106" i="41"/>
  <c r="B105" i="41"/>
  <c r="A105" i="41"/>
  <c r="B104" i="41"/>
  <c r="A104" i="41"/>
  <c r="B103" i="41"/>
  <c r="A103" i="41"/>
  <c r="B102" i="41"/>
  <c r="A102" i="41"/>
  <c r="B101" i="41"/>
  <c r="A101" i="41"/>
  <c r="B100" i="41"/>
  <c r="A100" i="41"/>
  <c r="B99" i="41"/>
  <c r="A99" i="41"/>
  <c r="B98" i="41"/>
  <c r="A98" i="41"/>
  <c r="B97" i="41"/>
  <c r="A97" i="41"/>
  <c r="B96" i="41"/>
  <c r="A96" i="41"/>
  <c r="B95" i="41"/>
  <c r="A95" i="41"/>
  <c r="B94" i="41"/>
  <c r="A94" i="41"/>
  <c r="B93" i="41"/>
  <c r="A93" i="41"/>
  <c r="B92" i="41"/>
  <c r="A92" i="41"/>
  <c r="B91" i="41"/>
  <c r="A91" i="41"/>
  <c r="B90" i="41"/>
  <c r="A90" i="41"/>
  <c r="B89" i="41"/>
  <c r="A89" i="41"/>
  <c r="B88" i="41"/>
  <c r="A88" i="41"/>
  <c r="B87" i="41"/>
  <c r="A87" i="41"/>
  <c r="B86" i="41"/>
  <c r="A86" i="41"/>
  <c r="B141" i="40"/>
  <c r="A141" i="40"/>
  <c r="B140" i="40"/>
  <c r="A140" i="40"/>
  <c r="U139" i="40"/>
  <c r="B139" i="40"/>
  <c r="A139" i="40"/>
  <c r="U138" i="40"/>
  <c r="B138" i="40"/>
  <c r="A138" i="40"/>
  <c r="U137" i="40"/>
  <c r="B137" i="40"/>
  <c r="A137" i="40"/>
  <c r="U136" i="40"/>
  <c r="B136" i="40"/>
  <c r="A136" i="40"/>
  <c r="U135" i="40"/>
  <c r="B135" i="40"/>
  <c r="A135" i="40"/>
  <c r="AD134" i="40"/>
  <c r="AD135" i="40" s="1"/>
  <c r="AC134" i="40"/>
  <c r="AC135" i="40" s="1"/>
  <c r="AC136" i="40" s="1"/>
  <c r="AC137" i="40" s="1"/>
  <c r="AC138" i="40" s="1"/>
  <c r="AC139" i="40" s="1"/>
  <c r="AC140" i="40" s="1"/>
  <c r="AB134" i="40"/>
  <c r="AB135" i="40" s="1"/>
  <c r="AB136" i="40" s="1"/>
  <c r="AB137" i="40" s="1"/>
  <c r="AB138" i="40" s="1"/>
  <c r="AB139" i="40" s="1"/>
  <c r="AB140" i="40" s="1"/>
  <c r="AA134" i="40"/>
  <c r="AA135" i="40" s="1"/>
  <c r="AA136" i="40" s="1"/>
  <c r="AA137" i="40" s="1"/>
  <c r="AA138" i="40" s="1"/>
  <c r="AA139" i="40" s="1"/>
  <c r="AA140" i="40" s="1"/>
  <c r="U134" i="40"/>
  <c r="B134" i="40"/>
  <c r="A134" i="40"/>
  <c r="U133" i="40"/>
  <c r="B133" i="40"/>
  <c r="A133" i="40"/>
  <c r="U132" i="40"/>
  <c r="B132" i="40"/>
  <c r="A132" i="40"/>
  <c r="U131" i="40"/>
  <c r="B131" i="40"/>
  <c r="A131" i="40"/>
  <c r="U130" i="40"/>
  <c r="B130" i="40"/>
  <c r="A130" i="40"/>
  <c r="U129" i="40"/>
  <c r="B129" i="40"/>
  <c r="A129" i="40"/>
  <c r="U128" i="40"/>
  <c r="B128" i="40"/>
  <c r="A128" i="40"/>
  <c r="U127" i="40"/>
  <c r="B127" i="40"/>
  <c r="A127" i="40"/>
  <c r="U126" i="40"/>
  <c r="B126" i="40"/>
  <c r="A126" i="40"/>
  <c r="U125" i="40"/>
  <c r="B125" i="40"/>
  <c r="A125" i="40"/>
  <c r="U124" i="40"/>
  <c r="B124" i="40"/>
  <c r="A124" i="40"/>
  <c r="U123" i="40"/>
  <c r="B123" i="40"/>
  <c r="A123" i="40"/>
  <c r="AD122" i="40"/>
  <c r="AE122" i="40" s="1"/>
  <c r="AC122" i="40"/>
  <c r="AC123" i="40" s="1"/>
  <c r="AC124" i="40" s="1"/>
  <c r="AC125" i="40" s="1"/>
  <c r="AC126" i="40" s="1"/>
  <c r="AC127" i="40" s="1"/>
  <c r="AC128" i="40" s="1"/>
  <c r="AC129" i="40" s="1"/>
  <c r="AC130" i="40" s="1"/>
  <c r="AC131" i="40" s="1"/>
  <c r="AC132" i="40" s="1"/>
  <c r="AC133" i="40" s="1"/>
  <c r="AB122" i="40"/>
  <c r="AB123" i="40" s="1"/>
  <c r="AB124" i="40" s="1"/>
  <c r="AB125" i="40" s="1"/>
  <c r="AB126" i="40" s="1"/>
  <c r="AB127" i="40" s="1"/>
  <c r="AB128" i="40" s="1"/>
  <c r="AB129" i="40" s="1"/>
  <c r="AB130" i="40" s="1"/>
  <c r="AB131" i="40" s="1"/>
  <c r="AB132" i="40" s="1"/>
  <c r="AB133" i="40" s="1"/>
  <c r="AA122" i="40"/>
  <c r="AA123" i="40" s="1"/>
  <c r="AA124" i="40" s="1"/>
  <c r="AA125" i="40" s="1"/>
  <c r="AA126" i="40" s="1"/>
  <c r="AA127" i="40" s="1"/>
  <c r="AA128" i="40" s="1"/>
  <c r="AA129" i="40" s="1"/>
  <c r="AA130" i="40" s="1"/>
  <c r="AA131" i="40" s="1"/>
  <c r="AA132" i="40" s="1"/>
  <c r="AA133" i="40" s="1"/>
  <c r="U122" i="40"/>
  <c r="B122" i="40"/>
  <c r="A122" i="40"/>
  <c r="U121" i="40"/>
  <c r="B121" i="40"/>
  <c r="A121" i="40"/>
  <c r="U120" i="40"/>
  <c r="B120" i="40"/>
  <c r="A120" i="40"/>
  <c r="U119" i="40"/>
  <c r="B119" i="40"/>
  <c r="A119" i="40"/>
  <c r="U118" i="40"/>
  <c r="B118" i="40"/>
  <c r="A118" i="40"/>
  <c r="U117" i="40"/>
  <c r="B117" i="40"/>
  <c r="A117" i="40"/>
  <c r="U116" i="40"/>
  <c r="B116" i="40"/>
  <c r="A116" i="40"/>
  <c r="U115" i="40"/>
  <c r="B115" i="40"/>
  <c r="A115" i="40"/>
  <c r="U114" i="40"/>
  <c r="B114" i="40"/>
  <c r="A114" i="40"/>
  <c r="U113" i="40"/>
  <c r="B113" i="40"/>
  <c r="A113" i="40"/>
  <c r="U112" i="40"/>
  <c r="B112" i="40"/>
  <c r="A112" i="40"/>
  <c r="U111" i="40"/>
  <c r="B111" i="40"/>
  <c r="A111" i="40"/>
  <c r="AD110" i="40"/>
  <c r="AC110" i="40"/>
  <c r="AC111" i="40" s="1"/>
  <c r="AC112" i="40" s="1"/>
  <c r="AC113" i="40" s="1"/>
  <c r="AC114" i="40" s="1"/>
  <c r="AC115" i="40" s="1"/>
  <c r="AC116" i="40" s="1"/>
  <c r="AC117" i="40" s="1"/>
  <c r="AC118" i="40" s="1"/>
  <c r="AC119" i="40" s="1"/>
  <c r="AC120" i="40" s="1"/>
  <c r="AC121" i="40" s="1"/>
  <c r="AB110" i="40"/>
  <c r="AB111" i="40" s="1"/>
  <c r="AB112" i="40" s="1"/>
  <c r="AB113" i="40" s="1"/>
  <c r="AB114" i="40" s="1"/>
  <c r="AB115" i="40" s="1"/>
  <c r="AB116" i="40" s="1"/>
  <c r="AB117" i="40" s="1"/>
  <c r="AB118" i="40" s="1"/>
  <c r="AB119" i="40" s="1"/>
  <c r="AB120" i="40" s="1"/>
  <c r="AB121" i="40" s="1"/>
  <c r="AA110" i="40"/>
  <c r="AA111" i="40" s="1"/>
  <c r="AA112" i="40" s="1"/>
  <c r="AA113" i="40" s="1"/>
  <c r="AA114" i="40" s="1"/>
  <c r="AA115" i="40" s="1"/>
  <c r="AA116" i="40" s="1"/>
  <c r="AA117" i="40" s="1"/>
  <c r="AA118" i="40" s="1"/>
  <c r="AA119" i="40" s="1"/>
  <c r="AA120" i="40" s="1"/>
  <c r="AA121" i="40" s="1"/>
  <c r="U110" i="40"/>
  <c r="B110" i="40"/>
  <c r="A110" i="40"/>
  <c r="U109" i="40"/>
  <c r="B109" i="40"/>
  <c r="A109" i="40"/>
  <c r="U108" i="40"/>
  <c r="B108" i="40"/>
  <c r="A108" i="40"/>
  <c r="U107" i="40"/>
  <c r="B107" i="40"/>
  <c r="A107" i="40"/>
  <c r="U106" i="40"/>
  <c r="B106" i="40"/>
  <c r="A106" i="40"/>
  <c r="U105" i="40"/>
  <c r="B105" i="40"/>
  <c r="A105" i="40"/>
  <c r="U104" i="40"/>
  <c r="B104" i="40"/>
  <c r="A104" i="40"/>
  <c r="U103" i="40"/>
  <c r="B103" i="40"/>
  <c r="A103" i="40"/>
  <c r="U102" i="40"/>
  <c r="B102" i="40"/>
  <c r="A102" i="40"/>
  <c r="U101" i="40"/>
  <c r="B101" i="40"/>
  <c r="A101" i="40"/>
  <c r="U100" i="40"/>
  <c r="B100" i="40"/>
  <c r="A100" i="40"/>
  <c r="U99" i="40"/>
  <c r="B99" i="40"/>
  <c r="A99" i="40"/>
  <c r="AD98" i="40"/>
  <c r="AD99" i="40" s="1"/>
  <c r="AC98" i="40"/>
  <c r="AC99" i="40" s="1"/>
  <c r="AC100" i="40" s="1"/>
  <c r="AC101" i="40" s="1"/>
  <c r="AC102" i="40" s="1"/>
  <c r="AC103" i="40" s="1"/>
  <c r="AC104" i="40" s="1"/>
  <c r="AC105" i="40" s="1"/>
  <c r="AC106" i="40" s="1"/>
  <c r="AC107" i="40" s="1"/>
  <c r="AC108" i="40" s="1"/>
  <c r="AC109" i="40" s="1"/>
  <c r="AB98" i="40"/>
  <c r="AB99" i="40" s="1"/>
  <c r="AB100" i="40" s="1"/>
  <c r="AB101" i="40" s="1"/>
  <c r="AB102" i="40" s="1"/>
  <c r="AB103" i="40" s="1"/>
  <c r="AB104" i="40" s="1"/>
  <c r="AB105" i="40" s="1"/>
  <c r="AB106" i="40" s="1"/>
  <c r="AB107" i="40" s="1"/>
  <c r="AB108" i="40" s="1"/>
  <c r="AB109" i="40" s="1"/>
  <c r="AA98" i="40"/>
  <c r="AA99" i="40" s="1"/>
  <c r="AA100" i="40" s="1"/>
  <c r="AA101" i="40" s="1"/>
  <c r="AA102" i="40" s="1"/>
  <c r="AA103" i="40" s="1"/>
  <c r="AA104" i="40" s="1"/>
  <c r="AA105" i="40" s="1"/>
  <c r="AA106" i="40" s="1"/>
  <c r="AA107" i="40" s="1"/>
  <c r="AA108" i="40" s="1"/>
  <c r="AA109" i="40" s="1"/>
  <c r="U98" i="40"/>
  <c r="B98" i="40"/>
  <c r="A98" i="40"/>
  <c r="U97" i="40"/>
  <c r="B97" i="40"/>
  <c r="A97" i="40"/>
  <c r="U96" i="40"/>
  <c r="B96" i="40"/>
  <c r="A96" i="40"/>
  <c r="U95" i="40"/>
  <c r="B95" i="40"/>
  <c r="A95" i="40"/>
  <c r="U94" i="40"/>
  <c r="B94" i="40"/>
  <c r="A94" i="40"/>
  <c r="U93" i="40"/>
  <c r="B93" i="40"/>
  <c r="A93" i="40"/>
  <c r="U92" i="40"/>
  <c r="B92" i="40"/>
  <c r="A92" i="40"/>
  <c r="U91" i="40"/>
  <c r="B91" i="40"/>
  <c r="A91" i="40"/>
  <c r="U90" i="40"/>
  <c r="B90" i="40"/>
  <c r="A90" i="40"/>
  <c r="U89" i="40"/>
  <c r="B89" i="40"/>
  <c r="A89" i="40"/>
  <c r="U88" i="40"/>
  <c r="B88" i="40"/>
  <c r="A88" i="40"/>
  <c r="U87" i="40"/>
  <c r="B87" i="40"/>
  <c r="A87" i="40"/>
  <c r="AD86" i="40"/>
  <c r="AD87" i="40" s="1"/>
  <c r="AC86" i="40"/>
  <c r="AC87" i="40" s="1"/>
  <c r="AC88" i="40" s="1"/>
  <c r="AC89" i="40" s="1"/>
  <c r="AC90" i="40" s="1"/>
  <c r="AC91" i="40" s="1"/>
  <c r="AC92" i="40" s="1"/>
  <c r="AC93" i="40" s="1"/>
  <c r="AC94" i="40" s="1"/>
  <c r="AC95" i="40" s="1"/>
  <c r="AC96" i="40" s="1"/>
  <c r="AC97" i="40" s="1"/>
  <c r="AB86" i="40"/>
  <c r="AB87" i="40" s="1"/>
  <c r="AB88" i="40" s="1"/>
  <c r="AB89" i="40" s="1"/>
  <c r="AB90" i="40" s="1"/>
  <c r="AB91" i="40" s="1"/>
  <c r="AB92" i="40" s="1"/>
  <c r="AB93" i="40" s="1"/>
  <c r="AB94" i="40" s="1"/>
  <c r="AB95" i="40" s="1"/>
  <c r="AB96" i="40" s="1"/>
  <c r="AB97" i="40" s="1"/>
  <c r="AA86" i="40"/>
  <c r="AA87" i="40" s="1"/>
  <c r="AA88" i="40" s="1"/>
  <c r="AA89" i="40" s="1"/>
  <c r="AA90" i="40" s="1"/>
  <c r="AA91" i="40" s="1"/>
  <c r="AA92" i="40" s="1"/>
  <c r="AA93" i="40" s="1"/>
  <c r="AA94" i="40" s="1"/>
  <c r="AA95" i="40" s="1"/>
  <c r="AA96" i="40" s="1"/>
  <c r="AA97" i="40" s="1"/>
  <c r="U86" i="40"/>
  <c r="B86" i="40"/>
  <c r="A86" i="40"/>
  <c r="B141" i="39"/>
  <c r="A141" i="39"/>
  <c r="B140" i="39"/>
  <c r="T140" i="39" s="1"/>
  <c r="A140" i="39"/>
  <c r="B139" i="39"/>
  <c r="A139" i="39"/>
  <c r="B138" i="39"/>
  <c r="A138" i="39"/>
  <c r="B137" i="39"/>
  <c r="A137" i="39"/>
  <c r="B136" i="39"/>
  <c r="A136" i="39"/>
  <c r="B135" i="39"/>
  <c r="A135" i="39"/>
  <c r="B134" i="39"/>
  <c r="A134" i="39"/>
  <c r="B133" i="39"/>
  <c r="A133" i="39"/>
  <c r="B132" i="39"/>
  <c r="A132" i="39"/>
  <c r="B131" i="39"/>
  <c r="A131" i="39"/>
  <c r="B130" i="39"/>
  <c r="A130" i="39"/>
  <c r="B129" i="39"/>
  <c r="A129" i="39"/>
  <c r="B128" i="39"/>
  <c r="A128" i="39"/>
  <c r="B127" i="39"/>
  <c r="A127" i="39"/>
  <c r="B126" i="39"/>
  <c r="A126" i="39"/>
  <c r="B125" i="39"/>
  <c r="A125" i="39"/>
  <c r="B124" i="39"/>
  <c r="A124" i="39"/>
  <c r="B123" i="39"/>
  <c r="A123" i="39"/>
  <c r="B122" i="39"/>
  <c r="A122" i="39"/>
  <c r="B121" i="39"/>
  <c r="A121" i="39"/>
  <c r="B120" i="39"/>
  <c r="A120" i="39"/>
  <c r="B119" i="39"/>
  <c r="A119" i="39"/>
  <c r="B118" i="39"/>
  <c r="A118" i="39"/>
  <c r="B117" i="39"/>
  <c r="A117" i="39"/>
  <c r="B116" i="39"/>
  <c r="A116" i="39"/>
  <c r="B115" i="39"/>
  <c r="A115" i="39"/>
  <c r="B114" i="39"/>
  <c r="A114" i="39"/>
  <c r="B113" i="39"/>
  <c r="A113" i="39"/>
  <c r="B112" i="39"/>
  <c r="A112" i="39"/>
  <c r="B111" i="39"/>
  <c r="A111" i="39"/>
  <c r="B110" i="39"/>
  <c r="A110" i="39"/>
  <c r="B109" i="39"/>
  <c r="A109" i="39"/>
  <c r="B108" i="39"/>
  <c r="A108" i="39"/>
  <c r="B107" i="39"/>
  <c r="A107" i="39"/>
  <c r="B106" i="39"/>
  <c r="A106" i="39"/>
  <c r="B105" i="39"/>
  <c r="A105" i="39"/>
  <c r="B104" i="39"/>
  <c r="A104" i="39"/>
  <c r="B103" i="39"/>
  <c r="A103" i="39"/>
  <c r="B102" i="39"/>
  <c r="A102" i="39"/>
  <c r="B101" i="39"/>
  <c r="A101" i="39"/>
  <c r="B100" i="39"/>
  <c r="A100" i="39"/>
  <c r="B99" i="39"/>
  <c r="A99" i="39"/>
  <c r="B98" i="39"/>
  <c r="A98" i="39"/>
  <c r="B97" i="39"/>
  <c r="A97" i="39"/>
  <c r="B96" i="39"/>
  <c r="A96" i="39"/>
  <c r="B95" i="39"/>
  <c r="A95" i="39"/>
  <c r="B94" i="39"/>
  <c r="A94" i="39"/>
  <c r="B93" i="39"/>
  <c r="A93" i="39"/>
  <c r="B92" i="39"/>
  <c r="A92" i="39"/>
  <c r="B91" i="39"/>
  <c r="A91" i="39"/>
  <c r="B90" i="39"/>
  <c r="A90" i="39"/>
  <c r="B89" i="39"/>
  <c r="A89" i="39"/>
  <c r="B88" i="39"/>
  <c r="A88" i="39"/>
  <c r="B87" i="39"/>
  <c r="A87" i="39"/>
  <c r="B86" i="39"/>
  <c r="A86" i="39"/>
  <c r="R112" i="38"/>
  <c r="R111" i="38"/>
  <c r="P92" i="38"/>
  <c r="P91" i="38"/>
  <c r="P90" i="38"/>
  <c r="P89" i="38"/>
  <c r="P88" i="38"/>
  <c r="P87" i="38"/>
  <c r="P86" i="38"/>
  <c r="R112" i="37"/>
  <c r="R111" i="37"/>
  <c r="P92" i="37"/>
  <c r="P91" i="37"/>
  <c r="P90" i="37"/>
  <c r="P89" i="37"/>
  <c r="P88" i="37"/>
  <c r="P87" i="37"/>
  <c r="P86" i="37"/>
  <c r="R112" i="36"/>
  <c r="R111" i="36"/>
  <c r="P92" i="36"/>
  <c r="P91" i="36"/>
  <c r="P90" i="36"/>
  <c r="P89" i="36"/>
  <c r="P88" i="36"/>
  <c r="P87" i="36"/>
  <c r="P86" i="36"/>
  <c r="R112" i="32"/>
  <c r="R111" i="32"/>
  <c r="P92" i="32"/>
  <c r="P91" i="32"/>
  <c r="P90" i="32"/>
  <c r="P89" i="32"/>
  <c r="P88" i="32"/>
  <c r="P87" i="32"/>
  <c r="P86" i="32"/>
  <c r="R112" i="31"/>
  <c r="R111" i="31"/>
  <c r="P92" i="31"/>
  <c r="P91" i="31"/>
  <c r="P90" i="31"/>
  <c r="P89" i="31"/>
  <c r="P88" i="31"/>
  <c r="P87" i="31"/>
  <c r="P86" i="31"/>
  <c r="R112" i="28"/>
  <c r="R111" i="28"/>
  <c r="P92" i="28"/>
  <c r="P91" i="28"/>
  <c r="P90" i="28"/>
  <c r="P89" i="28"/>
  <c r="P88" i="28"/>
  <c r="P87" i="28"/>
  <c r="P86" i="28"/>
  <c r="R112" i="35"/>
  <c r="R111" i="35"/>
  <c r="P92" i="35"/>
  <c r="P91" i="35"/>
  <c r="P90" i="35"/>
  <c r="P89" i="35"/>
  <c r="P88" i="35"/>
  <c r="P87" i="35"/>
  <c r="P86" i="35"/>
  <c r="R112" i="34"/>
  <c r="R111" i="34"/>
  <c r="P92" i="34"/>
  <c r="P91" i="34"/>
  <c r="P90" i="34"/>
  <c r="P89" i="34"/>
  <c r="P88" i="34"/>
  <c r="P87" i="34"/>
  <c r="P86" i="34"/>
  <c r="R112" i="33"/>
  <c r="R111" i="33"/>
  <c r="P92" i="33"/>
  <c r="P91" i="33"/>
  <c r="P90" i="33"/>
  <c r="P89" i="33"/>
  <c r="P88" i="33"/>
  <c r="P87" i="33"/>
  <c r="P86" i="33"/>
  <c r="R112" i="30"/>
  <c r="R111" i="30"/>
  <c r="P92" i="30"/>
  <c r="P91" i="30"/>
  <c r="P90" i="30"/>
  <c r="P89" i="30"/>
  <c r="P88" i="30"/>
  <c r="P87" i="30"/>
  <c r="P86" i="30"/>
  <c r="R112" i="29"/>
  <c r="R111" i="29"/>
  <c r="P92" i="29"/>
  <c r="P91" i="29"/>
  <c r="P90" i="29"/>
  <c r="P89" i="29"/>
  <c r="P88" i="29"/>
  <c r="P87" i="29"/>
  <c r="P86" i="29"/>
  <c r="U139" i="38"/>
  <c r="T139" i="38"/>
  <c r="S139" i="38"/>
  <c r="R139" i="38"/>
  <c r="Q139" i="38"/>
  <c r="P139" i="38"/>
  <c r="O139" i="38"/>
  <c r="U138" i="38"/>
  <c r="T138" i="38"/>
  <c r="S138" i="38"/>
  <c r="R138" i="38"/>
  <c r="Q138" i="38"/>
  <c r="P138" i="38"/>
  <c r="O138" i="38"/>
  <c r="U137" i="38"/>
  <c r="T137" i="38"/>
  <c r="S137" i="38"/>
  <c r="R137" i="38"/>
  <c r="Q137" i="38"/>
  <c r="P137" i="38"/>
  <c r="O137" i="38"/>
  <c r="U136" i="38"/>
  <c r="T136" i="38"/>
  <c r="S136" i="38"/>
  <c r="R136" i="38"/>
  <c r="Q136" i="38"/>
  <c r="P136" i="38"/>
  <c r="O136" i="38"/>
  <c r="U135" i="38"/>
  <c r="T135" i="38"/>
  <c r="S135" i="38"/>
  <c r="R135" i="38"/>
  <c r="Q135" i="38"/>
  <c r="P135" i="38"/>
  <c r="O135" i="38"/>
  <c r="AD134" i="38"/>
  <c r="AD135" i="38" s="1"/>
  <c r="AD136" i="38" s="1"/>
  <c r="AD137" i="38" s="1"/>
  <c r="AD138" i="38" s="1"/>
  <c r="AD139" i="38" s="1"/>
  <c r="AD140" i="38" s="1"/>
  <c r="AE140" i="38" s="1"/>
  <c r="AC134" i="38"/>
  <c r="AC135" i="38" s="1"/>
  <c r="AC136" i="38" s="1"/>
  <c r="AC137" i="38" s="1"/>
  <c r="AC138" i="38" s="1"/>
  <c r="AC139" i="38" s="1"/>
  <c r="AC140" i="38" s="1"/>
  <c r="AB134" i="38"/>
  <c r="AB135" i="38" s="1"/>
  <c r="AB136" i="38" s="1"/>
  <c r="AB137" i="38" s="1"/>
  <c r="AB138" i="38" s="1"/>
  <c r="AB139" i="38" s="1"/>
  <c r="AA134" i="38"/>
  <c r="AA135" i="38" s="1"/>
  <c r="AA136" i="38" s="1"/>
  <c r="AA137" i="38" s="1"/>
  <c r="AA138" i="38" s="1"/>
  <c r="AA139" i="38" s="1"/>
  <c r="U134" i="38"/>
  <c r="T134" i="38"/>
  <c r="S134" i="38"/>
  <c r="R134" i="38"/>
  <c r="Q134" i="38"/>
  <c r="P134" i="38"/>
  <c r="O134" i="38"/>
  <c r="U133" i="38"/>
  <c r="S133" i="38"/>
  <c r="R133" i="38"/>
  <c r="Q133" i="38"/>
  <c r="P133" i="38"/>
  <c r="O133" i="38"/>
  <c r="N133" i="38"/>
  <c r="U132" i="38"/>
  <c r="Q132" i="38"/>
  <c r="P132" i="38"/>
  <c r="O132" i="38"/>
  <c r="N132" i="38"/>
  <c r="U131" i="38"/>
  <c r="Q131" i="38"/>
  <c r="P131" i="38"/>
  <c r="O131" i="38"/>
  <c r="N131" i="38"/>
  <c r="U130" i="38"/>
  <c r="Q130" i="38"/>
  <c r="P130" i="38"/>
  <c r="O130" i="38"/>
  <c r="N130" i="38"/>
  <c r="U129" i="38"/>
  <c r="Q129" i="38"/>
  <c r="P129" i="38"/>
  <c r="O129" i="38"/>
  <c r="N129" i="38"/>
  <c r="U128" i="38"/>
  <c r="Q128" i="38"/>
  <c r="P128" i="38"/>
  <c r="O128" i="38"/>
  <c r="N128" i="38"/>
  <c r="U127" i="38"/>
  <c r="Q127" i="38"/>
  <c r="P127" i="38"/>
  <c r="O127" i="38"/>
  <c r="N127" i="38"/>
  <c r="U126" i="38"/>
  <c r="Q126" i="38"/>
  <c r="P126" i="38"/>
  <c r="O126" i="38"/>
  <c r="N126" i="38"/>
  <c r="U125" i="38"/>
  <c r="Q125" i="38"/>
  <c r="P125" i="38"/>
  <c r="O125" i="38"/>
  <c r="N125" i="38"/>
  <c r="U124" i="38"/>
  <c r="Q124" i="38"/>
  <c r="P124" i="38"/>
  <c r="O124" i="38"/>
  <c r="N124" i="38"/>
  <c r="U123" i="38"/>
  <c r="Q123" i="38"/>
  <c r="P123" i="38"/>
  <c r="O123" i="38"/>
  <c r="N123" i="38"/>
  <c r="AD122" i="38"/>
  <c r="AD123" i="38" s="1"/>
  <c r="AD124" i="38" s="1"/>
  <c r="AD125" i="38" s="1"/>
  <c r="AD126" i="38" s="1"/>
  <c r="AD127" i="38" s="1"/>
  <c r="AD128" i="38" s="1"/>
  <c r="AD129" i="38" s="1"/>
  <c r="AD130" i="38" s="1"/>
  <c r="AD131" i="38" s="1"/>
  <c r="AD132" i="38" s="1"/>
  <c r="AD133" i="38" s="1"/>
  <c r="AC122" i="38"/>
  <c r="AC123" i="38" s="1"/>
  <c r="AC124" i="38" s="1"/>
  <c r="AC125" i="38" s="1"/>
  <c r="AC126" i="38" s="1"/>
  <c r="AC127" i="38" s="1"/>
  <c r="AC128" i="38" s="1"/>
  <c r="AC129" i="38" s="1"/>
  <c r="AC130" i="38" s="1"/>
  <c r="AC131" i="38" s="1"/>
  <c r="AC132" i="38" s="1"/>
  <c r="AC133" i="38" s="1"/>
  <c r="AB122" i="38"/>
  <c r="AB123" i="38" s="1"/>
  <c r="AB124" i="38" s="1"/>
  <c r="AB125" i="38" s="1"/>
  <c r="AB126" i="38" s="1"/>
  <c r="AB127" i="38" s="1"/>
  <c r="AB128" i="38" s="1"/>
  <c r="AB129" i="38" s="1"/>
  <c r="AB130" i="38" s="1"/>
  <c r="AB131" i="38" s="1"/>
  <c r="AB132" i="38" s="1"/>
  <c r="AB133" i="38" s="1"/>
  <c r="AA122" i="38"/>
  <c r="AA123" i="38" s="1"/>
  <c r="AA124" i="38" s="1"/>
  <c r="AA125" i="38" s="1"/>
  <c r="AA126" i="38" s="1"/>
  <c r="AA127" i="38" s="1"/>
  <c r="AA128" i="38" s="1"/>
  <c r="AA129" i="38" s="1"/>
  <c r="AA130" i="38" s="1"/>
  <c r="AA131" i="38" s="1"/>
  <c r="AA132" i="38" s="1"/>
  <c r="AA133" i="38" s="1"/>
  <c r="U122" i="38"/>
  <c r="P122" i="38"/>
  <c r="O122" i="38"/>
  <c r="N122" i="38"/>
  <c r="U121" i="38"/>
  <c r="P121" i="38"/>
  <c r="O121" i="38"/>
  <c r="N121" i="38"/>
  <c r="M121" i="38"/>
  <c r="U120" i="38"/>
  <c r="P120" i="38"/>
  <c r="O120" i="38"/>
  <c r="N120" i="38"/>
  <c r="M120" i="38"/>
  <c r="U119" i="38"/>
  <c r="P119" i="38"/>
  <c r="O119" i="38"/>
  <c r="N119" i="38"/>
  <c r="M119" i="38"/>
  <c r="U118" i="38"/>
  <c r="P118" i="38"/>
  <c r="O118" i="38"/>
  <c r="N118" i="38"/>
  <c r="M118" i="38"/>
  <c r="U117" i="38"/>
  <c r="P117" i="38"/>
  <c r="O117" i="38"/>
  <c r="N117" i="38"/>
  <c r="M117" i="38"/>
  <c r="U116" i="38"/>
  <c r="P116" i="38"/>
  <c r="O116" i="38"/>
  <c r="N116" i="38"/>
  <c r="M116" i="38"/>
  <c r="U115" i="38"/>
  <c r="P115" i="38"/>
  <c r="O115" i="38"/>
  <c r="N115" i="38"/>
  <c r="M115" i="38"/>
  <c r="U114" i="38"/>
  <c r="P114" i="38"/>
  <c r="O114" i="38"/>
  <c r="N114" i="38"/>
  <c r="M114" i="38"/>
  <c r="U113" i="38"/>
  <c r="P113" i="38"/>
  <c r="O113" i="38"/>
  <c r="N113" i="38"/>
  <c r="M113" i="38"/>
  <c r="U112" i="38"/>
  <c r="Q112" i="38"/>
  <c r="P112" i="38"/>
  <c r="O112" i="38"/>
  <c r="N112" i="38"/>
  <c r="M112" i="38"/>
  <c r="U111" i="38"/>
  <c r="Q111" i="38"/>
  <c r="P111" i="38"/>
  <c r="O111" i="38"/>
  <c r="N111" i="38"/>
  <c r="M111" i="38"/>
  <c r="AD110" i="38"/>
  <c r="AD111" i="38" s="1"/>
  <c r="AD112" i="38" s="1"/>
  <c r="AD113" i="38" s="1"/>
  <c r="AD114" i="38" s="1"/>
  <c r="AD115" i="38" s="1"/>
  <c r="AD116" i="38" s="1"/>
  <c r="AD117" i="38" s="1"/>
  <c r="AD118" i="38" s="1"/>
  <c r="AD119" i="38" s="1"/>
  <c r="AD120" i="38" s="1"/>
  <c r="AD121" i="38" s="1"/>
  <c r="AC110" i="38"/>
  <c r="AC111" i="38" s="1"/>
  <c r="AC112" i="38" s="1"/>
  <c r="AC113" i="38" s="1"/>
  <c r="AC114" i="38" s="1"/>
  <c r="AC115" i="38" s="1"/>
  <c r="AC116" i="38" s="1"/>
  <c r="AC117" i="38" s="1"/>
  <c r="AC118" i="38" s="1"/>
  <c r="AC119" i="38" s="1"/>
  <c r="AC120" i="38" s="1"/>
  <c r="AC121" i="38" s="1"/>
  <c r="AB110" i="38"/>
  <c r="AB111" i="38" s="1"/>
  <c r="AB112" i="38" s="1"/>
  <c r="AB113" i="38" s="1"/>
  <c r="AB114" i="38" s="1"/>
  <c r="AB115" i="38" s="1"/>
  <c r="AB116" i="38" s="1"/>
  <c r="AB117" i="38" s="1"/>
  <c r="AB118" i="38" s="1"/>
  <c r="AB119" i="38" s="1"/>
  <c r="AB120" i="38" s="1"/>
  <c r="AB121" i="38" s="1"/>
  <c r="AA110" i="38"/>
  <c r="AA111" i="38" s="1"/>
  <c r="AA112" i="38" s="1"/>
  <c r="AA113" i="38" s="1"/>
  <c r="AA114" i="38" s="1"/>
  <c r="AA115" i="38" s="1"/>
  <c r="AA116" i="38" s="1"/>
  <c r="AA117" i="38" s="1"/>
  <c r="AA118" i="38" s="1"/>
  <c r="AA119" i="38" s="1"/>
  <c r="AA120" i="38" s="1"/>
  <c r="AA121" i="38" s="1"/>
  <c r="U110" i="38"/>
  <c r="Q110" i="38"/>
  <c r="P110" i="38"/>
  <c r="O110" i="38"/>
  <c r="N110" i="38"/>
  <c r="M110" i="38"/>
  <c r="U109" i="38"/>
  <c r="Q109" i="38"/>
  <c r="P109" i="38"/>
  <c r="O109" i="38"/>
  <c r="N109" i="38"/>
  <c r="M109" i="38"/>
  <c r="L109" i="38"/>
  <c r="U108" i="38"/>
  <c r="Q108" i="38"/>
  <c r="P108" i="38"/>
  <c r="O108" i="38"/>
  <c r="N108" i="38"/>
  <c r="M108" i="38"/>
  <c r="L108" i="38"/>
  <c r="U107" i="38"/>
  <c r="Q107" i="38"/>
  <c r="P107" i="38"/>
  <c r="O107" i="38"/>
  <c r="N107" i="38"/>
  <c r="M107" i="38"/>
  <c r="L107" i="38"/>
  <c r="U106" i="38"/>
  <c r="Q106" i="38"/>
  <c r="P106" i="38"/>
  <c r="O106" i="38"/>
  <c r="N106" i="38"/>
  <c r="M106" i="38"/>
  <c r="L106" i="38"/>
  <c r="U105" i="38"/>
  <c r="Q105" i="38"/>
  <c r="P105" i="38"/>
  <c r="O105" i="38"/>
  <c r="N105" i="38"/>
  <c r="M105" i="38"/>
  <c r="L105" i="38"/>
  <c r="U104" i="38"/>
  <c r="Q104" i="38"/>
  <c r="P104" i="38"/>
  <c r="O104" i="38"/>
  <c r="N104" i="38"/>
  <c r="M104" i="38"/>
  <c r="L104" i="38"/>
  <c r="U103" i="38"/>
  <c r="Q103" i="38"/>
  <c r="P103" i="38"/>
  <c r="O103" i="38"/>
  <c r="N103" i="38"/>
  <c r="M103" i="38"/>
  <c r="L103" i="38"/>
  <c r="U102" i="38"/>
  <c r="Q102" i="38"/>
  <c r="P102" i="38"/>
  <c r="O102" i="38"/>
  <c r="N102" i="38"/>
  <c r="M102" i="38"/>
  <c r="L102" i="38"/>
  <c r="U101" i="38"/>
  <c r="Q101" i="38"/>
  <c r="P101" i="38"/>
  <c r="O101" i="38"/>
  <c r="N101" i="38"/>
  <c r="M101" i="38"/>
  <c r="L101" i="38"/>
  <c r="U100" i="38"/>
  <c r="Q100" i="38"/>
  <c r="P100" i="38"/>
  <c r="O100" i="38"/>
  <c r="N100" i="38"/>
  <c r="M100" i="38"/>
  <c r="L100" i="38"/>
  <c r="U99" i="38"/>
  <c r="Q99" i="38"/>
  <c r="P99" i="38"/>
  <c r="O99" i="38"/>
  <c r="N99" i="38"/>
  <c r="M99" i="38"/>
  <c r="L99" i="38"/>
  <c r="AD98" i="38"/>
  <c r="AD99" i="38" s="1"/>
  <c r="AD100" i="38" s="1"/>
  <c r="AD101" i="38" s="1"/>
  <c r="AD102" i="38" s="1"/>
  <c r="AD103" i="38" s="1"/>
  <c r="AD104" i="38" s="1"/>
  <c r="AD105" i="38" s="1"/>
  <c r="AD106" i="38" s="1"/>
  <c r="AD107" i="38" s="1"/>
  <c r="AD108" i="38" s="1"/>
  <c r="AD109" i="38" s="1"/>
  <c r="AC98" i="38"/>
  <c r="AC99" i="38" s="1"/>
  <c r="AC100" i="38" s="1"/>
  <c r="AC101" i="38" s="1"/>
  <c r="AC102" i="38" s="1"/>
  <c r="AC103" i="38" s="1"/>
  <c r="AC104" i="38" s="1"/>
  <c r="AC105" i="38" s="1"/>
  <c r="AC106" i="38" s="1"/>
  <c r="AC107" i="38" s="1"/>
  <c r="AC108" i="38" s="1"/>
  <c r="AC109" i="38" s="1"/>
  <c r="AB98" i="38"/>
  <c r="AB99" i="38" s="1"/>
  <c r="AB100" i="38" s="1"/>
  <c r="AB101" i="38" s="1"/>
  <c r="AB102" i="38" s="1"/>
  <c r="AB103" i="38" s="1"/>
  <c r="AB104" i="38" s="1"/>
  <c r="AB105" i="38" s="1"/>
  <c r="AB106" i="38" s="1"/>
  <c r="AB107" i="38" s="1"/>
  <c r="AB108" i="38" s="1"/>
  <c r="AB109" i="38" s="1"/>
  <c r="AA98" i="38"/>
  <c r="AA99" i="38" s="1"/>
  <c r="AA100" i="38" s="1"/>
  <c r="AA101" i="38" s="1"/>
  <c r="AA102" i="38" s="1"/>
  <c r="AA103" i="38" s="1"/>
  <c r="AA104" i="38" s="1"/>
  <c r="AA105" i="38" s="1"/>
  <c r="AA106" i="38" s="1"/>
  <c r="AA107" i="38" s="1"/>
  <c r="AA108" i="38" s="1"/>
  <c r="AA109" i="38" s="1"/>
  <c r="U98" i="38"/>
  <c r="P98" i="38"/>
  <c r="O98" i="38"/>
  <c r="N98" i="38"/>
  <c r="M98" i="38"/>
  <c r="L98" i="38"/>
  <c r="U97" i="38"/>
  <c r="P97" i="38"/>
  <c r="O97" i="38"/>
  <c r="N97" i="38"/>
  <c r="M97" i="38"/>
  <c r="L97" i="38"/>
  <c r="K97" i="38"/>
  <c r="U96" i="38"/>
  <c r="P96" i="38"/>
  <c r="O96" i="38"/>
  <c r="N96" i="38"/>
  <c r="M96" i="38"/>
  <c r="L96" i="38"/>
  <c r="K96" i="38"/>
  <c r="U95" i="38"/>
  <c r="P95" i="38"/>
  <c r="O95" i="38"/>
  <c r="N95" i="38"/>
  <c r="M95" i="38"/>
  <c r="L95" i="38"/>
  <c r="K95" i="38"/>
  <c r="U94" i="38"/>
  <c r="P94" i="38"/>
  <c r="O94" i="38"/>
  <c r="N94" i="38"/>
  <c r="M94" i="38"/>
  <c r="L94" i="38"/>
  <c r="K94" i="38"/>
  <c r="U93" i="38"/>
  <c r="P93" i="38"/>
  <c r="O93" i="38"/>
  <c r="N93" i="38"/>
  <c r="M93" i="38"/>
  <c r="L93" i="38"/>
  <c r="K93" i="38"/>
  <c r="U92" i="38"/>
  <c r="O92" i="38"/>
  <c r="N92" i="38"/>
  <c r="M92" i="38"/>
  <c r="L92" i="38"/>
  <c r="K92" i="38"/>
  <c r="U91" i="38"/>
  <c r="O91" i="38"/>
  <c r="N91" i="38"/>
  <c r="M91" i="38"/>
  <c r="L91" i="38"/>
  <c r="K91" i="38"/>
  <c r="U90" i="38"/>
  <c r="O90" i="38"/>
  <c r="N90" i="38"/>
  <c r="M90" i="38"/>
  <c r="L90" i="38"/>
  <c r="K90" i="38"/>
  <c r="U89" i="38"/>
  <c r="O89" i="38"/>
  <c r="N89" i="38"/>
  <c r="M89" i="38"/>
  <c r="L89" i="38"/>
  <c r="K89" i="38"/>
  <c r="U88" i="38"/>
  <c r="O88" i="38"/>
  <c r="N88" i="38"/>
  <c r="M88" i="38"/>
  <c r="L88" i="38"/>
  <c r="K88" i="38"/>
  <c r="U87" i="38"/>
  <c r="O87" i="38"/>
  <c r="N87" i="38"/>
  <c r="M87" i="38"/>
  <c r="L87" i="38"/>
  <c r="K87" i="38"/>
  <c r="AD86" i="38"/>
  <c r="AD87" i="38" s="1"/>
  <c r="AD88" i="38" s="1"/>
  <c r="AD89" i="38" s="1"/>
  <c r="AD90" i="38" s="1"/>
  <c r="AD91" i="38" s="1"/>
  <c r="AD92" i="38" s="1"/>
  <c r="AD93" i="38" s="1"/>
  <c r="AD94" i="38" s="1"/>
  <c r="AD95" i="38" s="1"/>
  <c r="AD96" i="38" s="1"/>
  <c r="AD97" i="38" s="1"/>
  <c r="AC86" i="38"/>
  <c r="AC87" i="38" s="1"/>
  <c r="AC88" i="38" s="1"/>
  <c r="AC89" i="38" s="1"/>
  <c r="AC90" i="38" s="1"/>
  <c r="AC91" i="38" s="1"/>
  <c r="AC92" i="38" s="1"/>
  <c r="AC93" i="38" s="1"/>
  <c r="AC94" i="38" s="1"/>
  <c r="AC95" i="38" s="1"/>
  <c r="AC96" i="38" s="1"/>
  <c r="AC97" i="38" s="1"/>
  <c r="AB86" i="38"/>
  <c r="AB87" i="38" s="1"/>
  <c r="AB88" i="38" s="1"/>
  <c r="AB89" i="38" s="1"/>
  <c r="AB90" i="38" s="1"/>
  <c r="AB91" i="38" s="1"/>
  <c r="AB92" i="38" s="1"/>
  <c r="AB93" i="38" s="1"/>
  <c r="AB94" i="38" s="1"/>
  <c r="AB95" i="38" s="1"/>
  <c r="AB96" i="38" s="1"/>
  <c r="AB97" i="38" s="1"/>
  <c r="AA86" i="38"/>
  <c r="AA87" i="38" s="1"/>
  <c r="AA88" i="38" s="1"/>
  <c r="AA89" i="38" s="1"/>
  <c r="AA90" i="38" s="1"/>
  <c r="AA91" i="38" s="1"/>
  <c r="AA92" i="38" s="1"/>
  <c r="AA93" i="38" s="1"/>
  <c r="AA94" i="38" s="1"/>
  <c r="AA95" i="38" s="1"/>
  <c r="AA96" i="38" s="1"/>
  <c r="AA97" i="38" s="1"/>
  <c r="U86" i="38"/>
  <c r="O86" i="38"/>
  <c r="M86" i="38"/>
  <c r="L86" i="38"/>
  <c r="K86" i="38"/>
  <c r="B141" i="38"/>
  <c r="A141" i="38"/>
  <c r="B140" i="38"/>
  <c r="A140" i="38"/>
  <c r="B139" i="38"/>
  <c r="A139" i="38"/>
  <c r="B138" i="38"/>
  <c r="A138" i="38"/>
  <c r="B137" i="38"/>
  <c r="A137" i="38"/>
  <c r="B136" i="38"/>
  <c r="A136" i="38"/>
  <c r="B135" i="38"/>
  <c r="A135" i="38"/>
  <c r="B134" i="38"/>
  <c r="A134" i="38"/>
  <c r="B133" i="38"/>
  <c r="A133" i="38"/>
  <c r="B132" i="38"/>
  <c r="A132" i="38"/>
  <c r="B131" i="38"/>
  <c r="A131" i="38"/>
  <c r="B130" i="38"/>
  <c r="A130" i="38"/>
  <c r="B129" i="38"/>
  <c r="A129" i="38"/>
  <c r="B128" i="38"/>
  <c r="A128" i="38"/>
  <c r="B127" i="38"/>
  <c r="A127" i="38"/>
  <c r="B126" i="38"/>
  <c r="A126" i="38"/>
  <c r="B125" i="38"/>
  <c r="A125" i="38"/>
  <c r="B124" i="38"/>
  <c r="A124" i="38"/>
  <c r="B123" i="38"/>
  <c r="A123" i="38"/>
  <c r="B122" i="38"/>
  <c r="A122" i="38"/>
  <c r="B121" i="38"/>
  <c r="A121" i="38"/>
  <c r="B120" i="38"/>
  <c r="A120" i="38"/>
  <c r="B119" i="38"/>
  <c r="A119" i="38"/>
  <c r="B118" i="38"/>
  <c r="A118" i="38"/>
  <c r="B117" i="38"/>
  <c r="A117" i="38"/>
  <c r="B116" i="38"/>
  <c r="A116" i="38"/>
  <c r="B115" i="38"/>
  <c r="A115" i="38"/>
  <c r="B114" i="38"/>
  <c r="A114" i="38"/>
  <c r="B113" i="38"/>
  <c r="A113" i="38"/>
  <c r="B112" i="38"/>
  <c r="A112" i="38"/>
  <c r="B111" i="38"/>
  <c r="A111" i="38"/>
  <c r="B110" i="38"/>
  <c r="A110" i="38"/>
  <c r="B109" i="38"/>
  <c r="A109" i="38"/>
  <c r="B108" i="38"/>
  <c r="A108" i="38"/>
  <c r="B107" i="38"/>
  <c r="A107" i="38"/>
  <c r="B106" i="38"/>
  <c r="A106" i="38"/>
  <c r="B105" i="38"/>
  <c r="A105" i="38"/>
  <c r="B104" i="38"/>
  <c r="A104" i="38"/>
  <c r="B103" i="38"/>
  <c r="A103" i="38"/>
  <c r="B102" i="38"/>
  <c r="A102" i="38"/>
  <c r="B101" i="38"/>
  <c r="A101" i="38"/>
  <c r="B100" i="38"/>
  <c r="A100" i="38"/>
  <c r="B99" i="38"/>
  <c r="A99" i="38"/>
  <c r="B98" i="38"/>
  <c r="A98" i="38"/>
  <c r="B97" i="38"/>
  <c r="A97" i="38"/>
  <c r="B96" i="38"/>
  <c r="A96" i="38"/>
  <c r="B95" i="38"/>
  <c r="A95" i="38"/>
  <c r="B94" i="38"/>
  <c r="A94" i="38"/>
  <c r="B93" i="38"/>
  <c r="A93" i="38"/>
  <c r="B92" i="38"/>
  <c r="A92" i="38"/>
  <c r="B91" i="38"/>
  <c r="A91" i="38"/>
  <c r="B90" i="38"/>
  <c r="A90" i="38"/>
  <c r="B89" i="38"/>
  <c r="A89" i="38"/>
  <c r="B88" i="38"/>
  <c r="A88" i="38"/>
  <c r="B87" i="38"/>
  <c r="A87" i="38"/>
  <c r="B86" i="38"/>
  <c r="A86" i="38"/>
  <c r="U139" i="37"/>
  <c r="T139" i="37"/>
  <c r="S139" i="37"/>
  <c r="R139" i="37"/>
  <c r="Q139" i="37"/>
  <c r="P139" i="37"/>
  <c r="O139" i="37"/>
  <c r="U138" i="37"/>
  <c r="T138" i="37"/>
  <c r="S138" i="37"/>
  <c r="R138" i="37"/>
  <c r="Q138" i="37"/>
  <c r="P138" i="37"/>
  <c r="O138" i="37"/>
  <c r="U137" i="37"/>
  <c r="T137" i="37"/>
  <c r="S137" i="37"/>
  <c r="R137" i="37"/>
  <c r="Q137" i="37"/>
  <c r="P137" i="37"/>
  <c r="O137" i="37"/>
  <c r="U136" i="37"/>
  <c r="T136" i="37"/>
  <c r="S136" i="37"/>
  <c r="R136" i="37"/>
  <c r="Q136" i="37"/>
  <c r="P136" i="37"/>
  <c r="O136" i="37"/>
  <c r="U135" i="37"/>
  <c r="T135" i="37"/>
  <c r="S135" i="37"/>
  <c r="R135" i="37"/>
  <c r="Q135" i="37"/>
  <c r="P135" i="37"/>
  <c r="O135" i="37"/>
  <c r="AD134" i="37"/>
  <c r="AD135" i="37" s="1"/>
  <c r="AD136" i="37" s="1"/>
  <c r="AD137" i="37" s="1"/>
  <c r="AD138" i="37" s="1"/>
  <c r="AD139" i="37" s="1"/>
  <c r="AD140" i="37" s="1"/>
  <c r="AE140" i="37" s="1"/>
  <c r="AC134" i="37"/>
  <c r="AC135" i="37" s="1"/>
  <c r="AC136" i="37" s="1"/>
  <c r="AC137" i="37" s="1"/>
  <c r="AC138" i="37" s="1"/>
  <c r="AC139" i="37" s="1"/>
  <c r="AB134" i="37"/>
  <c r="AB135" i="37" s="1"/>
  <c r="AB136" i="37" s="1"/>
  <c r="AB137" i="37" s="1"/>
  <c r="AB138" i="37" s="1"/>
  <c r="AB139" i="37" s="1"/>
  <c r="AB140" i="37" s="1"/>
  <c r="AA134" i="37"/>
  <c r="AA135" i="37" s="1"/>
  <c r="AA136" i="37" s="1"/>
  <c r="AA137" i="37" s="1"/>
  <c r="AA138" i="37" s="1"/>
  <c r="AA139" i="37" s="1"/>
  <c r="AA140" i="37" s="1"/>
  <c r="U134" i="37"/>
  <c r="T134" i="37"/>
  <c r="S134" i="37"/>
  <c r="R134" i="37"/>
  <c r="Q134" i="37"/>
  <c r="P134" i="37"/>
  <c r="O134" i="37"/>
  <c r="U133" i="37"/>
  <c r="S133" i="37"/>
  <c r="R133" i="37"/>
  <c r="Q133" i="37"/>
  <c r="P133" i="37"/>
  <c r="O133" i="37"/>
  <c r="N133" i="37"/>
  <c r="U132" i="37"/>
  <c r="Q132" i="37"/>
  <c r="P132" i="37"/>
  <c r="O132" i="37"/>
  <c r="N132" i="37"/>
  <c r="U131" i="37"/>
  <c r="Q131" i="37"/>
  <c r="P131" i="37"/>
  <c r="O131" i="37"/>
  <c r="N131" i="37"/>
  <c r="U130" i="37"/>
  <c r="Q130" i="37"/>
  <c r="P130" i="37"/>
  <c r="O130" i="37"/>
  <c r="N130" i="37"/>
  <c r="U129" i="37"/>
  <c r="Q129" i="37"/>
  <c r="P129" i="37"/>
  <c r="O129" i="37"/>
  <c r="N129" i="37"/>
  <c r="U128" i="37"/>
  <c r="Q128" i="37"/>
  <c r="P128" i="37"/>
  <c r="O128" i="37"/>
  <c r="N128" i="37"/>
  <c r="U127" i="37"/>
  <c r="Q127" i="37"/>
  <c r="P127" i="37"/>
  <c r="O127" i="37"/>
  <c r="N127" i="37"/>
  <c r="U126" i="37"/>
  <c r="Q126" i="37"/>
  <c r="P126" i="37"/>
  <c r="O126" i="37"/>
  <c r="N126" i="37"/>
  <c r="U125" i="37"/>
  <c r="Q125" i="37"/>
  <c r="P125" i="37"/>
  <c r="O125" i="37"/>
  <c r="N125" i="37"/>
  <c r="U124" i="37"/>
  <c r="Q124" i="37"/>
  <c r="P124" i="37"/>
  <c r="O124" i="37"/>
  <c r="N124" i="37"/>
  <c r="U123" i="37"/>
  <c r="Q123" i="37"/>
  <c r="P123" i="37"/>
  <c r="O123" i="37"/>
  <c r="N123" i="37"/>
  <c r="AD122" i="37"/>
  <c r="AD123" i="37" s="1"/>
  <c r="AD124" i="37" s="1"/>
  <c r="AD125" i="37" s="1"/>
  <c r="AD126" i="37" s="1"/>
  <c r="AD127" i="37" s="1"/>
  <c r="AD128" i="37" s="1"/>
  <c r="AD129" i="37" s="1"/>
  <c r="AD130" i="37" s="1"/>
  <c r="AD131" i="37" s="1"/>
  <c r="AD132" i="37" s="1"/>
  <c r="AD133" i="37" s="1"/>
  <c r="AC122" i="37"/>
  <c r="AC123" i="37" s="1"/>
  <c r="AC124" i="37" s="1"/>
  <c r="AC125" i="37" s="1"/>
  <c r="AC126" i="37" s="1"/>
  <c r="AC127" i="37" s="1"/>
  <c r="AC128" i="37" s="1"/>
  <c r="AC129" i="37" s="1"/>
  <c r="AC130" i="37" s="1"/>
  <c r="AC131" i="37" s="1"/>
  <c r="AC132" i="37" s="1"/>
  <c r="AC133" i="37" s="1"/>
  <c r="AB122" i="37"/>
  <c r="AB123" i="37" s="1"/>
  <c r="AB124" i="37" s="1"/>
  <c r="AB125" i="37" s="1"/>
  <c r="AB126" i="37" s="1"/>
  <c r="AB127" i="37" s="1"/>
  <c r="AB128" i="37" s="1"/>
  <c r="AB129" i="37" s="1"/>
  <c r="AB130" i="37" s="1"/>
  <c r="AB131" i="37" s="1"/>
  <c r="AB132" i="37" s="1"/>
  <c r="AB133" i="37" s="1"/>
  <c r="AA122" i="37"/>
  <c r="AA123" i="37" s="1"/>
  <c r="AA124" i="37" s="1"/>
  <c r="AA125" i="37" s="1"/>
  <c r="AA126" i="37" s="1"/>
  <c r="AA127" i="37" s="1"/>
  <c r="AA128" i="37" s="1"/>
  <c r="AA129" i="37" s="1"/>
  <c r="AA130" i="37" s="1"/>
  <c r="AA131" i="37" s="1"/>
  <c r="AA132" i="37" s="1"/>
  <c r="AA133" i="37" s="1"/>
  <c r="U122" i="37"/>
  <c r="P122" i="37"/>
  <c r="O122" i="37"/>
  <c r="N122" i="37"/>
  <c r="U121" i="37"/>
  <c r="P121" i="37"/>
  <c r="O121" i="37"/>
  <c r="N121" i="37"/>
  <c r="M121" i="37"/>
  <c r="U120" i="37"/>
  <c r="P120" i="37"/>
  <c r="O120" i="37"/>
  <c r="N120" i="37"/>
  <c r="M120" i="37"/>
  <c r="U119" i="37"/>
  <c r="P119" i="37"/>
  <c r="O119" i="37"/>
  <c r="N119" i="37"/>
  <c r="M119" i="37"/>
  <c r="U118" i="37"/>
  <c r="P118" i="37"/>
  <c r="O118" i="37"/>
  <c r="N118" i="37"/>
  <c r="M118" i="37"/>
  <c r="U117" i="37"/>
  <c r="P117" i="37"/>
  <c r="O117" i="37"/>
  <c r="N117" i="37"/>
  <c r="M117" i="37"/>
  <c r="U116" i="37"/>
  <c r="P116" i="37"/>
  <c r="O116" i="37"/>
  <c r="N116" i="37"/>
  <c r="M116" i="37"/>
  <c r="U115" i="37"/>
  <c r="P115" i="37"/>
  <c r="O115" i="37"/>
  <c r="N115" i="37"/>
  <c r="M115" i="37"/>
  <c r="U114" i="37"/>
  <c r="P114" i="37"/>
  <c r="O114" i="37"/>
  <c r="N114" i="37"/>
  <c r="M114" i="37"/>
  <c r="U113" i="37"/>
  <c r="P113" i="37"/>
  <c r="O113" i="37"/>
  <c r="N113" i="37"/>
  <c r="M113" i="37"/>
  <c r="U112" i="37"/>
  <c r="Q112" i="37"/>
  <c r="P112" i="37"/>
  <c r="O112" i="37"/>
  <c r="N112" i="37"/>
  <c r="M112" i="37"/>
  <c r="U111" i="37"/>
  <c r="Q111" i="37"/>
  <c r="P111" i="37"/>
  <c r="O111" i="37"/>
  <c r="N111" i="37"/>
  <c r="M111" i="37"/>
  <c r="AD110" i="37"/>
  <c r="AD111" i="37" s="1"/>
  <c r="AD112" i="37" s="1"/>
  <c r="AD113" i="37" s="1"/>
  <c r="AD114" i="37" s="1"/>
  <c r="AD115" i="37" s="1"/>
  <c r="AD116" i="37" s="1"/>
  <c r="AD117" i="37" s="1"/>
  <c r="AD118" i="37" s="1"/>
  <c r="AD119" i="37" s="1"/>
  <c r="AD120" i="37" s="1"/>
  <c r="AD121" i="37" s="1"/>
  <c r="AC110" i="37"/>
  <c r="AC111" i="37" s="1"/>
  <c r="AC112" i="37" s="1"/>
  <c r="AC113" i="37" s="1"/>
  <c r="AC114" i="37" s="1"/>
  <c r="AC115" i="37" s="1"/>
  <c r="AC116" i="37" s="1"/>
  <c r="AC117" i="37" s="1"/>
  <c r="AC118" i="37" s="1"/>
  <c r="AC119" i="37" s="1"/>
  <c r="AC120" i="37" s="1"/>
  <c r="AC121" i="37" s="1"/>
  <c r="AB110" i="37"/>
  <c r="AB111" i="37" s="1"/>
  <c r="AB112" i="37" s="1"/>
  <c r="AB113" i="37" s="1"/>
  <c r="AB114" i="37" s="1"/>
  <c r="AB115" i="37" s="1"/>
  <c r="AB116" i="37" s="1"/>
  <c r="AB117" i="37" s="1"/>
  <c r="AB118" i="37" s="1"/>
  <c r="AB119" i="37" s="1"/>
  <c r="AB120" i="37" s="1"/>
  <c r="AB121" i="37" s="1"/>
  <c r="AA110" i="37"/>
  <c r="AA111" i="37" s="1"/>
  <c r="AA112" i="37" s="1"/>
  <c r="AA113" i="37" s="1"/>
  <c r="AA114" i="37" s="1"/>
  <c r="AA115" i="37" s="1"/>
  <c r="AA116" i="37" s="1"/>
  <c r="AA117" i="37" s="1"/>
  <c r="AA118" i="37" s="1"/>
  <c r="AA119" i="37" s="1"/>
  <c r="AA120" i="37" s="1"/>
  <c r="AA121" i="37" s="1"/>
  <c r="U110" i="37"/>
  <c r="Q110" i="37"/>
  <c r="P110" i="37"/>
  <c r="O110" i="37"/>
  <c r="N110" i="37"/>
  <c r="M110" i="37"/>
  <c r="U109" i="37"/>
  <c r="Q109" i="37"/>
  <c r="P109" i="37"/>
  <c r="O109" i="37"/>
  <c r="N109" i="37"/>
  <c r="M109" i="37"/>
  <c r="L109" i="37"/>
  <c r="U108" i="37"/>
  <c r="Q108" i="37"/>
  <c r="P108" i="37"/>
  <c r="O108" i="37"/>
  <c r="N108" i="37"/>
  <c r="M108" i="37"/>
  <c r="L108" i="37"/>
  <c r="U107" i="37"/>
  <c r="Q107" i="37"/>
  <c r="P107" i="37"/>
  <c r="O107" i="37"/>
  <c r="N107" i="37"/>
  <c r="M107" i="37"/>
  <c r="L107" i="37"/>
  <c r="U106" i="37"/>
  <c r="Q106" i="37"/>
  <c r="P106" i="37"/>
  <c r="O106" i="37"/>
  <c r="N106" i="37"/>
  <c r="M106" i="37"/>
  <c r="L106" i="37"/>
  <c r="U105" i="37"/>
  <c r="Q105" i="37"/>
  <c r="P105" i="37"/>
  <c r="O105" i="37"/>
  <c r="N105" i="37"/>
  <c r="M105" i="37"/>
  <c r="L105" i="37"/>
  <c r="U104" i="37"/>
  <c r="Q104" i="37"/>
  <c r="P104" i="37"/>
  <c r="O104" i="37"/>
  <c r="N104" i="37"/>
  <c r="M104" i="37"/>
  <c r="L104" i="37"/>
  <c r="U103" i="37"/>
  <c r="Q103" i="37"/>
  <c r="P103" i="37"/>
  <c r="O103" i="37"/>
  <c r="N103" i="37"/>
  <c r="M103" i="37"/>
  <c r="L103" i="37"/>
  <c r="U102" i="37"/>
  <c r="Q102" i="37"/>
  <c r="P102" i="37"/>
  <c r="O102" i="37"/>
  <c r="N102" i="37"/>
  <c r="M102" i="37"/>
  <c r="L102" i="37"/>
  <c r="U101" i="37"/>
  <c r="Q101" i="37"/>
  <c r="P101" i="37"/>
  <c r="O101" i="37"/>
  <c r="N101" i="37"/>
  <c r="M101" i="37"/>
  <c r="L101" i="37"/>
  <c r="U100" i="37"/>
  <c r="Q100" i="37"/>
  <c r="P100" i="37"/>
  <c r="O100" i="37"/>
  <c r="N100" i="37"/>
  <c r="M100" i="37"/>
  <c r="L100" i="37"/>
  <c r="U99" i="37"/>
  <c r="Q99" i="37"/>
  <c r="P99" i="37"/>
  <c r="O99" i="37"/>
  <c r="N99" i="37"/>
  <c r="M99" i="37"/>
  <c r="L99" i="37"/>
  <c r="AD98" i="37"/>
  <c r="AD99" i="37" s="1"/>
  <c r="AD100" i="37" s="1"/>
  <c r="AD101" i="37" s="1"/>
  <c r="AD102" i="37" s="1"/>
  <c r="AD103" i="37" s="1"/>
  <c r="AD104" i="37" s="1"/>
  <c r="AD105" i="37" s="1"/>
  <c r="AD106" i="37" s="1"/>
  <c r="AD107" i="37" s="1"/>
  <c r="AD108" i="37" s="1"/>
  <c r="AD109" i="37" s="1"/>
  <c r="AC98" i="37"/>
  <c r="AC99" i="37" s="1"/>
  <c r="AC100" i="37" s="1"/>
  <c r="AC101" i="37" s="1"/>
  <c r="AC102" i="37" s="1"/>
  <c r="AC103" i="37" s="1"/>
  <c r="AC104" i="37" s="1"/>
  <c r="AC105" i="37" s="1"/>
  <c r="AC106" i="37" s="1"/>
  <c r="AC107" i="37" s="1"/>
  <c r="AC108" i="37" s="1"/>
  <c r="AC109" i="37" s="1"/>
  <c r="AB98" i="37"/>
  <c r="AB99" i="37" s="1"/>
  <c r="AB100" i="37" s="1"/>
  <c r="AB101" i="37" s="1"/>
  <c r="AB102" i="37" s="1"/>
  <c r="AB103" i="37" s="1"/>
  <c r="AB104" i="37" s="1"/>
  <c r="AB105" i="37" s="1"/>
  <c r="AB106" i="37" s="1"/>
  <c r="AB107" i="37" s="1"/>
  <c r="AB108" i="37" s="1"/>
  <c r="AB109" i="37" s="1"/>
  <c r="AA98" i="37"/>
  <c r="AA99" i="37" s="1"/>
  <c r="AA100" i="37" s="1"/>
  <c r="AA101" i="37" s="1"/>
  <c r="AA102" i="37" s="1"/>
  <c r="AA103" i="37" s="1"/>
  <c r="AA104" i="37" s="1"/>
  <c r="AA105" i="37" s="1"/>
  <c r="AA106" i="37" s="1"/>
  <c r="AA107" i="37" s="1"/>
  <c r="AA108" i="37" s="1"/>
  <c r="AA109" i="37" s="1"/>
  <c r="U98" i="37"/>
  <c r="P98" i="37"/>
  <c r="O98" i="37"/>
  <c r="N98" i="37"/>
  <c r="M98" i="37"/>
  <c r="L98" i="37"/>
  <c r="U97" i="37"/>
  <c r="P97" i="37"/>
  <c r="O97" i="37"/>
  <c r="N97" i="37"/>
  <c r="M97" i="37"/>
  <c r="L97" i="37"/>
  <c r="K97" i="37"/>
  <c r="U96" i="37"/>
  <c r="P96" i="37"/>
  <c r="O96" i="37"/>
  <c r="N96" i="37"/>
  <c r="M96" i="37"/>
  <c r="L96" i="37"/>
  <c r="K96" i="37"/>
  <c r="U95" i="37"/>
  <c r="P95" i="37"/>
  <c r="O95" i="37"/>
  <c r="N95" i="37"/>
  <c r="M95" i="37"/>
  <c r="L95" i="37"/>
  <c r="K95" i="37"/>
  <c r="U94" i="37"/>
  <c r="P94" i="37"/>
  <c r="O94" i="37"/>
  <c r="N94" i="37"/>
  <c r="M94" i="37"/>
  <c r="L94" i="37"/>
  <c r="K94" i="37"/>
  <c r="U93" i="37"/>
  <c r="P93" i="37"/>
  <c r="O93" i="37"/>
  <c r="N93" i="37"/>
  <c r="M93" i="37"/>
  <c r="L93" i="37"/>
  <c r="K93" i="37"/>
  <c r="U92" i="37"/>
  <c r="O92" i="37"/>
  <c r="N92" i="37"/>
  <c r="M92" i="37"/>
  <c r="L92" i="37"/>
  <c r="K92" i="37"/>
  <c r="U91" i="37"/>
  <c r="O91" i="37"/>
  <c r="N91" i="37"/>
  <c r="M91" i="37"/>
  <c r="L91" i="37"/>
  <c r="K91" i="37"/>
  <c r="U90" i="37"/>
  <c r="O90" i="37"/>
  <c r="N90" i="37"/>
  <c r="M90" i="37"/>
  <c r="L90" i="37"/>
  <c r="K90" i="37"/>
  <c r="U89" i="37"/>
  <c r="O89" i="37"/>
  <c r="N89" i="37"/>
  <c r="M89" i="37"/>
  <c r="L89" i="37"/>
  <c r="K89" i="37"/>
  <c r="U88" i="37"/>
  <c r="O88" i="37"/>
  <c r="N88" i="37"/>
  <c r="M88" i="37"/>
  <c r="L88" i="37"/>
  <c r="K88" i="37"/>
  <c r="U87" i="37"/>
  <c r="O87" i="37"/>
  <c r="N87" i="37"/>
  <c r="M87" i="37"/>
  <c r="L87" i="37"/>
  <c r="K87" i="37"/>
  <c r="AD86" i="37"/>
  <c r="AD87" i="37" s="1"/>
  <c r="AD88" i="37" s="1"/>
  <c r="AD89" i="37" s="1"/>
  <c r="AD90" i="37" s="1"/>
  <c r="AD91" i="37" s="1"/>
  <c r="AD92" i="37" s="1"/>
  <c r="AD93" i="37" s="1"/>
  <c r="AD94" i="37" s="1"/>
  <c r="AD95" i="37" s="1"/>
  <c r="AD96" i="37" s="1"/>
  <c r="AD97" i="37" s="1"/>
  <c r="AC86" i="37"/>
  <c r="AC87" i="37" s="1"/>
  <c r="AC88" i="37" s="1"/>
  <c r="AC89" i="37" s="1"/>
  <c r="AC90" i="37" s="1"/>
  <c r="AC91" i="37" s="1"/>
  <c r="AC92" i="37" s="1"/>
  <c r="AC93" i="37" s="1"/>
  <c r="AC94" i="37" s="1"/>
  <c r="AC95" i="37" s="1"/>
  <c r="AC96" i="37" s="1"/>
  <c r="AC97" i="37" s="1"/>
  <c r="AB86" i="37"/>
  <c r="AB87" i="37" s="1"/>
  <c r="AB88" i="37" s="1"/>
  <c r="AB89" i="37" s="1"/>
  <c r="AB90" i="37" s="1"/>
  <c r="AB91" i="37" s="1"/>
  <c r="AB92" i="37" s="1"/>
  <c r="AB93" i="37" s="1"/>
  <c r="AB94" i="37" s="1"/>
  <c r="AB95" i="37" s="1"/>
  <c r="AB96" i="37" s="1"/>
  <c r="AB97" i="37" s="1"/>
  <c r="AA86" i="37"/>
  <c r="AA87" i="37" s="1"/>
  <c r="AA88" i="37" s="1"/>
  <c r="AA89" i="37" s="1"/>
  <c r="AA90" i="37" s="1"/>
  <c r="AA91" i="37" s="1"/>
  <c r="AA92" i="37" s="1"/>
  <c r="AA93" i="37" s="1"/>
  <c r="AA94" i="37" s="1"/>
  <c r="AA95" i="37" s="1"/>
  <c r="AA96" i="37" s="1"/>
  <c r="AA97" i="37" s="1"/>
  <c r="U86" i="37"/>
  <c r="O86" i="37"/>
  <c r="M86" i="37"/>
  <c r="L86" i="37"/>
  <c r="K86" i="37"/>
  <c r="B141" i="37"/>
  <c r="A141" i="37"/>
  <c r="B140" i="37"/>
  <c r="A140" i="37"/>
  <c r="B139" i="37"/>
  <c r="A139" i="37"/>
  <c r="B138" i="37"/>
  <c r="A138" i="37"/>
  <c r="B137" i="37"/>
  <c r="A137" i="37"/>
  <c r="B136" i="37"/>
  <c r="A136" i="37"/>
  <c r="B135" i="37"/>
  <c r="A135" i="37"/>
  <c r="B134" i="37"/>
  <c r="A134" i="37"/>
  <c r="B133" i="37"/>
  <c r="A133" i="37"/>
  <c r="B132" i="37"/>
  <c r="A132" i="37"/>
  <c r="B131" i="37"/>
  <c r="A131" i="37"/>
  <c r="B130" i="37"/>
  <c r="A130" i="37"/>
  <c r="B129" i="37"/>
  <c r="A129" i="37"/>
  <c r="B128" i="37"/>
  <c r="A128" i="37"/>
  <c r="B127" i="37"/>
  <c r="A127" i="37"/>
  <c r="B126" i="37"/>
  <c r="A126" i="37"/>
  <c r="B125" i="37"/>
  <c r="A125" i="37"/>
  <c r="B124" i="37"/>
  <c r="A124" i="37"/>
  <c r="B123" i="37"/>
  <c r="A123" i="37"/>
  <c r="B122" i="37"/>
  <c r="A122" i="37"/>
  <c r="B121" i="37"/>
  <c r="A121" i="37"/>
  <c r="B120" i="37"/>
  <c r="A120" i="37"/>
  <c r="B119" i="37"/>
  <c r="A119" i="37"/>
  <c r="B118" i="37"/>
  <c r="A118" i="37"/>
  <c r="B117" i="37"/>
  <c r="A117" i="37"/>
  <c r="B116" i="37"/>
  <c r="A116" i="37"/>
  <c r="B115" i="37"/>
  <c r="A115" i="37"/>
  <c r="B114" i="37"/>
  <c r="A114" i="37"/>
  <c r="B113" i="37"/>
  <c r="A113" i="37"/>
  <c r="B112" i="37"/>
  <c r="A112" i="37"/>
  <c r="B111" i="37"/>
  <c r="A111" i="37"/>
  <c r="B110" i="37"/>
  <c r="A110" i="37"/>
  <c r="B109" i="37"/>
  <c r="A109" i="37"/>
  <c r="B108" i="37"/>
  <c r="A108" i="37"/>
  <c r="B107" i="37"/>
  <c r="A107" i="37"/>
  <c r="B106" i="37"/>
  <c r="A106" i="37"/>
  <c r="B105" i="37"/>
  <c r="A105" i="37"/>
  <c r="B104" i="37"/>
  <c r="A104" i="37"/>
  <c r="B103" i="37"/>
  <c r="A103" i="37"/>
  <c r="B102" i="37"/>
  <c r="A102" i="37"/>
  <c r="B101" i="37"/>
  <c r="A101" i="37"/>
  <c r="B100" i="37"/>
  <c r="A100" i="37"/>
  <c r="B99" i="37"/>
  <c r="A99" i="37"/>
  <c r="B98" i="37"/>
  <c r="A98" i="37"/>
  <c r="B97" i="37"/>
  <c r="A97" i="37"/>
  <c r="B96" i="37"/>
  <c r="A96" i="37"/>
  <c r="B95" i="37"/>
  <c r="A95" i="37"/>
  <c r="B94" i="37"/>
  <c r="A94" i="37"/>
  <c r="B93" i="37"/>
  <c r="A93" i="37"/>
  <c r="B92" i="37"/>
  <c r="A92" i="37"/>
  <c r="B91" i="37"/>
  <c r="A91" i="37"/>
  <c r="B90" i="37"/>
  <c r="A90" i="37"/>
  <c r="B89" i="37"/>
  <c r="A89" i="37"/>
  <c r="B88" i="37"/>
  <c r="A88" i="37"/>
  <c r="B87" i="37"/>
  <c r="A87" i="37"/>
  <c r="B86" i="37"/>
  <c r="A86" i="37"/>
  <c r="U139" i="36"/>
  <c r="T139" i="36"/>
  <c r="S139" i="36"/>
  <c r="R139" i="36"/>
  <c r="Q139" i="36"/>
  <c r="P139" i="36"/>
  <c r="O139" i="36"/>
  <c r="U138" i="36"/>
  <c r="T138" i="36"/>
  <c r="S138" i="36"/>
  <c r="R138" i="36"/>
  <c r="Q138" i="36"/>
  <c r="P138" i="36"/>
  <c r="O138" i="36"/>
  <c r="U137" i="36"/>
  <c r="T137" i="36"/>
  <c r="S137" i="36"/>
  <c r="R137" i="36"/>
  <c r="Q137" i="36"/>
  <c r="P137" i="36"/>
  <c r="O137" i="36"/>
  <c r="U136" i="36"/>
  <c r="T136" i="36"/>
  <c r="S136" i="36"/>
  <c r="R136" i="36"/>
  <c r="Q136" i="36"/>
  <c r="P136" i="36"/>
  <c r="O136" i="36"/>
  <c r="U135" i="36"/>
  <c r="T135" i="36"/>
  <c r="S135" i="36"/>
  <c r="R135" i="36"/>
  <c r="Q135" i="36"/>
  <c r="P135" i="36"/>
  <c r="O135" i="36"/>
  <c r="AD134" i="36"/>
  <c r="AD135" i="36" s="1"/>
  <c r="AD136" i="36" s="1"/>
  <c r="AD137" i="36" s="1"/>
  <c r="AD138" i="36" s="1"/>
  <c r="AD139" i="36" s="1"/>
  <c r="AC134" i="36"/>
  <c r="AC135" i="36" s="1"/>
  <c r="AC136" i="36" s="1"/>
  <c r="AC137" i="36" s="1"/>
  <c r="AC138" i="36" s="1"/>
  <c r="AC139" i="36" s="1"/>
  <c r="AB134" i="36"/>
  <c r="AB135" i="36" s="1"/>
  <c r="AB136" i="36" s="1"/>
  <c r="AB137" i="36" s="1"/>
  <c r="AB138" i="36" s="1"/>
  <c r="AB139" i="36" s="1"/>
  <c r="AA134" i="36"/>
  <c r="AA135" i="36" s="1"/>
  <c r="AA136" i="36" s="1"/>
  <c r="AA137" i="36" s="1"/>
  <c r="AA138" i="36" s="1"/>
  <c r="AA139" i="36" s="1"/>
  <c r="U134" i="36"/>
  <c r="T134" i="36"/>
  <c r="S134" i="36"/>
  <c r="R134" i="36"/>
  <c r="Q134" i="36"/>
  <c r="P134" i="36"/>
  <c r="O134" i="36"/>
  <c r="U133" i="36"/>
  <c r="S133" i="36"/>
  <c r="R133" i="36"/>
  <c r="Q133" i="36"/>
  <c r="P133" i="36"/>
  <c r="O133" i="36"/>
  <c r="N133" i="36"/>
  <c r="U132" i="36"/>
  <c r="Q132" i="36"/>
  <c r="P132" i="36"/>
  <c r="O132" i="36"/>
  <c r="N132" i="36"/>
  <c r="U131" i="36"/>
  <c r="Q131" i="36"/>
  <c r="P131" i="36"/>
  <c r="O131" i="36"/>
  <c r="N131" i="36"/>
  <c r="U130" i="36"/>
  <c r="Q130" i="36"/>
  <c r="P130" i="36"/>
  <c r="O130" i="36"/>
  <c r="N130" i="36"/>
  <c r="U129" i="36"/>
  <c r="Q129" i="36"/>
  <c r="P129" i="36"/>
  <c r="O129" i="36"/>
  <c r="N129" i="36"/>
  <c r="U128" i="36"/>
  <c r="Q128" i="36"/>
  <c r="P128" i="36"/>
  <c r="O128" i="36"/>
  <c r="N128" i="36"/>
  <c r="U127" i="36"/>
  <c r="Q127" i="36"/>
  <c r="P127" i="36"/>
  <c r="O127" i="36"/>
  <c r="N127" i="36"/>
  <c r="U126" i="36"/>
  <c r="Q126" i="36"/>
  <c r="P126" i="36"/>
  <c r="O126" i="36"/>
  <c r="N126" i="36"/>
  <c r="U125" i="36"/>
  <c r="Q125" i="36"/>
  <c r="P125" i="36"/>
  <c r="O125" i="36"/>
  <c r="N125" i="36"/>
  <c r="U124" i="36"/>
  <c r="Q124" i="36"/>
  <c r="P124" i="36"/>
  <c r="O124" i="36"/>
  <c r="N124" i="36"/>
  <c r="U123" i="36"/>
  <c r="Q123" i="36"/>
  <c r="P123" i="36"/>
  <c r="O123" i="36"/>
  <c r="N123" i="36"/>
  <c r="AD122" i="36"/>
  <c r="AD123" i="36" s="1"/>
  <c r="AD124" i="36" s="1"/>
  <c r="AD125" i="36" s="1"/>
  <c r="AD126" i="36" s="1"/>
  <c r="AD127" i="36" s="1"/>
  <c r="AD128" i="36" s="1"/>
  <c r="AD129" i="36" s="1"/>
  <c r="AD130" i="36" s="1"/>
  <c r="AD131" i="36" s="1"/>
  <c r="AD132" i="36" s="1"/>
  <c r="AD133" i="36" s="1"/>
  <c r="AC122" i="36"/>
  <c r="AC123" i="36" s="1"/>
  <c r="AC124" i="36" s="1"/>
  <c r="AC125" i="36" s="1"/>
  <c r="AC126" i="36" s="1"/>
  <c r="AC127" i="36" s="1"/>
  <c r="AC128" i="36" s="1"/>
  <c r="AC129" i="36" s="1"/>
  <c r="AC130" i="36" s="1"/>
  <c r="AC131" i="36" s="1"/>
  <c r="AC132" i="36" s="1"/>
  <c r="AC133" i="36" s="1"/>
  <c r="AB122" i="36"/>
  <c r="AB123" i="36" s="1"/>
  <c r="AB124" i="36" s="1"/>
  <c r="AB125" i="36" s="1"/>
  <c r="AB126" i="36" s="1"/>
  <c r="AB127" i="36" s="1"/>
  <c r="AB128" i="36" s="1"/>
  <c r="AB129" i="36" s="1"/>
  <c r="AB130" i="36" s="1"/>
  <c r="AB131" i="36" s="1"/>
  <c r="AB132" i="36" s="1"/>
  <c r="AB133" i="36" s="1"/>
  <c r="AA122" i="36"/>
  <c r="AA123" i="36" s="1"/>
  <c r="AA124" i="36" s="1"/>
  <c r="AA125" i="36" s="1"/>
  <c r="AA126" i="36" s="1"/>
  <c r="AA127" i="36" s="1"/>
  <c r="AA128" i="36" s="1"/>
  <c r="AA129" i="36" s="1"/>
  <c r="AA130" i="36" s="1"/>
  <c r="AA131" i="36" s="1"/>
  <c r="AA132" i="36" s="1"/>
  <c r="AA133" i="36" s="1"/>
  <c r="U122" i="36"/>
  <c r="P122" i="36"/>
  <c r="O122" i="36"/>
  <c r="N122" i="36"/>
  <c r="U121" i="36"/>
  <c r="P121" i="36"/>
  <c r="O121" i="36"/>
  <c r="N121" i="36"/>
  <c r="M121" i="36"/>
  <c r="U120" i="36"/>
  <c r="P120" i="36"/>
  <c r="O120" i="36"/>
  <c r="N120" i="36"/>
  <c r="M120" i="36"/>
  <c r="U119" i="36"/>
  <c r="P119" i="36"/>
  <c r="O119" i="36"/>
  <c r="N119" i="36"/>
  <c r="M119" i="36"/>
  <c r="U118" i="36"/>
  <c r="P118" i="36"/>
  <c r="O118" i="36"/>
  <c r="N118" i="36"/>
  <c r="M118" i="36"/>
  <c r="U117" i="36"/>
  <c r="P117" i="36"/>
  <c r="O117" i="36"/>
  <c r="N117" i="36"/>
  <c r="M117" i="36"/>
  <c r="U116" i="36"/>
  <c r="P116" i="36"/>
  <c r="O116" i="36"/>
  <c r="N116" i="36"/>
  <c r="M116" i="36"/>
  <c r="U115" i="36"/>
  <c r="P115" i="36"/>
  <c r="O115" i="36"/>
  <c r="N115" i="36"/>
  <c r="M115" i="36"/>
  <c r="U114" i="36"/>
  <c r="P114" i="36"/>
  <c r="O114" i="36"/>
  <c r="N114" i="36"/>
  <c r="M114" i="36"/>
  <c r="U113" i="36"/>
  <c r="P113" i="36"/>
  <c r="O113" i="36"/>
  <c r="N113" i="36"/>
  <c r="M113" i="36"/>
  <c r="U112" i="36"/>
  <c r="Q112" i="36"/>
  <c r="P112" i="36"/>
  <c r="O112" i="36"/>
  <c r="N112" i="36"/>
  <c r="M112" i="36"/>
  <c r="U111" i="36"/>
  <c r="Q111" i="36"/>
  <c r="P111" i="36"/>
  <c r="O111" i="36"/>
  <c r="N111" i="36"/>
  <c r="M111" i="36"/>
  <c r="AD110" i="36"/>
  <c r="AD111" i="36" s="1"/>
  <c r="AD112" i="36" s="1"/>
  <c r="AD113" i="36" s="1"/>
  <c r="AD114" i="36" s="1"/>
  <c r="AD115" i="36" s="1"/>
  <c r="AD116" i="36" s="1"/>
  <c r="AD117" i="36" s="1"/>
  <c r="AD118" i="36" s="1"/>
  <c r="AD119" i="36" s="1"/>
  <c r="AD120" i="36" s="1"/>
  <c r="AD121" i="36" s="1"/>
  <c r="AC110" i="36"/>
  <c r="AC111" i="36" s="1"/>
  <c r="AC112" i="36" s="1"/>
  <c r="AC113" i="36" s="1"/>
  <c r="AC114" i="36" s="1"/>
  <c r="AC115" i="36" s="1"/>
  <c r="AC116" i="36" s="1"/>
  <c r="AC117" i="36" s="1"/>
  <c r="AC118" i="36" s="1"/>
  <c r="AC119" i="36" s="1"/>
  <c r="AC120" i="36" s="1"/>
  <c r="AC121" i="36" s="1"/>
  <c r="AB110" i="36"/>
  <c r="AB111" i="36" s="1"/>
  <c r="AB112" i="36" s="1"/>
  <c r="AB113" i="36" s="1"/>
  <c r="AB114" i="36" s="1"/>
  <c r="AB115" i="36" s="1"/>
  <c r="AB116" i="36" s="1"/>
  <c r="AB117" i="36" s="1"/>
  <c r="AB118" i="36" s="1"/>
  <c r="AB119" i="36" s="1"/>
  <c r="AB120" i="36" s="1"/>
  <c r="AB121" i="36" s="1"/>
  <c r="AA110" i="36"/>
  <c r="AA111" i="36" s="1"/>
  <c r="AA112" i="36" s="1"/>
  <c r="AA113" i="36" s="1"/>
  <c r="AA114" i="36" s="1"/>
  <c r="AA115" i="36" s="1"/>
  <c r="AA116" i="36" s="1"/>
  <c r="AA117" i="36" s="1"/>
  <c r="AA118" i="36" s="1"/>
  <c r="AA119" i="36" s="1"/>
  <c r="AA120" i="36" s="1"/>
  <c r="AA121" i="36" s="1"/>
  <c r="U110" i="36"/>
  <c r="Q110" i="36"/>
  <c r="P110" i="36"/>
  <c r="O110" i="36"/>
  <c r="N110" i="36"/>
  <c r="M110" i="36"/>
  <c r="U109" i="36"/>
  <c r="Q109" i="36"/>
  <c r="P109" i="36"/>
  <c r="O109" i="36"/>
  <c r="N109" i="36"/>
  <c r="M109" i="36"/>
  <c r="L109" i="36"/>
  <c r="U108" i="36"/>
  <c r="Q108" i="36"/>
  <c r="P108" i="36"/>
  <c r="O108" i="36"/>
  <c r="N108" i="36"/>
  <c r="M108" i="36"/>
  <c r="L108" i="36"/>
  <c r="U107" i="36"/>
  <c r="Q107" i="36"/>
  <c r="P107" i="36"/>
  <c r="O107" i="36"/>
  <c r="N107" i="36"/>
  <c r="M107" i="36"/>
  <c r="L107" i="36"/>
  <c r="U106" i="36"/>
  <c r="Q106" i="36"/>
  <c r="P106" i="36"/>
  <c r="O106" i="36"/>
  <c r="N106" i="36"/>
  <c r="M106" i="36"/>
  <c r="L106" i="36"/>
  <c r="U105" i="36"/>
  <c r="Q105" i="36"/>
  <c r="P105" i="36"/>
  <c r="O105" i="36"/>
  <c r="N105" i="36"/>
  <c r="M105" i="36"/>
  <c r="L105" i="36"/>
  <c r="U104" i="36"/>
  <c r="Q104" i="36"/>
  <c r="P104" i="36"/>
  <c r="O104" i="36"/>
  <c r="N104" i="36"/>
  <c r="M104" i="36"/>
  <c r="L104" i="36"/>
  <c r="U103" i="36"/>
  <c r="Q103" i="36"/>
  <c r="P103" i="36"/>
  <c r="O103" i="36"/>
  <c r="N103" i="36"/>
  <c r="M103" i="36"/>
  <c r="L103" i="36"/>
  <c r="U102" i="36"/>
  <c r="Q102" i="36"/>
  <c r="P102" i="36"/>
  <c r="O102" i="36"/>
  <c r="N102" i="36"/>
  <c r="M102" i="36"/>
  <c r="L102" i="36"/>
  <c r="U101" i="36"/>
  <c r="Q101" i="36"/>
  <c r="P101" i="36"/>
  <c r="O101" i="36"/>
  <c r="N101" i="36"/>
  <c r="M101" i="36"/>
  <c r="L101" i="36"/>
  <c r="U100" i="36"/>
  <c r="Q100" i="36"/>
  <c r="P100" i="36"/>
  <c r="O100" i="36"/>
  <c r="N100" i="36"/>
  <c r="M100" i="36"/>
  <c r="L100" i="36"/>
  <c r="U99" i="36"/>
  <c r="Q99" i="36"/>
  <c r="P99" i="36"/>
  <c r="O99" i="36"/>
  <c r="N99" i="36"/>
  <c r="M99" i="36"/>
  <c r="L99" i="36"/>
  <c r="AD98" i="36"/>
  <c r="AD99" i="36" s="1"/>
  <c r="AD100" i="36" s="1"/>
  <c r="AD101" i="36" s="1"/>
  <c r="AD102" i="36" s="1"/>
  <c r="AD103" i="36" s="1"/>
  <c r="AD104" i="36" s="1"/>
  <c r="AD105" i="36" s="1"/>
  <c r="AD106" i="36" s="1"/>
  <c r="AD107" i="36" s="1"/>
  <c r="AD108" i="36" s="1"/>
  <c r="AD109" i="36" s="1"/>
  <c r="AC98" i="36"/>
  <c r="AC99" i="36" s="1"/>
  <c r="AC100" i="36" s="1"/>
  <c r="AC101" i="36" s="1"/>
  <c r="AC102" i="36" s="1"/>
  <c r="AC103" i="36" s="1"/>
  <c r="AC104" i="36" s="1"/>
  <c r="AC105" i="36" s="1"/>
  <c r="AC106" i="36" s="1"/>
  <c r="AC107" i="36" s="1"/>
  <c r="AC108" i="36" s="1"/>
  <c r="AC109" i="36" s="1"/>
  <c r="AB98" i="36"/>
  <c r="AB99" i="36" s="1"/>
  <c r="AB100" i="36" s="1"/>
  <c r="AB101" i="36" s="1"/>
  <c r="AB102" i="36" s="1"/>
  <c r="AB103" i="36" s="1"/>
  <c r="AB104" i="36" s="1"/>
  <c r="AB105" i="36" s="1"/>
  <c r="AB106" i="36" s="1"/>
  <c r="AB107" i="36" s="1"/>
  <c r="AB108" i="36" s="1"/>
  <c r="AB109" i="36" s="1"/>
  <c r="AA98" i="36"/>
  <c r="AA99" i="36" s="1"/>
  <c r="AA100" i="36" s="1"/>
  <c r="AA101" i="36" s="1"/>
  <c r="AA102" i="36" s="1"/>
  <c r="AA103" i="36" s="1"/>
  <c r="AA104" i="36" s="1"/>
  <c r="AA105" i="36" s="1"/>
  <c r="AA106" i="36" s="1"/>
  <c r="AA107" i="36" s="1"/>
  <c r="AA108" i="36" s="1"/>
  <c r="AA109" i="36" s="1"/>
  <c r="U98" i="36"/>
  <c r="P98" i="36"/>
  <c r="O98" i="36"/>
  <c r="N98" i="36"/>
  <c r="M98" i="36"/>
  <c r="L98" i="36"/>
  <c r="U97" i="36"/>
  <c r="P97" i="36"/>
  <c r="O97" i="36"/>
  <c r="N97" i="36"/>
  <c r="M97" i="36"/>
  <c r="L97" i="36"/>
  <c r="K97" i="36"/>
  <c r="U96" i="36"/>
  <c r="P96" i="36"/>
  <c r="O96" i="36"/>
  <c r="N96" i="36"/>
  <c r="M96" i="36"/>
  <c r="L96" i="36"/>
  <c r="K96" i="36"/>
  <c r="U95" i="36"/>
  <c r="P95" i="36"/>
  <c r="O95" i="36"/>
  <c r="N95" i="36"/>
  <c r="M95" i="36"/>
  <c r="L95" i="36"/>
  <c r="K95" i="36"/>
  <c r="U94" i="36"/>
  <c r="P94" i="36"/>
  <c r="O94" i="36"/>
  <c r="N94" i="36"/>
  <c r="M94" i="36"/>
  <c r="L94" i="36"/>
  <c r="K94" i="36"/>
  <c r="U93" i="36"/>
  <c r="P93" i="36"/>
  <c r="O93" i="36"/>
  <c r="N93" i="36"/>
  <c r="M93" i="36"/>
  <c r="L93" i="36"/>
  <c r="K93" i="36"/>
  <c r="U92" i="36"/>
  <c r="O92" i="36"/>
  <c r="N92" i="36"/>
  <c r="M92" i="36"/>
  <c r="L92" i="36"/>
  <c r="K92" i="36"/>
  <c r="U91" i="36"/>
  <c r="O91" i="36"/>
  <c r="N91" i="36"/>
  <c r="M91" i="36"/>
  <c r="L91" i="36"/>
  <c r="K91" i="36"/>
  <c r="U90" i="36"/>
  <c r="O90" i="36"/>
  <c r="N90" i="36"/>
  <c r="M90" i="36"/>
  <c r="L90" i="36"/>
  <c r="K90" i="36"/>
  <c r="U89" i="36"/>
  <c r="O89" i="36"/>
  <c r="N89" i="36"/>
  <c r="M89" i="36"/>
  <c r="L89" i="36"/>
  <c r="K89" i="36"/>
  <c r="U88" i="36"/>
  <c r="O88" i="36"/>
  <c r="N88" i="36"/>
  <c r="M88" i="36"/>
  <c r="L88" i="36"/>
  <c r="K88" i="36"/>
  <c r="U87" i="36"/>
  <c r="O87" i="36"/>
  <c r="N87" i="36"/>
  <c r="M87" i="36"/>
  <c r="L87" i="36"/>
  <c r="K87" i="36"/>
  <c r="AD86" i="36"/>
  <c r="AD87" i="36" s="1"/>
  <c r="AD88" i="36" s="1"/>
  <c r="AD89" i="36" s="1"/>
  <c r="AD90" i="36" s="1"/>
  <c r="AD91" i="36" s="1"/>
  <c r="AD92" i="36" s="1"/>
  <c r="AD93" i="36" s="1"/>
  <c r="AD94" i="36" s="1"/>
  <c r="AD95" i="36" s="1"/>
  <c r="AD96" i="36" s="1"/>
  <c r="AD97" i="36" s="1"/>
  <c r="AC86" i="36"/>
  <c r="AC87" i="36" s="1"/>
  <c r="AC88" i="36" s="1"/>
  <c r="AC89" i="36" s="1"/>
  <c r="AC90" i="36" s="1"/>
  <c r="AC91" i="36" s="1"/>
  <c r="AC92" i="36" s="1"/>
  <c r="AC93" i="36" s="1"/>
  <c r="AC94" i="36" s="1"/>
  <c r="AC95" i="36" s="1"/>
  <c r="AC96" i="36" s="1"/>
  <c r="AC97" i="36" s="1"/>
  <c r="AB86" i="36"/>
  <c r="AB87" i="36" s="1"/>
  <c r="AB88" i="36" s="1"/>
  <c r="AB89" i="36" s="1"/>
  <c r="AB90" i="36" s="1"/>
  <c r="AB91" i="36" s="1"/>
  <c r="AB92" i="36" s="1"/>
  <c r="AB93" i="36" s="1"/>
  <c r="AB94" i="36" s="1"/>
  <c r="AB95" i="36" s="1"/>
  <c r="AB96" i="36" s="1"/>
  <c r="AB97" i="36" s="1"/>
  <c r="AA86" i="36"/>
  <c r="AA87" i="36" s="1"/>
  <c r="AA88" i="36" s="1"/>
  <c r="AA89" i="36" s="1"/>
  <c r="AA90" i="36" s="1"/>
  <c r="AA91" i="36" s="1"/>
  <c r="AA92" i="36" s="1"/>
  <c r="AA93" i="36" s="1"/>
  <c r="AA94" i="36" s="1"/>
  <c r="AA95" i="36" s="1"/>
  <c r="AA96" i="36" s="1"/>
  <c r="AA97" i="36" s="1"/>
  <c r="U86" i="36"/>
  <c r="O86" i="36"/>
  <c r="M86" i="36"/>
  <c r="L86" i="36"/>
  <c r="K86" i="36"/>
  <c r="B141" i="36"/>
  <c r="A141" i="36"/>
  <c r="B140" i="36"/>
  <c r="A140" i="36"/>
  <c r="B139" i="36"/>
  <c r="A139" i="36"/>
  <c r="B138" i="36"/>
  <c r="A138" i="36"/>
  <c r="B137" i="36"/>
  <c r="A137" i="36"/>
  <c r="B136" i="36"/>
  <c r="A136" i="36"/>
  <c r="B135" i="36"/>
  <c r="A135" i="36"/>
  <c r="B134" i="36"/>
  <c r="A134" i="36"/>
  <c r="B133" i="36"/>
  <c r="A133" i="36"/>
  <c r="B132" i="36"/>
  <c r="A132" i="36"/>
  <c r="B131" i="36"/>
  <c r="A131" i="36"/>
  <c r="B130" i="36"/>
  <c r="A130" i="36"/>
  <c r="B129" i="36"/>
  <c r="A129" i="36"/>
  <c r="B128" i="36"/>
  <c r="A128" i="36"/>
  <c r="B127" i="36"/>
  <c r="A127" i="36"/>
  <c r="B126" i="36"/>
  <c r="A126" i="36"/>
  <c r="B125" i="36"/>
  <c r="A125" i="36"/>
  <c r="B124" i="36"/>
  <c r="A124" i="36"/>
  <c r="B123" i="36"/>
  <c r="A123" i="36"/>
  <c r="B122" i="36"/>
  <c r="A122" i="36"/>
  <c r="B121" i="36"/>
  <c r="A121" i="36"/>
  <c r="B120" i="36"/>
  <c r="A120" i="36"/>
  <c r="B119" i="36"/>
  <c r="A119" i="36"/>
  <c r="B118" i="36"/>
  <c r="A118" i="36"/>
  <c r="B117" i="36"/>
  <c r="A117" i="36"/>
  <c r="B116" i="36"/>
  <c r="A116" i="36"/>
  <c r="B115" i="36"/>
  <c r="A115" i="36"/>
  <c r="B114" i="36"/>
  <c r="A114" i="36"/>
  <c r="B113" i="36"/>
  <c r="A113" i="36"/>
  <c r="B112" i="36"/>
  <c r="A112" i="36"/>
  <c r="B111" i="36"/>
  <c r="A111" i="36"/>
  <c r="B110" i="36"/>
  <c r="A110" i="36"/>
  <c r="B109" i="36"/>
  <c r="A109" i="36"/>
  <c r="B108" i="36"/>
  <c r="A108" i="36"/>
  <c r="B107" i="36"/>
  <c r="A107" i="36"/>
  <c r="B106" i="36"/>
  <c r="A106" i="36"/>
  <c r="B105" i="36"/>
  <c r="A105" i="36"/>
  <c r="B104" i="36"/>
  <c r="A104" i="36"/>
  <c r="B103" i="36"/>
  <c r="A103" i="36"/>
  <c r="B102" i="36"/>
  <c r="A102" i="36"/>
  <c r="B101" i="36"/>
  <c r="A101" i="36"/>
  <c r="B100" i="36"/>
  <c r="A100" i="36"/>
  <c r="B99" i="36"/>
  <c r="A99" i="36"/>
  <c r="B98" i="36"/>
  <c r="A98" i="36"/>
  <c r="B97" i="36"/>
  <c r="A97" i="36"/>
  <c r="B96" i="36"/>
  <c r="A96" i="36"/>
  <c r="B95" i="36"/>
  <c r="A95" i="36"/>
  <c r="B94" i="36"/>
  <c r="A94" i="36"/>
  <c r="B93" i="36"/>
  <c r="A93" i="36"/>
  <c r="B92" i="36"/>
  <c r="A92" i="36"/>
  <c r="B91" i="36"/>
  <c r="A91" i="36"/>
  <c r="B90" i="36"/>
  <c r="A90" i="36"/>
  <c r="B89" i="36"/>
  <c r="A89" i="36"/>
  <c r="B88" i="36"/>
  <c r="A88" i="36"/>
  <c r="B87" i="36"/>
  <c r="A87" i="36"/>
  <c r="B86" i="36"/>
  <c r="A86" i="36"/>
  <c r="U139" i="35"/>
  <c r="T139" i="35"/>
  <c r="S139" i="35"/>
  <c r="R139" i="35"/>
  <c r="Q139" i="35"/>
  <c r="P139" i="35"/>
  <c r="O139" i="35"/>
  <c r="U138" i="35"/>
  <c r="T138" i="35"/>
  <c r="S138" i="35"/>
  <c r="R138" i="35"/>
  <c r="Q138" i="35"/>
  <c r="P138" i="35"/>
  <c r="O138" i="35"/>
  <c r="U137" i="35"/>
  <c r="T137" i="35"/>
  <c r="S137" i="35"/>
  <c r="R137" i="35"/>
  <c r="Q137" i="35"/>
  <c r="P137" i="35"/>
  <c r="O137" i="35"/>
  <c r="U136" i="35"/>
  <c r="T136" i="35"/>
  <c r="S136" i="35"/>
  <c r="R136" i="35"/>
  <c r="Q136" i="35"/>
  <c r="P136" i="35"/>
  <c r="O136" i="35"/>
  <c r="U135" i="35"/>
  <c r="T135" i="35"/>
  <c r="S135" i="35"/>
  <c r="R135" i="35"/>
  <c r="Q135" i="35"/>
  <c r="P135" i="35"/>
  <c r="O135" i="35"/>
  <c r="AD134" i="35"/>
  <c r="AD135" i="35" s="1"/>
  <c r="AD136" i="35" s="1"/>
  <c r="AD137" i="35" s="1"/>
  <c r="AD138" i="35" s="1"/>
  <c r="AD139" i="35" s="1"/>
  <c r="AC134" i="35"/>
  <c r="AC135" i="35" s="1"/>
  <c r="AC136" i="35" s="1"/>
  <c r="AC137" i="35" s="1"/>
  <c r="AC138" i="35" s="1"/>
  <c r="AC139" i="35" s="1"/>
  <c r="AB134" i="35"/>
  <c r="AB135" i="35" s="1"/>
  <c r="AB136" i="35" s="1"/>
  <c r="AB137" i="35" s="1"/>
  <c r="AB138" i="35" s="1"/>
  <c r="AB139" i="35" s="1"/>
  <c r="AB140" i="35" s="1"/>
  <c r="AG140" i="35" s="1"/>
  <c r="AA134" i="35"/>
  <c r="AA135" i="35" s="1"/>
  <c r="AA136" i="35" s="1"/>
  <c r="AA137" i="35" s="1"/>
  <c r="AA138" i="35" s="1"/>
  <c r="AA139" i="35" s="1"/>
  <c r="AA140" i="35" s="1"/>
  <c r="U134" i="35"/>
  <c r="T134" i="35"/>
  <c r="S134" i="35"/>
  <c r="R134" i="35"/>
  <c r="Q134" i="35"/>
  <c r="P134" i="35"/>
  <c r="O134" i="35"/>
  <c r="U133" i="35"/>
  <c r="S133" i="35"/>
  <c r="R133" i="35"/>
  <c r="Q133" i="35"/>
  <c r="P133" i="35"/>
  <c r="O133" i="35"/>
  <c r="N133" i="35"/>
  <c r="U132" i="35"/>
  <c r="Q132" i="35"/>
  <c r="P132" i="35"/>
  <c r="O132" i="35"/>
  <c r="N132" i="35"/>
  <c r="U131" i="35"/>
  <c r="Q131" i="35"/>
  <c r="P131" i="35"/>
  <c r="O131" i="35"/>
  <c r="N131" i="35"/>
  <c r="U130" i="35"/>
  <c r="Q130" i="35"/>
  <c r="P130" i="35"/>
  <c r="O130" i="35"/>
  <c r="N130" i="35"/>
  <c r="U129" i="35"/>
  <c r="Q129" i="35"/>
  <c r="P129" i="35"/>
  <c r="O129" i="35"/>
  <c r="N129" i="35"/>
  <c r="U128" i="35"/>
  <c r="Q128" i="35"/>
  <c r="P128" i="35"/>
  <c r="O128" i="35"/>
  <c r="N128" i="35"/>
  <c r="U127" i="35"/>
  <c r="Q127" i="35"/>
  <c r="P127" i="35"/>
  <c r="O127" i="35"/>
  <c r="N127" i="35"/>
  <c r="U126" i="35"/>
  <c r="Q126" i="35"/>
  <c r="P126" i="35"/>
  <c r="O126" i="35"/>
  <c r="N126" i="35"/>
  <c r="U125" i="35"/>
  <c r="Q125" i="35"/>
  <c r="P125" i="35"/>
  <c r="O125" i="35"/>
  <c r="N125" i="35"/>
  <c r="U124" i="35"/>
  <c r="Q124" i="35"/>
  <c r="P124" i="35"/>
  <c r="O124" i="35"/>
  <c r="N124" i="35"/>
  <c r="U123" i="35"/>
  <c r="Q123" i="35"/>
  <c r="P123" i="35"/>
  <c r="O123" i="35"/>
  <c r="N123" i="35"/>
  <c r="AD122" i="35"/>
  <c r="AD123" i="35" s="1"/>
  <c r="AD124" i="35" s="1"/>
  <c r="AD125" i="35" s="1"/>
  <c r="AD126" i="35" s="1"/>
  <c r="AD127" i="35" s="1"/>
  <c r="AD128" i="35" s="1"/>
  <c r="AD129" i="35" s="1"/>
  <c r="AD130" i="35" s="1"/>
  <c r="AD131" i="35" s="1"/>
  <c r="AD132" i="35" s="1"/>
  <c r="AD133" i="35" s="1"/>
  <c r="AC122" i="35"/>
  <c r="AC123" i="35" s="1"/>
  <c r="AC124" i="35" s="1"/>
  <c r="AC125" i="35" s="1"/>
  <c r="AC126" i="35" s="1"/>
  <c r="AC127" i="35" s="1"/>
  <c r="AC128" i="35" s="1"/>
  <c r="AC129" i="35" s="1"/>
  <c r="AC130" i="35" s="1"/>
  <c r="AC131" i="35" s="1"/>
  <c r="AC132" i="35" s="1"/>
  <c r="AC133" i="35" s="1"/>
  <c r="AB122" i="35"/>
  <c r="AB123" i="35" s="1"/>
  <c r="AB124" i="35" s="1"/>
  <c r="AB125" i="35" s="1"/>
  <c r="AB126" i="35" s="1"/>
  <c r="AB127" i="35" s="1"/>
  <c r="AB128" i="35" s="1"/>
  <c r="AB129" i="35" s="1"/>
  <c r="AB130" i="35" s="1"/>
  <c r="AB131" i="35" s="1"/>
  <c r="AB132" i="35" s="1"/>
  <c r="AB133" i="35" s="1"/>
  <c r="AA122" i="35"/>
  <c r="AA123" i="35" s="1"/>
  <c r="AA124" i="35" s="1"/>
  <c r="AA125" i="35" s="1"/>
  <c r="AA126" i="35" s="1"/>
  <c r="AA127" i="35" s="1"/>
  <c r="AA128" i="35" s="1"/>
  <c r="AA129" i="35" s="1"/>
  <c r="AA130" i="35" s="1"/>
  <c r="AA131" i="35" s="1"/>
  <c r="AA132" i="35" s="1"/>
  <c r="AA133" i="35" s="1"/>
  <c r="U122" i="35"/>
  <c r="P122" i="35"/>
  <c r="O122" i="35"/>
  <c r="N122" i="35"/>
  <c r="U121" i="35"/>
  <c r="P121" i="35"/>
  <c r="O121" i="35"/>
  <c r="N121" i="35"/>
  <c r="M121" i="35"/>
  <c r="U120" i="35"/>
  <c r="P120" i="35"/>
  <c r="O120" i="35"/>
  <c r="N120" i="35"/>
  <c r="M120" i="35"/>
  <c r="U119" i="35"/>
  <c r="P119" i="35"/>
  <c r="O119" i="35"/>
  <c r="N119" i="35"/>
  <c r="M119" i="35"/>
  <c r="U118" i="35"/>
  <c r="P118" i="35"/>
  <c r="O118" i="35"/>
  <c r="N118" i="35"/>
  <c r="M118" i="35"/>
  <c r="U117" i="35"/>
  <c r="P117" i="35"/>
  <c r="O117" i="35"/>
  <c r="N117" i="35"/>
  <c r="M117" i="35"/>
  <c r="U116" i="35"/>
  <c r="P116" i="35"/>
  <c r="O116" i="35"/>
  <c r="N116" i="35"/>
  <c r="M116" i="35"/>
  <c r="U115" i="35"/>
  <c r="P115" i="35"/>
  <c r="O115" i="35"/>
  <c r="N115" i="35"/>
  <c r="M115" i="35"/>
  <c r="U114" i="35"/>
  <c r="P114" i="35"/>
  <c r="O114" i="35"/>
  <c r="N114" i="35"/>
  <c r="M114" i="35"/>
  <c r="U113" i="35"/>
  <c r="P113" i="35"/>
  <c r="O113" i="35"/>
  <c r="N113" i="35"/>
  <c r="M113" i="35"/>
  <c r="U112" i="35"/>
  <c r="Q112" i="35"/>
  <c r="P112" i="35"/>
  <c r="O112" i="35"/>
  <c r="N112" i="35"/>
  <c r="M112" i="35"/>
  <c r="U111" i="35"/>
  <c r="Q111" i="35"/>
  <c r="P111" i="35"/>
  <c r="O111" i="35"/>
  <c r="N111" i="35"/>
  <c r="M111" i="35"/>
  <c r="AD110" i="35"/>
  <c r="AD111" i="35" s="1"/>
  <c r="AD112" i="35" s="1"/>
  <c r="AD113" i="35" s="1"/>
  <c r="AD114" i="35" s="1"/>
  <c r="AD115" i="35" s="1"/>
  <c r="AD116" i="35" s="1"/>
  <c r="AD117" i="35" s="1"/>
  <c r="AD118" i="35" s="1"/>
  <c r="AD119" i="35" s="1"/>
  <c r="AD120" i="35" s="1"/>
  <c r="AD121" i="35" s="1"/>
  <c r="AC110" i="35"/>
  <c r="AC111" i="35" s="1"/>
  <c r="AC112" i="35" s="1"/>
  <c r="AC113" i="35" s="1"/>
  <c r="AC114" i="35" s="1"/>
  <c r="AC115" i="35" s="1"/>
  <c r="AC116" i="35" s="1"/>
  <c r="AC117" i="35" s="1"/>
  <c r="AC118" i="35" s="1"/>
  <c r="AC119" i="35" s="1"/>
  <c r="AC120" i="35" s="1"/>
  <c r="AC121" i="35" s="1"/>
  <c r="AB110" i="35"/>
  <c r="AB111" i="35" s="1"/>
  <c r="AB112" i="35" s="1"/>
  <c r="AB113" i="35" s="1"/>
  <c r="AB114" i="35" s="1"/>
  <c r="AB115" i="35" s="1"/>
  <c r="AB116" i="35" s="1"/>
  <c r="AB117" i="35" s="1"/>
  <c r="AB118" i="35" s="1"/>
  <c r="AB119" i="35" s="1"/>
  <c r="AB120" i="35" s="1"/>
  <c r="AB121" i="35" s="1"/>
  <c r="AA110" i="35"/>
  <c r="AA111" i="35" s="1"/>
  <c r="AA112" i="35" s="1"/>
  <c r="AA113" i="35" s="1"/>
  <c r="AA114" i="35" s="1"/>
  <c r="AA115" i="35" s="1"/>
  <c r="AA116" i="35" s="1"/>
  <c r="AA117" i="35" s="1"/>
  <c r="AA118" i="35" s="1"/>
  <c r="AA119" i="35" s="1"/>
  <c r="AA120" i="35" s="1"/>
  <c r="AA121" i="35" s="1"/>
  <c r="U110" i="35"/>
  <c r="Q110" i="35"/>
  <c r="P110" i="35"/>
  <c r="O110" i="35"/>
  <c r="N110" i="35"/>
  <c r="M110" i="35"/>
  <c r="U109" i="35"/>
  <c r="Q109" i="35"/>
  <c r="P109" i="35"/>
  <c r="O109" i="35"/>
  <c r="N109" i="35"/>
  <c r="M109" i="35"/>
  <c r="L109" i="35"/>
  <c r="U108" i="35"/>
  <c r="Q108" i="35"/>
  <c r="P108" i="35"/>
  <c r="O108" i="35"/>
  <c r="N108" i="35"/>
  <c r="M108" i="35"/>
  <c r="L108" i="35"/>
  <c r="U107" i="35"/>
  <c r="Q107" i="35"/>
  <c r="P107" i="35"/>
  <c r="O107" i="35"/>
  <c r="N107" i="35"/>
  <c r="M107" i="35"/>
  <c r="L107" i="35"/>
  <c r="U106" i="35"/>
  <c r="Q106" i="35"/>
  <c r="P106" i="35"/>
  <c r="O106" i="35"/>
  <c r="N106" i="35"/>
  <c r="M106" i="35"/>
  <c r="L106" i="35"/>
  <c r="U105" i="35"/>
  <c r="Q105" i="35"/>
  <c r="P105" i="35"/>
  <c r="O105" i="35"/>
  <c r="N105" i="35"/>
  <c r="M105" i="35"/>
  <c r="L105" i="35"/>
  <c r="U104" i="35"/>
  <c r="Q104" i="35"/>
  <c r="P104" i="35"/>
  <c r="O104" i="35"/>
  <c r="N104" i="35"/>
  <c r="M104" i="35"/>
  <c r="L104" i="35"/>
  <c r="U103" i="35"/>
  <c r="Q103" i="35"/>
  <c r="P103" i="35"/>
  <c r="O103" i="35"/>
  <c r="N103" i="35"/>
  <c r="M103" i="35"/>
  <c r="L103" i="35"/>
  <c r="U102" i="35"/>
  <c r="Q102" i="35"/>
  <c r="P102" i="35"/>
  <c r="O102" i="35"/>
  <c r="N102" i="35"/>
  <c r="M102" i="35"/>
  <c r="L102" i="35"/>
  <c r="U101" i="35"/>
  <c r="Q101" i="35"/>
  <c r="P101" i="35"/>
  <c r="O101" i="35"/>
  <c r="N101" i="35"/>
  <c r="M101" i="35"/>
  <c r="L101" i="35"/>
  <c r="U100" i="35"/>
  <c r="Q100" i="35"/>
  <c r="P100" i="35"/>
  <c r="O100" i="35"/>
  <c r="N100" i="35"/>
  <c r="M100" i="35"/>
  <c r="L100" i="35"/>
  <c r="U99" i="35"/>
  <c r="Q99" i="35"/>
  <c r="P99" i="35"/>
  <c r="O99" i="35"/>
  <c r="N99" i="35"/>
  <c r="M99" i="35"/>
  <c r="L99" i="35"/>
  <c r="AD98" i="35"/>
  <c r="AD99" i="35" s="1"/>
  <c r="AD100" i="35" s="1"/>
  <c r="AD101" i="35" s="1"/>
  <c r="AD102" i="35" s="1"/>
  <c r="AD103" i="35" s="1"/>
  <c r="AD104" i="35" s="1"/>
  <c r="AD105" i="35" s="1"/>
  <c r="AD106" i="35" s="1"/>
  <c r="AD107" i="35" s="1"/>
  <c r="AD108" i="35" s="1"/>
  <c r="AD109" i="35" s="1"/>
  <c r="AC98" i="35"/>
  <c r="AC99" i="35" s="1"/>
  <c r="AC100" i="35" s="1"/>
  <c r="AC101" i="35" s="1"/>
  <c r="AC102" i="35" s="1"/>
  <c r="AC103" i="35" s="1"/>
  <c r="AC104" i="35" s="1"/>
  <c r="AC105" i="35" s="1"/>
  <c r="AC106" i="35" s="1"/>
  <c r="AC107" i="35" s="1"/>
  <c r="AC108" i="35" s="1"/>
  <c r="AC109" i="35" s="1"/>
  <c r="AB98" i="35"/>
  <c r="AB99" i="35" s="1"/>
  <c r="AB100" i="35" s="1"/>
  <c r="AB101" i="35" s="1"/>
  <c r="AB102" i="35" s="1"/>
  <c r="AB103" i="35" s="1"/>
  <c r="AB104" i="35" s="1"/>
  <c r="AB105" i="35" s="1"/>
  <c r="AB106" i="35" s="1"/>
  <c r="AB107" i="35" s="1"/>
  <c r="AB108" i="35" s="1"/>
  <c r="AB109" i="35" s="1"/>
  <c r="AA98" i="35"/>
  <c r="AA99" i="35" s="1"/>
  <c r="AA100" i="35" s="1"/>
  <c r="AA101" i="35" s="1"/>
  <c r="AA102" i="35" s="1"/>
  <c r="AA103" i="35" s="1"/>
  <c r="AA104" i="35" s="1"/>
  <c r="AA105" i="35" s="1"/>
  <c r="AA106" i="35" s="1"/>
  <c r="AA107" i="35" s="1"/>
  <c r="AA108" i="35" s="1"/>
  <c r="AA109" i="35" s="1"/>
  <c r="U98" i="35"/>
  <c r="P98" i="35"/>
  <c r="O98" i="35"/>
  <c r="N98" i="35"/>
  <c r="M98" i="35"/>
  <c r="L98" i="35"/>
  <c r="U97" i="35"/>
  <c r="P97" i="35"/>
  <c r="O97" i="35"/>
  <c r="N97" i="35"/>
  <c r="M97" i="35"/>
  <c r="L97" i="35"/>
  <c r="K97" i="35"/>
  <c r="U96" i="35"/>
  <c r="P96" i="35"/>
  <c r="O96" i="35"/>
  <c r="N96" i="35"/>
  <c r="M96" i="35"/>
  <c r="L96" i="35"/>
  <c r="K96" i="35"/>
  <c r="U95" i="35"/>
  <c r="P95" i="35"/>
  <c r="O95" i="35"/>
  <c r="N95" i="35"/>
  <c r="M95" i="35"/>
  <c r="L95" i="35"/>
  <c r="K95" i="35"/>
  <c r="U94" i="35"/>
  <c r="P94" i="35"/>
  <c r="O94" i="35"/>
  <c r="N94" i="35"/>
  <c r="M94" i="35"/>
  <c r="L94" i="35"/>
  <c r="K94" i="35"/>
  <c r="U93" i="35"/>
  <c r="P93" i="35"/>
  <c r="O93" i="35"/>
  <c r="N93" i="35"/>
  <c r="M93" i="35"/>
  <c r="L93" i="35"/>
  <c r="K93" i="35"/>
  <c r="U92" i="35"/>
  <c r="O92" i="35"/>
  <c r="N92" i="35"/>
  <c r="M92" i="35"/>
  <c r="L92" i="35"/>
  <c r="K92" i="35"/>
  <c r="U91" i="35"/>
  <c r="O91" i="35"/>
  <c r="N91" i="35"/>
  <c r="M91" i="35"/>
  <c r="L91" i="35"/>
  <c r="K91" i="35"/>
  <c r="U90" i="35"/>
  <c r="O90" i="35"/>
  <c r="N90" i="35"/>
  <c r="M90" i="35"/>
  <c r="L90" i="35"/>
  <c r="K90" i="35"/>
  <c r="U89" i="35"/>
  <c r="O89" i="35"/>
  <c r="N89" i="35"/>
  <c r="M89" i="35"/>
  <c r="L89" i="35"/>
  <c r="K89" i="35"/>
  <c r="U88" i="35"/>
  <c r="O88" i="35"/>
  <c r="N88" i="35"/>
  <c r="M88" i="35"/>
  <c r="L88" i="35"/>
  <c r="K88" i="35"/>
  <c r="U87" i="35"/>
  <c r="O87" i="35"/>
  <c r="N87" i="35"/>
  <c r="M87" i="35"/>
  <c r="L87" i="35"/>
  <c r="K87" i="35"/>
  <c r="AD86" i="35"/>
  <c r="AD87" i="35" s="1"/>
  <c r="AD88" i="35" s="1"/>
  <c r="AD89" i="35" s="1"/>
  <c r="AD90" i="35" s="1"/>
  <c r="AD91" i="35" s="1"/>
  <c r="AD92" i="35" s="1"/>
  <c r="AD93" i="35" s="1"/>
  <c r="AD94" i="35" s="1"/>
  <c r="AD95" i="35" s="1"/>
  <c r="AD96" i="35" s="1"/>
  <c r="AD97" i="35" s="1"/>
  <c r="AC86" i="35"/>
  <c r="AC87" i="35" s="1"/>
  <c r="AC88" i="35" s="1"/>
  <c r="AC89" i="35" s="1"/>
  <c r="AC90" i="35" s="1"/>
  <c r="AC91" i="35" s="1"/>
  <c r="AC92" i="35" s="1"/>
  <c r="AC93" i="35" s="1"/>
  <c r="AC94" i="35" s="1"/>
  <c r="AC95" i="35" s="1"/>
  <c r="AC96" i="35" s="1"/>
  <c r="AC97" i="35" s="1"/>
  <c r="AB86" i="35"/>
  <c r="AB87" i="35" s="1"/>
  <c r="AB88" i="35" s="1"/>
  <c r="AB89" i="35" s="1"/>
  <c r="AB90" i="35" s="1"/>
  <c r="AB91" i="35" s="1"/>
  <c r="AB92" i="35" s="1"/>
  <c r="AB93" i="35" s="1"/>
  <c r="AB94" i="35" s="1"/>
  <c r="AB95" i="35" s="1"/>
  <c r="AB96" i="35" s="1"/>
  <c r="AB97" i="35" s="1"/>
  <c r="AA86" i="35"/>
  <c r="AA87" i="35" s="1"/>
  <c r="AA88" i="35" s="1"/>
  <c r="AA89" i="35" s="1"/>
  <c r="AA90" i="35" s="1"/>
  <c r="AA91" i="35" s="1"/>
  <c r="AA92" i="35" s="1"/>
  <c r="AA93" i="35" s="1"/>
  <c r="AA94" i="35" s="1"/>
  <c r="AA95" i="35" s="1"/>
  <c r="AA96" i="35" s="1"/>
  <c r="AA97" i="35" s="1"/>
  <c r="U86" i="35"/>
  <c r="O86" i="35"/>
  <c r="M86" i="35"/>
  <c r="L86" i="35"/>
  <c r="K86" i="35"/>
  <c r="B141" i="35"/>
  <c r="A141" i="35"/>
  <c r="B140" i="35"/>
  <c r="A140" i="35"/>
  <c r="B139" i="35"/>
  <c r="A139" i="35"/>
  <c r="B138" i="35"/>
  <c r="A138" i="35"/>
  <c r="B137" i="35"/>
  <c r="A137" i="35"/>
  <c r="B136" i="35"/>
  <c r="A136" i="35"/>
  <c r="B135" i="35"/>
  <c r="A135" i="35"/>
  <c r="B134" i="35"/>
  <c r="A134" i="35"/>
  <c r="B133" i="35"/>
  <c r="A133" i="35"/>
  <c r="B132" i="35"/>
  <c r="A132" i="35"/>
  <c r="B131" i="35"/>
  <c r="A131" i="35"/>
  <c r="B130" i="35"/>
  <c r="A130" i="35"/>
  <c r="B129" i="35"/>
  <c r="A129" i="35"/>
  <c r="B128" i="35"/>
  <c r="A128" i="35"/>
  <c r="B127" i="35"/>
  <c r="A127" i="35"/>
  <c r="B126" i="35"/>
  <c r="A126" i="35"/>
  <c r="B125" i="35"/>
  <c r="A125" i="35"/>
  <c r="B124" i="35"/>
  <c r="A124" i="35"/>
  <c r="B123" i="35"/>
  <c r="A123" i="35"/>
  <c r="B122" i="35"/>
  <c r="A122" i="35"/>
  <c r="B121" i="35"/>
  <c r="A121" i="35"/>
  <c r="B120" i="35"/>
  <c r="A120" i="35"/>
  <c r="B119" i="35"/>
  <c r="A119" i="35"/>
  <c r="B118" i="35"/>
  <c r="A118" i="35"/>
  <c r="B117" i="35"/>
  <c r="A117" i="35"/>
  <c r="B116" i="35"/>
  <c r="A116" i="35"/>
  <c r="B115" i="35"/>
  <c r="A115" i="35"/>
  <c r="B114" i="35"/>
  <c r="A114" i="35"/>
  <c r="B113" i="35"/>
  <c r="A113" i="35"/>
  <c r="B112" i="35"/>
  <c r="A112" i="35"/>
  <c r="B111" i="35"/>
  <c r="A111" i="35"/>
  <c r="B110" i="35"/>
  <c r="A110" i="35"/>
  <c r="B109" i="35"/>
  <c r="A109" i="35"/>
  <c r="B108" i="35"/>
  <c r="A108" i="35"/>
  <c r="B107" i="35"/>
  <c r="A107" i="35"/>
  <c r="B106" i="35"/>
  <c r="A106" i="35"/>
  <c r="B105" i="35"/>
  <c r="A105" i="35"/>
  <c r="B104" i="35"/>
  <c r="A104" i="35"/>
  <c r="B103" i="35"/>
  <c r="A103" i="35"/>
  <c r="B102" i="35"/>
  <c r="A102" i="35"/>
  <c r="B101" i="35"/>
  <c r="A101" i="35"/>
  <c r="B100" i="35"/>
  <c r="A100" i="35"/>
  <c r="B99" i="35"/>
  <c r="A99" i="35"/>
  <c r="B98" i="35"/>
  <c r="A98" i="35"/>
  <c r="B97" i="35"/>
  <c r="A97" i="35"/>
  <c r="B96" i="35"/>
  <c r="A96" i="35"/>
  <c r="B95" i="35"/>
  <c r="A95" i="35"/>
  <c r="B94" i="35"/>
  <c r="A94" i="35"/>
  <c r="B93" i="35"/>
  <c r="A93" i="35"/>
  <c r="B92" i="35"/>
  <c r="A92" i="35"/>
  <c r="B91" i="35"/>
  <c r="A91" i="35"/>
  <c r="B90" i="35"/>
  <c r="A90" i="35"/>
  <c r="B89" i="35"/>
  <c r="A89" i="35"/>
  <c r="B88" i="35"/>
  <c r="A88" i="35"/>
  <c r="B87" i="35"/>
  <c r="A87" i="35"/>
  <c r="B86" i="35"/>
  <c r="A86" i="35"/>
  <c r="U139" i="34"/>
  <c r="T139" i="34"/>
  <c r="S139" i="34"/>
  <c r="R139" i="34"/>
  <c r="Q139" i="34"/>
  <c r="P139" i="34"/>
  <c r="O139" i="34"/>
  <c r="U138" i="34"/>
  <c r="T138" i="34"/>
  <c r="S138" i="34"/>
  <c r="R138" i="34"/>
  <c r="Q138" i="34"/>
  <c r="P138" i="34"/>
  <c r="O138" i="34"/>
  <c r="U137" i="34"/>
  <c r="T137" i="34"/>
  <c r="S137" i="34"/>
  <c r="R137" i="34"/>
  <c r="Q137" i="34"/>
  <c r="P137" i="34"/>
  <c r="O137" i="34"/>
  <c r="U136" i="34"/>
  <c r="T136" i="34"/>
  <c r="S136" i="34"/>
  <c r="R136" i="34"/>
  <c r="Q136" i="34"/>
  <c r="P136" i="34"/>
  <c r="O136" i="34"/>
  <c r="U135" i="34"/>
  <c r="T135" i="34"/>
  <c r="S135" i="34"/>
  <c r="R135" i="34"/>
  <c r="Q135" i="34"/>
  <c r="P135" i="34"/>
  <c r="O135" i="34"/>
  <c r="AD134" i="34"/>
  <c r="AD135" i="34" s="1"/>
  <c r="AD136" i="34" s="1"/>
  <c r="AD137" i="34" s="1"/>
  <c r="AD138" i="34" s="1"/>
  <c r="AD139" i="34" s="1"/>
  <c r="AD140" i="34" s="1"/>
  <c r="AE140" i="34" s="1"/>
  <c r="AC134" i="34"/>
  <c r="AC135" i="34" s="1"/>
  <c r="AC136" i="34" s="1"/>
  <c r="AC137" i="34" s="1"/>
  <c r="AC138" i="34" s="1"/>
  <c r="AC139" i="34" s="1"/>
  <c r="AC140" i="34" s="1"/>
  <c r="AB134" i="34"/>
  <c r="AB135" i="34" s="1"/>
  <c r="AB136" i="34" s="1"/>
  <c r="AB137" i="34" s="1"/>
  <c r="AB138" i="34" s="1"/>
  <c r="AB139" i="34" s="1"/>
  <c r="AB140" i="34" s="1"/>
  <c r="AA134" i="34"/>
  <c r="AA135" i="34" s="1"/>
  <c r="AA136" i="34" s="1"/>
  <c r="AA137" i="34" s="1"/>
  <c r="AA138" i="34" s="1"/>
  <c r="AA139" i="34" s="1"/>
  <c r="AA140" i="34" s="1"/>
  <c r="U134" i="34"/>
  <c r="T134" i="34"/>
  <c r="S134" i="34"/>
  <c r="R134" i="34"/>
  <c r="Q134" i="34"/>
  <c r="P134" i="34"/>
  <c r="O134" i="34"/>
  <c r="U133" i="34"/>
  <c r="S133" i="34"/>
  <c r="R133" i="34"/>
  <c r="Q133" i="34"/>
  <c r="P133" i="34"/>
  <c r="O133" i="34"/>
  <c r="N133" i="34"/>
  <c r="U132" i="34"/>
  <c r="Q132" i="34"/>
  <c r="P132" i="34"/>
  <c r="O132" i="34"/>
  <c r="N132" i="34"/>
  <c r="U131" i="34"/>
  <c r="Q131" i="34"/>
  <c r="P131" i="34"/>
  <c r="O131" i="34"/>
  <c r="N131" i="34"/>
  <c r="U130" i="34"/>
  <c r="Q130" i="34"/>
  <c r="P130" i="34"/>
  <c r="O130" i="34"/>
  <c r="N130" i="34"/>
  <c r="U129" i="34"/>
  <c r="Q129" i="34"/>
  <c r="P129" i="34"/>
  <c r="O129" i="34"/>
  <c r="N129" i="34"/>
  <c r="U128" i="34"/>
  <c r="Q128" i="34"/>
  <c r="P128" i="34"/>
  <c r="O128" i="34"/>
  <c r="N128" i="34"/>
  <c r="U127" i="34"/>
  <c r="Q127" i="34"/>
  <c r="P127" i="34"/>
  <c r="O127" i="34"/>
  <c r="N127" i="34"/>
  <c r="U126" i="34"/>
  <c r="Q126" i="34"/>
  <c r="P126" i="34"/>
  <c r="O126" i="34"/>
  <c r="N126" i="34"/>
  <c r="U125" i="34"/>
  <c r="Q125" i="34"/>
  <c r="P125" i="34"/>
  <c r="O125" i="34"/>
  <c r="N125" i="34"/>
  <c r="U124" i="34"/>
  <c r="Q124" i="34"/>
  <c r="P124" i="34"/>
  <c r="O124" i="34"/>
  <c r="N124" i="34"/>
  <c r="U123" i="34"/>
  <c r="Q123" i="34"/>
  <c r="P123" i="34"/>
  <c r="O123" i="34"/>
  <c r="N123" i="34"/>
  <c r="AD122" i="34"/>
  <c r="AD123" i="34" s="1"/>
  <c r="AD124" i="34" s="1"/>
  <c r="AD125" i="34" s="1"/>
  <c r="AD126" i="34" s="1"/>
  <c r="AD127" i="34" s="1"/>
  <c r="AD128" i="34" s="1"/>
  <c r="AD129" i="34" s="1"/>
  <c r="AD130" i="34" s="1"/>
  <c r="AD131" i="34" s="1"/>
  <c r="AD132" i="34" s="1"/>
  <c r="AD133" i="34" s="1"/>
  <c r="AC122" i="34"/>
  <c r="AC123" i="34" s="1"/>
  <c r="AC124" i="34" s="1"/>
  <c r="AC125" i="34" s="1"/>
  <c r="AC126" i="34" s="1"/>
  <c r="AC127" i="34" s="1"/>
  <c r="AC128" i="34" s="1"/>
  <c r="AC129" i="34" s="1"/>
  <c r="AC130" i="34" s="1"/>
  <c r="AC131" i="34" s="1"/>
  <c r="AC132" i="34" s="1"/>
  <c r="AC133" i="34" s="1"/>
  <c r="AB122" i="34"/>
  <c r="AB123" i="34" s="1"/>
  <c r="AB124" i="34" s="1"/>
  <c r="AB125" i="34" s="1"/>
  <c r="AB126" i="34" s="1"/>
  <c r="AB127" i="34" s="1"/>
  <c r="AB128" i="34" s="1"/>
  <c r="AB129" i="34" s="1"/>
  <c r="AB130" i="34" s="1"/>
  <c r="AB131" i="34" s="1"/>
  <c r="AB132" i="34" s="1"/>
  <c r="AB133" i="34" s="1"/>
  <c r="AA122" i="34"/>
  <c r="AA123" i="34" s="1"/>
  <c r="AA124" i="34" s="1"/>
  <c r="AA125" i="34" s="1"/>
  <c r="AA126" i="34" s="1"/>
  <c r="AA127" i="34" s="1"/>
  <c r="AA128" i="34" s="1"/>
  <c r="AA129" i="34" s="1"/>
  <c r="AA130" i="34" s="1"/>
  <c r="AA131" i="34" s="1"/>
  <c r="AA132" i="34" s="1"/>
  <c r="AA133" i="34" s="1"/>
  <c r="U122" i="34"/>
  <c r="P122" i="34"/>
  <c r="O122" i="34"/>
  <c r="N122" i="34"/>
  <c r="U121" i="34"/>
  <c r="P121" i="34"/>
  <c r="O121" i="34"/>
  <c r="N121" i="34"/>
  <c r="M121" i="34"/>
  <c r="U120" i="34"/>
  <c r="P120" i="34"/>
  <c r="O120" i="34"/>
  <c r="N120" i="34"/>
  <c r="M120" i="34"/>
  <c r="U119" i="34"/>
  <c r="P119" i="34"/>
  <c r="O119" i="34"/>
  <c r="N119" i="34"/>
  <c r="M119" i="34"/>
  <c r="U118" i="34"/>
  <c r="P118" i="34"/>
  <c r="O118" i="34"/>
  <c r="N118" i="34"/>
  <c r="M118" i="34"/>
  <c r="U117" i="34"/>
  <c r="P117" i="34"/>
  <c r="O117" i="34"/>
  <c r="N117" i="34"/>
  <c r="M117" i="34"/>
  <c r="U116" i="34"/>
  <c r="P116" i="34"/>
  <c r="O116" i="34"/>
  <c r="N116" i="34"/>
  <c r="M116" i="34"/>
  <c r="U115" i="34"/>
  <c r="P115" i="34"/>
  <c r="O115" i="34"/>
  <c r="N115" i="34"/>
  <c r="M115" i="34"/>
  <c r="U114" i="34"/>
  <c r="P114" i="34"/>
  <c r="O114" i="34"/>
  <c r="N114" i="34"/>
  <c r="M114" i="34"/>
  <c r="U113" i="34"/>
  <c r="P113" i="34"/>
  <c r="O113" i="34"/>
  <c r="N113" i="34"/>
  <c r="M113" i="34"/>
  <c r="U112" i="34"/>
  <c r="Q112" i="34"/>
  <c r="P112" i="34"/>
  <c r="O112" i="34"/>
  <c r="N112" i="34"/>
  <c r="M112" i="34"/>
  <c r="U111" i="34"/>
  <c r="Q111" i="34"/>
  <c r="P111" i="34"/>
  <c r="O111" i="34"/>
  <c r="N111" i="34"/>
  <c r="M111" i="34"/>
  <c r="AD110" i="34"/>
  <c r="AD111" i="34" s="1"/>
  <c r="AD112" i="34" s="1"/>
  <c r="AD113" i="34" s="1"/>
  <c r="AD114" i="34" s="1"/>
  <c r="AD115" i="34" s="1"/>
  <c r="AD116" i="34" s="1"/>
  <c r="AD117" i="34" s="1"/>
  <c r="AD118" i="34" s="1"/>
  <c r="AD119" i="34" s="1"/>
  <c r="AD120" i="34" s="1"/>
  <c r="AD121" i="34" s="1"/>
  <c r="AC110" i="34"/>
  <c r="AC111" i="34" s="1"/>
  <c r="AC112" i="34" s="1"/>
  <c r="AC113" i="34" s="1"/>
  <c r="AC114" i="34" s="1"/>
  <c r="AC115" i="34" s="1"/>
  <c r="AC116" i="34" s="1"/>
  <c r="AC117" i="34" s="1"/>
  <c r="AC118" i="34" s="1"/>
  <c r="AC119" i="34" s="1"/>
  <c r="AC120" i="34" s="1"/>
  <c r="AC121" i="34" s="1"/>
  <c r="AB110" i="34"/>
  <c r="AB111" i="34" s="1"/>
  <c r="AB112" i="34" s="1"/>
  <c r="AB113" i="34" s="1"/>
  <c r="AB114" i="34" s="1"/>
  <c r="AB115" i="34" s="1"/>
  <c r="AB116" i="34" s="1"/>
  <c r="AB117" i="34" s="1"/>
  <c r="AB118" i="34" s="1"/>
  <c r="AB119" i="34" s="1"/>
  <c r="AB120" i="34" s="1"/>
  <c r="AB121" i="34" s="1"/>
  <c r="AA110" i="34"/>
  <c r="AA111" i="34" s="1"/>
  <c r="AA112" i="34" s="1"/>
  <c r="AA113" i="34" s="1"/>
  <c r="AA114" i="34" s="1"/>
  <c r="AA115" i="34" s="1"/>
  <c r="AA116" i="34" s="1"/>
  <c r="AA117" i="34" s="1"/>
  <c r="AA118" i="34" s="1"/>
  <c r="AA119" i="34" s="1"/>
  <c r="AA120" i="34" s="1"/>
  <c r="AA121" i="34" s="1"/>
  <c r="U110" i="34"/>
  <c r="Q110" i="34"/>
  <c r="P110" i="34"/>
  <c r="O110" i="34"/>
  <c r="N110" i="34"/>
  <c r="M110" i="34"/>
  <c r="U109" i="34"/>
  <c r="Q109" i="34"/>
  <c r="P109" i="34"/>
  <c r="O109" i="34"/>
  <c r="N109" i="34"/>
  <c r="M109" i="34"/>
  <c r="L109" i="34"/>
  <c r="U108" i="34"/>
  <c r="Q108" i="34"/>
  <c r="P108" i="34"/>
  <c r="O108" i="34"/>
  <c r="N108" i="34"/>
  <c r="M108" i="34"/>
  <c r="L108" i="34"/>
  <c r="U107" i="34"/>
  <c r="Q107" i="34"/>
  <c r="P107" i="34"/>
  <c r="O107" i="34"/>
  <c r="N107" i="34"/>
  <c r="M107" i="34"/>
  <c r="L107" i="34"/>
  <c r="U106" i="34"/>
  <c r="Q106" i="34"/>
  <c r="P106" i="34"/>
  <c r="O106" i="34"/>
  <c r="N106" i="34"/>
  <c r="M106" i="34"/>
  <c r="L106" i="34"/>
  <c r="U105" i="34"/>
  <c r="Q105" i="34"/>
  <c r="P105" i="34"/>
  <c r="O105" i="34"/>
  <c r="N105" i="34"/>
  <c r="M105" i="34"/>
  <c r="L105" i="34"/>
  <c r="U104" i="34"/>
  <c r="Q104" i="34"/>
  <c r="P104" i="34"/>
  <c r="O104" i="34"/>
  <c r="N104" i="34"/>
  <c r="M104" i="34"/>
  <c r="L104" i="34"/>
  <c r="U103" i="34"/>
  <c r="Q103" i="34"/>
  <c r="P103" i="34"/>
  <c r="O103" i="34"/>
  <c r="N103" i="34"/>
  <c r="M103" i="34"/>
  <c r="L103" i="34"/>
  <c r="U102" i="34"/>
  <c r="Q102" i="34"/>
  <c r="P102" i="34"/>
  <c r="O102" i="34"/>
  <c r="N102" i="34"/>
  <c r="M102" i="34"/>
  <c r="L102" i="34"/>
  <c r="U101" i="34"/>
  <c r="Q101" i="34"/>
  <c r="P101" i="34"/>
  <c r="O101" i="34"/>
  <c r="N101" i="34"/>
  <c r="M101" i="34"/>
  <c r="L101" i="34"/>
  <c r="U100" i="34"/>
  <c r="Q100" i="34"/>
  <c r="P100" i="34"/>
  <c r="O100" i="34"/>
  <c r="N100" i="34"/>
  <c r="M100" i="34"/>
  <c r="L100" i="34"/>
  <c r="U99" i="34"/>
  <c r="Q99" i="34"/>
  <c r="P99" i="34"/>
  <c r="O99" i="34"/>
  <c r="N99" i="34"/>
  <c r="M99" i="34"/>
  <c r="L99" i="34"/>
  <c r="AD98" i="34"/>
  <c r="AD99" i="34" s="1"/>
  <c r="AD100" i="34" s="1"/>
  <c r="AD101" i="34" s="1"/>
  <c r="AD102" i="34" s="1"/>
  <c r="AD103" i="34" s="1"/>
  <c r="AD104" i="34" s="1"/>
  <c r="AD105" i="34" s="1"/>
  <c r="AD106" i="34" s="1"/>
  <c r="AD107" i="34" s="1"/>
  <c r="AD108" i="34" s="1"/>
  <c r="AD109" i="34" s="1"/>
  <c r="AC98" i="34"/>
  <c r="AC99" i="34" s="1"/>
  <c r="AC100" i="34" s="1"/>
  <c r="AC101" i="34" s="1"/>
  <c r="AC102" i="34" s="1"/>
  <c r="AC103" i="34" s="1"/>
  <c r="AC104" i="34" s="1"/>
  <c r="AC105" i="34" s="1"/>
  <c r="AC106" i="34" s="1"/>
  <c r="AC107" i="34" s="1"/>
  <c r="AC108" i="34" s="1"/>
  <c r="AC109" i="34" s="1"/>
  <c r="AB98" i="34"/>
  <c r="AB99" i="34" s="1"/>
  <c r="AB100" i="34" s="1"/>
  <c r="AB101" i="34" s="1"/>
  <c r="AB102" i="34" s="1"/>
  <c r="AB103" i="34" s="1"/>
  <c r="AB104" i="34" s="1"/>
  <c r="AB105" i="34" s="1"/>
  <c r="AB106" i="34" s="1"/>
  <c r="AB107" i="34" s="1"/>
  <c r="AB108" i="34" s="1"/>
  <c r="AB109" i="34" s="1"/>
  <c r="AA98" i="34"/>
  <c r="AA99" i="34" s="1"/>
  <c r="AA100" i="34" s="1"/>
  <c r="AA101" i="34" s="1"/>
  <c r="AA102" i="34" s="1"/>
  <c r="AA103" i="34" s="1"/>
  <c r="AA104" i="34" s="1"/>
  <c r="AA105" i="34" s="1"/>
  <c r="AA106" i="34" s="1"/>
  <c r="AA107" i="34" s="1"/>
  <c r="AA108" i="34" s="1"/>
  <c r="AA109" i="34" s="1"/>
  <c r="U98" i="34"/>
  <c r="P98" i="34"/>
  <c r="O98" i="34"/>
  <c r="N98" i="34"/>
  <c r="M98" i="34"/>
  <c r="L98" i="34"/>
  <c r="U97" i="34"/>
  <c r="P97" i="34"/>
  <c r="O97" i="34"/>
  <c r="N97" i="34"/>
  <c r="M97" i="34"/>
  <c r="L97" i="34"/>
  <c r="K97" i="34"/>
  <c r="U96" i="34"/>
  <c r="P96" i="34"/>
  <c r="O96" i="34"/>
  <c r="N96" i="34"/>
  <c r="M96" i="34"/>
  <c r="L96" i="34"/>
  <c r="K96" i="34"/>
  <c r="U95" i="34"/>
  <c r="P95" i="34"/>
  <c r="O95" i="34"/>
  <c r="N95" i="34"/>
  <c r="M95" i="34"/>
  <c r="L95" i="34"/>
  <c r="K95" i="34"/>
  <c r="U94" i="34"/>
  <c r="P94" i="34"/>
  <c r="O94" i="34"/>
  <c r="N94" i="34"/>
  <c r="M94" i="34"/>
  <c r="L94" i="34"/>
  <c r="K94" i="34"/>
  <c r="U93" i="34"/>
  <c r="P93" i="34"/>
  <c r="O93" i="34"/>
  <c r="N93" i="34"/>
  <c r="M93" i="34"/>
  <c r="L93" i="34"/>
  <c r="K93" i="34"/>
  <c r="U92" i="34"/>
  <c r="O92" i="34"/>
  <c r="N92" i="34"/>
  <c r="M92" i="34"/>
  <c r="L92" i="34"/>
  <c r="K92" i="34"/>
  <c r="U91" i="34"/>
  <c r="O91" i="34"/>
  <c r="N91" i="34"/>
  <c r="M91" i="34"/>
  <c r="L91" i="34"/>
  <c r="K91" i="34"/>
  <c r="U90" i="34"/>
  <c r="O90" i="34"/>
  <c r="N90" i="34"/>
  <c r="M90" i="34"/>
  <c r="L90" i="34"/>
  <c r="K90" i="34"/>
  <c r="U89" i="34"/>
  <c r="O89" i="34"/>
  <c r="N89" i="34"/>
  <c r="M89" i="34"/>
  <c r="L89" i="34"/>
  <c r="K89" i="34"/>
  <c r="U88" i="34"/>
  <c r="O88" i="34"/>
  <c r="N88" i="34"/>
  <c r="M88" i="34"/>
  <c r="L88" i="34"/>
  <c r="K88" i="34"/>
  <c r="U87" i="34"/>
  <c r="O87" i="34"/>
  <c r="N87" i="34"/>
  <c r="M87" i="34"/>
  <c r="L87" i="34"/>
  <c r="K87" i="34"/>
  <c r="AD86" i="34"/>
  <c r="AD87" i="34" s="1"/>
  <c r="AD88" i="34" s="1"/>
  <c r="AD89" i="34" s="1"/>
  <c r="AD90" i="34" s="1"/>
  <c r="AD91" i="34" s="1"/>
  <c r="AD92" i="34" s="1"/>
  <c r="AD93" i="34" s="1"/>
  <c r="AD94" i="34" s="1"/>
  <c r="AD95" i="34" s="1"/>
  <c r="AD96" i="34" s="1"/>
  <c r="AD97" i="34" s="1"/>
  <c r="AC86" i="34"/>
  <c r="AC87" i="34" s="1"/>
  <c r="AC88" i="34" s="1"/>
  <c r="AC89" i="34" s="1"/>
  <c r="AC90" i="34" s="1"/>
  <c r="AC91" i="34" s="1"/>
  <c r="AC92" i="34" s="1"/>
  <c r="AC93" i="34" s="1"/>
  <c r="AC94" i="34" s="1"/>
  <c r="AC95" i="34" s="1"/>
  <c r="AC96" i="34" s="1"/>
  <c r="AC97" i="34" s="1"/>
  <c r="AB86" i="34"/>
  <c r="AB87" i="34" s="1"/>
  <c r="AB88" i="34" s="1"/>
  <c r="AB89" i="34" s="1"/>
  <c r="AB90" i="34" s="1"/>
  <c r="AB91" i="34" s="1"/>
  <c r="AB92" i="34" s="1"/>
  <c r="AB93" i="34" s="1"/>
  <c r="AB94" i="34" s="1"/>
  <c r="AB95" i="34" s="1"/>
  <c r="AB96" i="34" s="1"/>
  <c r="AB97" i="34" s="1"/>
  <c r="AA86" i="34"/>
  <c r="AA87" i="34" s="1"/>
  <c r="AA88" i="34" s="1"/>
  <c r="AA89" i="34" s="1"/>
  <c r="AA90" i="34" s="1"/>
  <c r="AA91" i="34" s="1"/>
  <c r="AA92" i="34" s="1"/>
  <c r="AA93" i="34" s="1"/>
  <c r="AA94" i="34" s="1"/>
  <c r="AA95" i="34" s="1"/>
  <c r="AA96" i="34" s="1"/>
  <c r="AA97" i="34" s="1"/>
  <c r="U86" i="34"/>
  <c r="O86" i="34"/>
  <c r="M86" i="34"/>
  <c r="L86" i="34"/>
  <c r="K86" i="34"/>
  <c r="B141" i="34"/>
  <c r="A141" i="34"/>
  <c r="B140" i="34"/>
  <c r="A140" i="34"/>
  <c r="B139" i="34"/>
  <c r="A139" i="34"/>
  <c r="B138" i="34"/>
  <c r="A138" i="34"/>
  <c r="B137" i="34"/>
  <c r="A137" i="34"/>
  <c r="B136" i="34"/>
  <c r="A136" i="34"/>
  <c r="B135" i="34"/>
  <c r="A135" i="34"/>
  <c r="B134" i="34"/>
  <c r="A134" i="34"/>
  <c r="B133" i="34"/>
  <c r="A133" i="34"/>
  <c r="B132" i="34"/>
  <c r="A132" i="34"/>
  <c r="B131" i="34"/>
  <c r="A131" i="34"/>
  <c r="B130" i="34"/>
  <c r="A130" i="34"/>
  <c r="B129" i="34"/>
  <c r="A129" i="34"/>
  <c r="B128" i="34"/>
  <c r="A128" i="34"/>
  <c r="B127" i="34"/>
  <c r="A127" i="34"/>
  <c r="B126" i="34"/>
  <c r="A126" i="34"/>
  <c r="B125" i="34"/>
  <c r="A125" i="34"/>
  <c r="B124" i="34"/>
  <c r="A124" i="34"/>
  <c r="B123" i="34"/>
  <c r="A123" i="34"/>
  <c r="B122" i="34"/>
  <c r="A122" i="34"/>
  <c r="B121" i="34"/>
  <c r="A121" i="34"/>
  <c r="B120" i="34"/>
  <c r="A120" i="34"/>
  <c r="B119" i="34"/>
  <c r="A119" i="34"/>
  <c r="B118" i="34"/>
  <c r="A118" i="34"/>
  <c r="B117" i="34"/>
  <c r="A117" i="34"/>
  <c r="B116" i="34"/>
  <c r="A116" i="34"/>
  <c r="B115" i="34"/>
  <c r="A115" i="34"/>
  <c r="B114" i="34"/>
  <c r="A114" i="34"/>
  <c r="B113" i="34"/>
  <c r="A113" i="34"/>
  <c r="B112" i="34"/>
  <c r="A112" i="34"/>
  <c r="B111" i="34"/>
  <c r="A111" i="34"/>
  <c r="B110" i="34"/>
  <c r="A110" i="34"/>
  <c r="B109" i="34"/>
  <c r="A109" i="34"/>
  <c r="B108" i="34"/>
  <c r="A108" i="34"/>
  <c r="B107" i="34"/>
  <c r="A107" i="34"/>
  <c r="B106" i="34"/>
  <c r="A106" i="34"/>
  <c r="B105" i="34"/>
  <c r="A105" i="34"/>
  <c r="B104" i="34"/>
  <c r="A104" i="34"/>
  <c r="B103" i="34"/>
  <c r="A103" i="34"/>
  <c r="B102" i="34"/>
  <c r="A102" i="34"/>
  <c r="B101" i="34"/>
  <c r="A101" i="34"/>
  <c r="B100" i="34"/>
  <c r="A100" i="34"/>
  <c r="B99" i="34"/>
  <c r="A99" i="34"/>
  <c r="B98" i="34"/>
  <c r="A98" i="34"/>
  <c r="B97" i="34"/>
  <c r="A97" i="34"/>
  <c r="B96" i="34"/>
  <c r="A96" i="34"/>
  <c r="B95" i="34"/>
  <c r="A95" i="34"/>
  <c r="B94" i="34"/>
  <c r="A94" i="34"/>
  <c r="B93" i="34"/>
  <c r="A93" i="34"/>
  <c r="B92" i="34"/>
  <c r="A92" i="34"/>
  <c r="B91" i="34"/>
  <c r="A91" i="34"/>
  <c r="B90" i="34"/>
  <c r="A90" i="34"/>
  <c r="B89" i="34"/>
  <c r="A89" i="34"/>
  <c r="B88" i="34"/>
  <c r="A88" i="34"/>
  <c r="B87" i="34"/>
  <c r="A87" i="34"/>
  <c r="B86" i="34"/>
  <c r="A86" i="34"/>
  <c r="U139" i="33"/>
  <c r="T139" i="33"/>
  <c r="S139" i="33"/>
  <c r="R139" i="33"/>
  <c r="Q139" i="33"/>
  <c r="P139" i="33"/>
  <c r="O139" i="33"/>
  <c r="U138" i="33"/>
  <c r="T138" i="33"/>
  <c r="S138" i="33"/>
  <c r="R138" i="33"/>
  <c r="Q138" i="33"/>
  <c r="P138" i="33"/>
  <c r="O138" i="33"/>
  <c r="U137" i="33"/>
  <c r="T137" i="33"/>
  <c r="S137" i="33"/>
  <c r="R137" i="33"/>
  <c r="Q137" i="33"/>
  <c r="P137" i="33"/>
  <c r="O137" i="33"/>
  <c r="U136" i="33"/>
  <c r="T136" i="33"/>
  <c r="S136" i="33"/>
  <c r="R136" i="33"/>
  <c r="Q136" i="33"/>
  <c r="P136" i="33"/>
  <c r="O136" i="33"/>
  <c r="U135" i="33"/>
  <c r="T135" i="33"/>
  <c r="S135" i="33"/>
  <c r="R135" i="33"/>
  <c r="Q135" i="33"/>
  <c r="P135" i="33"/>
  <c r="O135" i="33"/>
  <c r="AD134" i="33"/>
  <c r="AD135" i="33" s="1"/>
  <c r="AD136" i="33" s="1"/>
  <c r="AD137" i="33" s="1"/>
  <c r="AD138" i="33" s="1"/>
  <c r="AD139" i="33" s="1"/>
  <c r="AC134" i="33"/>
  <c r="AC135" i="33" s="1"/>
  <c r="AC136" i="33" s="1"/>
  <c r="AC137" i="33" s="1"/>
  <c r="AC138" i="33" s="1"/>
  <c r="AC139" i="33" s="1"/>
  <c r="AC140" i="33" s="1"/>
  <c r="AB134" i="33"/>
  <c r="AB135" i="33" s="1"/>
  <c r="AB136" i="33" s="1"/>
  <c r="AB137" i="33" s="1"/>
  <c r="AB138" i="33" s="1"/>
  <c r="AB139" i="33" s="1"/>
  <c r="AB140" i="33" s="1"/>
  <c r="AA134" i="33"/>
  <c r="AA135" i="33" s="1"/>
  <c r="AA136" i="33" s="1"/>
  <c r="AA137" i="33" s="1"/>
  <c r="AA138" i="33" s="1"/>
  <c r="AA139" i="33" s="1"/>
  <c r="AA140" i="33" s="1"/>
  <c r="U134" i="33"/>
  <c r="T134" i="33"/>
  <c r="S134" i="33"/>
  <c r="R134" i="33"/>
  <c r="Q134" i="33"/>
  <c r="P134" i="33"/>
  <c r="O134" i="33"/>
  <c r="U133" i="33"/>
  <c r="S133" i="33"/>
  <c r="R133" i="33"/>
  <c r="Q133" i="33"/>
  <c r="P133" i="33"/>
  <c r="O133" i="33"/>
  <c r="N133" i="33"/>
  <c r="U132" i="33"/>
  <c r="Q132" i="33"/>
  <c r="P132" i="33"/>
  <c r="O132" i="33"/>
  <c r="N132" i="33"/>
  <c r="U131" i="33"/>
  <c r="Q131" i="33"/>
  <c r="P131" i="33"/>
  <c r="O131" i="33"/>
  <c r="N131" i="33"/>
  <c r="U130" i="33"/>
  <c r="Q130" i="33"/>
  <c r="P130" i="33"/>
  <c r="O130" i="33"/>
  <c r="N130" i="33"/>
  <c r="U129" i="33"/>
  <c r="Q129" i="33"/>
  <c r="P129" i="33"/>
  <c r="O129" i="33"/>
  <c r="N129" i="33"/>
  <c r="U128" i="33"/>
  <c r="Q128" i="33"/>
  <c r="P128" i="33"/>
  <c r="O128" i="33"/>
  <c r="N128" i="33"/>
  <c r="U127" i="33"/>
  <c r="Q127" i="33"/>
  <c r="P127" i="33"/>
  <c r="O127" i="33"/>
  <c r="N127" i="33"/>
  <c r="U126" i="33"/>
  <c r="Q126" i="33"/>
  <c r="P126" i="33"/>
  <c r="O126" i="33"/>
  <c r="N126" i="33"/>
  <c r="U125" i="33"/>
  <c r="Q125" i="33"/>
  <c r="P125" i="33"/>
  <c r="O125" i="33"/>
  <c r="N125" i="33"/>
  <c r="U124" i="33"/>
  <c r="Q124" i="33"/>
  <c r="P124" i="33"/>
  <c r="O124" i="33"/>
  <c r="N124" i="33"/>
  <c r="U123" i="33"/>
  <c r="Q123" i="33"/>
  <c r="P123" i="33"/>
  <c r="O123" i="33"/>
  <c r="N123" i="33"/>
  <c r="AD122" i="33"/>
  <c r="AD123" i="33" s="1"/>
  <c r="AD124" i="33" s="1"/>
  <c r="AD125" i="33" s="1"/>
  <c r="AD126" i="33" s="1"/>
  <c r="AD127" i="33" s="1"/>
  <c r="AD128" i="33" s="1"/>
  <c r="AD129" i="33" s="1"/>
  <c r="AD130" i="33" s="1"/>
  <c r="AD131" i="33" s="1"/>
  <c r="AD132" i="33" s="1"/>
  <c r="AD133" i="33" s="1"/>
  <c r="AC122" i="33"/>
  <c r="AC123" i="33" s="1"/>
  <c r="AC124" i="33" s="1"/>
  <c r="AC125" i="33" s="1"/>
  <c r="AC126" i="33" s="1"/>
  <c r="AC127" i="33" s="1"/>
  <c r="AC128" i="33" s="1"/>
  <c r="AC129" i="33" s="1"/>
  <c r="AC130" i="33" s="1"/>
  <c r="AC131" i="33" s="1"/>
  <c r="AC132" i="33" s="1"/>
  <c r="AC133" i="33" s="1"/>
  <c r="AB122" i="33"/>
  <c r="AB123" i="33" s="1"/>
  <c r="AB124" i="33" s="1"/>
  <c r="AB125" i="33" s="1"/>
  <c r="AB126" i="33" s="1"/>
  <c r="AB127" i="33" s="1"/>
  <c r="AB128" i="33" s="1"/>
  <c r="AB129" i="33" s="1"/>
  <c r="AB130" i="33" s="1"/>
  <c r="AB131" i="33" s="1"/>
  <c r="AB132" i="33" s="1"/>
  <c r="AB133" i="33" s="1"/>
  <c r="AA122" i="33"/>
  <c r="AA123" i="33" s="1"/>
  <c r="AA124" i="33" s="1"/>
  <c r="AA125" i="33" s="1"/>
  <c r="AA126" i="33" s="1"/>
  <c r="AA127" i="33" s="1"/>
  <c r="AA128" i="33" s="1"/>
  <c r="AA129" i="33" s="1"/>
  <c r="AA130" i="33" s="1"/>
  <c r="AA131" i="33" s="1"/>
  <c r="AA132" i="33" s="1"/>
  <c r="AA133" i="33" s="1"/>
  <c r="U122" i="33"/>
  <c r="P122" i="33"/>
  <c r="O122" i="33"/>
  <c r="N122" i="33"/>
  <c r="U121" i="33"/>
  <c r="P121" i="33"/>
  <c r="O121" i="33"/>
  <c r="N121" i="33"/>
  <c r="M121" i="33"/>
  <c r="U120" i="33"/>
  <c r="P120" i="33"/>
  <c r="O120" i="33"/>
  <c r="N120" i="33"/>
  <c r="M120" i="33"/>
  <c r="U119" i="33"/>
  <c r="P119" i="33"/>
  <c r="O119" i="33"/>
  <c r="N119" i="33"/>
  <c r="M119" i="33"/>
  <c r="U118" i="33"/>
  <c r="P118" i="33"/>
  <c r="O118" i="33"/>
  <c r="N118" i="33"/>
  <c r="M118" i="33"/>
  <c r="U117" i="33"/>
  <c r="P117" i="33"/>
  <c r="O117" i="33"/>
  <c r="N117" i="33"/>
  <c r="M117" i="33"/>
  <c r="U116" i="33"/>
  <c r="P116" i="33"/>
  <c r="O116" i="33"/>
  <c r="N116" i="33"/>
  <c r="M116" i="33"/>
  <c r="U115" i="33"/>
  <c r="P115" i="33"/>
  <c r="O115" i="33"/>
  <c r="N115" i="33"/>
  <c r="M115" i="33"/>
  <c r="U114" i="33"/>
  <c r="P114" i="33"/>
  <c r="O114" i="33"/>
  <c r="N114" i="33"/>
  <c r="M114" i="33"/>
  <c r="U113" i="33"/>
  <c r="P113" i="33"/>
  <c r="O113" i="33"/>
  <c r="N113" i="33"/>
  <c r="M113" i="33"/>
  <c r="U112" i="33"/>
  <c r="Q112" i="33"/>
  <c r="P112" i="33"/>
  <c r="O112" i="33"/>
  <c r="N112" i="33"/>
  <c r="M112" i="33"/>
  <c r="U111" i="33"/>
  <c r="Q111" i="33"/>
  <c r="P111" i="33"/>
  <c r="O111" i="33"/>
  <c r="N111" i="33"/>
  <c r="M111" i="33"/>
  <c r="AD110" i="33"/>
  <c r="AD111" i="33" s="1"/>
  <c r="AD112" i="33" s="1"/>
  <c r="AD113" i="33" s="1"/>
  <c r="AD114" i="33" s="1"/>
  <c r="AD115" i="33" s="1"/>
  <c r="AD116" i="33" s="1"/>
  <c r="AD117" i="33" s="1"/>
  <c r="AD118" i="33" s="1"/>
  <c r="AD119" i="33" s="1"/>
  <c r="AD120" i="33" s="1"/>
  <c r="AD121" i="33" s="1"/>
  <c r="AC110" i="33"/>
  <c r="AC111" i="33" s="1"/>
  <c r="AC112" i="33" s="1"/>
  <c r="AC113" i="33" s="1"/>
  <c r="AC114" i="33" s="1"/>
  <c r="AC115" i="33" s="1"/>
  <c r="AC116" i="33" s="1"/>
  <c r="AC117" i="33" s="1"/>
  <c r="AC118" i="33" s="1"/>
  <c r="AC119" i="33" s="1"/>
  <c r="AC120" i="33" s="1"/>
  <c r="AC121" i="33" s="1"/>
  <c r="AB110" i="33"/>
  <c r="AB111" i="33" s="1"/>
  <c r="AB112" i="33" s="1"/>
  <c r="AB113" i="33" s="1"/>
  <c r="AB114" i="33" s="1"/>
  <c r="AB115" i="33" s="1"/>
  <c r="AB116" i="33" s="1"/>
  <c r="AB117" i="33" s="1"/>
  <c r="AB118" i="33" s="1"/>
  <c r="AB119" i="33" s="1"/>
  <c r="AB120" i="33" s="1"/>
  <c r="AB121" i="33" s="1"/>
  <c r="AA110" i="33"/>
  <c r="AA111" i="33" s="1"/>
  <c r="AA112" i="33" s="1"/>
  <c r="AA113" i="33" s="1"/>
  <c r="AA114" i="33" s="1"/>
  <c r="AA115" i="33" s="1"/>
  <c r="AA116" i="33" s="1"/>
  <c r="AA117" i="33" s="1"/>
  <c r="AA118" i="33" s="1"/>
  <c r="AA119" i="33" s="1"/>
  <c r="AA120" i="33" s="1"/>
  <c r="AA121" i="33" s="1"/>
  <c r="U110" i="33"/>
  <c r="Q110" i="33"/>
  <c r="P110" i="33"/>
  <c r="O110" i="33"/>
  <c r="N110" i="33"/>
  <c r="M110" i="33"/>
  <c r="U109" i="33"/>
  <c r="Q109" i="33"/>
  <c r="P109" i="33"/>
  <c r="O109" i="33"/>
  <c r="N109" i="33"/>
  <c r="M109" i="33"/>
  <c r="L109" i="33"/>
  <c r="U108" i="33"/>
  <c r="Q108" i="33"/>
  <c r="P108" i="33"/>
  <c r="O108" i="33"/>
  <c r="N108" i="33"/>
  <c r="M108" i="33"/>
  <c r="L108" i="33"/>
  <c r="U107" i="33"/>
  <c r="Q107" i="33"/>
  <c r="P107" i="33"/>
  <c r="O107" i="33"/>
  <c r="N107" i="33"/>
  <c r="M107" i="33"/>
  <c r="L107" i="33"/>
  <c r="U106" i="33"/>
  <c r="Q106" i="33"/>
  <c r="P106" i="33"/>
  <c r="O106" i="33"/>
  <c r="N106" i="33"/>
  <c r="M106" i="33"/>
  <c r="L106" i="33"/>
  <c r="U105" i="33"/>
  <c r="Q105" i="33"/>
  <c r="P105" i="33"/>
  <c r="O105" i="33"/>
  <c r="N105" i="33"/>
  <c r="M105" i="33"/>
  <c r="L105" i="33"/>
  <c r="U104" i="33"/>
  <c r="Q104" i="33"/>
  <c r="P104" i="33"/>
  <c r="O104" i="33"/>
  <c r="N104" i="33"/>
  <c r="M104" i="33"/>
  <c r="L104" i="33"/>
  <c r="U103" i="33"/>
  <c r="Q103" i="33"/>
  <c r="P103" i="33"/>
  <c r="O103" i="33"/>
  <c r="N103" i="33"/>
  <c r="M103" i="33"/>
  <c r="L103" i="33"/>
  <c r="U102" i="33"/>
  <c r="Q102" i="33"/>
  <c r="P102" i="33"/>
  <c r="O102" i="33"/>
  <c r="N102" i="33"/>
  <c r="M102" i="33"/>
  <c r="L102" i="33"/>
  <c r="U101" i="33"/>
  <c r="Q101" i="33"/>
  <c r="P101" i="33"/>
  <c r="O101" i="33"/>
  <c r="N101" i="33"/>
  <c r="M101" i="33"/>
  <c r="L101" i="33"/>
  <c r="U100" i="33"/>
  <c r="Q100" i="33"/>
  <c r="P100" i="33"/>
  <c r="O100" i="33"/>
  <c r="N100" i="33"/>
  <c r="M100" i="33"/>
  <c r="L100" i="33"/>
  <c r="U99" i="33"/>
  <c r="Q99" i="33"/>
  <c r="P99" i="33"/>
  <c r="O99" i="33"/>
  <c r="N99" i="33"/>
  <c r="M99" i="33"/>
  <c r="L99" i="33"/>
  <c r="AD98" i="33"/>
  <c r="AD99" i="33" s="1"/>
  <c r="AD100" i="33" s="1"/>
  <c r="AD101" i="33" s="1"/>
  <c r="AD102" i="33" s="1"/>
  <c r="AD103" i="33" s="1"/>
  <c r="AD104" i="33" s="1"/>
  <c r="AD105" i="33" s="1"/>
  <c r="AD106" i="33" s="1"/>
  <c r="AD107" i="33" s="1"/>
  <c r="AD108" i="33" s="1"/>
  <c r="AD109" i="33" s="1"/>
  <c r="AC98" i="33"/>
  <c r="AC99" i="33" s="1"/>
  <c r="AC100" i="33" s="1"/>
  <c r="AC101" i="33" s="1"/>
  <c r="AC102" i="33" s="1"/>
  <c r="AC103" i="33" s="1"/>
  <c r="AC104" i="33" s="1"/>
  <c r="AC105" i="33" s="1"/>
  <c r="AC106" i="33" s="1"/>
  <c r="AC107" i="33" s="1"/>
  <c r="AC108" i="33" s="1"/>
  <c r="AC109" i="33" s="1"/>
  <c r="AB98" i="33"/>
  <c r="AB99" i="33" s="1"/>
  <c r="AB100" i="33" s="1"/>
  <c r="AB101" i="33" s="1"/>
  <c r="AB102" i="33" s="1"/>
  <c r="AB103" i="33" s="1"/>
  <c r="AB104" i="33" s="1"/>
  <c r="AB105" i="33" s="1"/>
  <c r="AB106" i="33" s="1"/>
  <c r="AB107" i="33" s="1"/>
  <c r="AB108" i="33" s="1"/>
  <c r="AB109" i="33" s="1"/>
  <c r="AA98" i="33"/>
  <c r="AA99" i="33" s="1"/>
  <c r="AA100" i="33" s="1"/>
  <c r="AA101" i="33" s="1"/>
  <c r="AA102" i="33" s="1"/>
  <c r="AA103" i="33" s="1"/>
  <c r="AA104" i="33" s="1"/>
  <c r="AA105" i="33" s="1"/>
  <c r="AA106" i="33" s="1"/>
  <c r="AA107" i="33" s="1"/>
  <c r="AA108" i="33" s="1"/>
  <c r="AA109" i="33" s="1"/>
  <c r="U98" i="33"/>
  <c r="P98" i="33"/>
  <c r="O98" i="33"/>
  <c r="N98" i="33"/>
  <c r="M98" i="33"/>
  <c r="L98" i="33"/>
  <c r="U97" i="33"/>
  <c r="P97" i="33"/>
  <c r="O97" i="33"/>
  <c r="N97" i="33"/>
  <c r="M97" i="33"/>
  <c r="L97" i="33"/>
  <c r="K97" i="33"/>
  <c r="U96" i="33"/>
  <c r="P96" i="33"/>
  <c r="O96" i="33"/>
  <c r="N96" i="33"/>
  <c r="M96" i="33"/>
  <c r="L96" i="33"/>
  <c r="K96" i="33"/>
  <c r="U95" i="33"/>
  <c r="P95" i="33"/>
  <c r="O95" i="33"/>
  <c r="N95" i="33"/>
  <c r="M95" i="33"/>
  <c r="L95" i="33"/>
  <c r="K95" i="33"/>
  <c r="U94" i="33"/>
  <c r="P94" i="33"/>
  <c r="O94" i="33"/>
  <c r="N94" i="33"/>
  <c r="M94" i="33"/>
  <c r="L94" i="33"/>
  <c r="K94" i="33"/>
  <c r="U93" i="33"/>
  <c r="P93" i="33"/>
  <c r="O93" i="33"/>
  <c r="N93" i="33"/>
  <c r="M93" i="33"/>
  <c r="L93" i="33"/>
  <c r="K93" i="33"/>
  <c r="U92" i="33"/>
  <c r="O92" i="33"/>
  <c r="N92" i="33"/>
  <c r="M92" i="33"/>
  <c r="L92" i="33"/>
  <c r="K92" i="33"/>
  <c r="U91" i="33"/>
  <c r="O91" i="33"/>
  <c r="N91" i="33"/>
  <c r="M91" i="33"/>
  <c r="L91" i="33"/>
  <c r="K91" i="33"/>
  <c r="U90" i="33"/>
  <c r="O90" i="33"/>
  <c r="N90" i="33"/>
  <c r="M90" i="33"/>
  <c r="L90" i="33"/>
  <c r="K90" i="33"/>
  <c r="U89" i="33"/>
  <c r="O89" i="33"/>
  <c r="N89" i="33"/>
  <c r="M89" i="33"/>
  <c r="L89" i="33"/>
  <c r="K89" i="33"/>
  <c r="U88" i="33"/>
  <c r="O88" i="33"/>
  <c r="N88" i="33"/>
  <c r="M88" i="33"/>
  <c r="L88" i="33"/>
  <c r="K88" i="33"/>
  <c r="U87" i="33"/>
  <c r="O87" i="33"/>
  <c r="N87" i="33"/>
  <c r="M87" i="33"/>
  <c r="L87" i="33"/>
  <c r="K87" i="33"/>
  <c r="AD86" i="33"/>
  <c r="AD87" i="33" s="1"/>
  <c r="AD88" i="33" s="1"/>
  <c r="AD89" i="33" s="1"/>
  <c r="AD90" i="33" s="1"/>
  <c r="AD91" i="33" s="1"/>
  <c r="AD92" i="33" s="1"/>
  <c r="AD93" i="33" s="1"/>
  <c r="AD94" i="33" s="1"/>
  <c r="AD95" i="33" s="1"/>
  <c r="AD96" i="33" s="1"/>
  <c r="AD97" i="33" s="1"/>
  <c r="AC86" i="33"/>
  <c r="AC87" i="33" s="1"/>
  <c r="AC88" i="33" s="1"/>
  <c r="AC89" i="33" s="1"/>
  <c r="AC90" i="33" s="1"/>
  <c r="AC91" i="33" s="1"/>
  <c r="AC92" i="33" s="1"/>
  <c r="AC93" i="33" s="1"/>
  <c r="AC94" i="33" s="1"/>
  <c r="AC95" i="33" s="1"/>
  <c r="AC96" i="33" s="1"/>
  <c r="AC97" i="33" s="1"/>
  <c r="AB86" i="33"/>
  <c r="AB87" i="33" s="1"/>
  <c r="AB88" i="33" s="1"/>
  <c r="AB89" i="33" s="1"/>
  <c r="AB90" i="33" s="1"/>
  <c r="AB91" i="33" s="1"/>
  <c r="AB92" i="33" s="1"/>
  <c r="AB93" i="33" s="1"/>
  <c r="AB94" i="33" s="1"/>
  <c r="AB95" i="33" s="1"/>
  <c r="AB96" i="33" s="1"/>
  <c r="AB97" i="33" s="1"/>
  <c r="AA86" i="33"/>
  <c r="AA87" i="33" s="1"/>
  <c r="AA88" i="33" s="1"/>
  <c r="AA89" i="33" s="1"/>
  <c r="AA90" i="33" s="1"/>
  <c r="AA91" i="33" s="1"/>
  <c r="AA92" i="33" s="1"/>
  <c r="AA93" i="33" s="1"/>
  <c r="AA94" i="33" s="1"/>
  <c r="AA95" i="33" s="1"/>
  <c r="AA96" i="33" s="1"/>
  <c r="AA97" i="33" s="1"/>
  <c r="U86" i="33"/>
  <c r="O86" i="33"/>
  <c r="M86" i="33"/>
  <c r="L86" i="33"/>
  <c r="K86" i="33"/>
  <c r="B141" i="33"/>
  <c r="A141" i="33"/>
  <c r="B140" i="33"/>
  <c r="A140" i="33"/>
  <c r="B139" i="33"/>
  <c r="A139" i="33"/>
  <c r="B138" i="33"/>
  <c r="A138" i="33"/>
  <c r="B137" i="33"/>
  <c r="A137" i="33"/>
  <c r="B136" i="33"/>
  <c r="A136" i="33"/>
  <c r="B135" i="33"/>
  <c r="A135" i="33"/>
  <c r="B134" i="33"/>
  <c r="A134" i="33"/>
  <c r="B133" i="33"/>
  <c r="A133" i="33"/>
  <c r="B132" i="33"/>
  <c r="A132" i="33"/>
  <c r="B131" i="33"/>
  <c r="A131" i="33"/>
  <c r="B130" i="33"/>
  <c r="A130" i="33"/>
  <c r="B129" i="33"/>
  <c r="A129" i="33"/>
  <c r="B128" i="33"/>
  <c r="A128" i="33"/>
  <c r="B127" i="33"/>
  <c r="A127" i="33"/>
  <c r="B126" i="33"/>
  <c r="A126" i="33"/>
  <c r="B125" i="33"/>
  <c r="A125" i="33"/>
  <c r="B124" i="33"/>
  <c r="A124" i="33"/>
  <c r="B123" i="33"/>
  <c r="A123" i="33"/>
  <c r="B122" i="33"/>
  <c r="A122" i="33"/>
  <c r="B121" i="33"/>
  <c r="A121" i="33"/>
  <c r="B120" i="33"/>
  <c r="A120" i="33"/>
  <c r="B119" i="33"/>
  <c r="A119" i="33"/>
  <c r="B118" i="33"/>
  <c r="A118" i="33"/>
  <c r="B117" i="33"/>
  <c r="A117" i="33"/>
  <c r="B116" i="33"/>
  <c r="A116" i="33"/>
  <c r="B115" i="33"/>
  <c r="A115" i="33"/>
  <c r="B114" i="33"/>
  <c r="A114" i="33"/>
  <c r="B113" i="33"/>
  <c r="A113" i="33"/>
  <c r="B112" i="33"/>
  <c r="A112" i="33"/>
  <c r="B111" i="33"/>
  <c r="A111" i="33"/>
  <c r="B110" i="33"/>
  <c r="A110" i="33"/>
  <c r="B109" i="33"/>
  <c r="A109" i="33"/>
  <c r="B108" i="33"/>
  <c r="A108" i="33"/>
  <c r="B107" i="33"/>
  <c r="A107" i="33"/>
  <c r="B106" i="33"/>
  <c r="A106" i="33"/>
  <c r="B105" i="33"/>
  <c r="A105" i="33"/>
  <c r="B104" i="33"/>
  <c r="A104" i="33"/>
  <c r="B103" i="33"/>
  <c r="A103" i="33"/>
  <c r="B102" i="33"/>
  <c r="A102" i="33"/>
  <c r="B101" i="33"/>
  <c r="A101" i="33"/>
  <c r="B100" i="33"/>
  <c r="A100" i="33"/>
  <c r="B99" i="33"/>
  <c r="A99" i="33"/>
  <c r="B98" i="33"/>
  <c r="A98" i="33"/>
  <c r="B97" i="33"/>
  <c r="A97" i="33"/>
  <c r="B96" i="33"/>
  <c r="A96" i="33"/>
  <c r="B95" i="33"/>
  <c r="A95" i="33"/>
  <c r="B94" i="33"/>
  <c r="A94" i="33"/>
  <c r="B93" i="33"/>
  <c r="A93" i="33"/>
  <c r="B92" i="33"/>
  <c r="A92" i="33"/>
  <c r="B91" i="33"/>
  <c r="A91" i="33"/>
  <c r="B90" i="33"/>
  <c r="A90" i="33"/>
  <c r="B89" i="33"/>
  <c r="A89" i="33"/>
  <c r="B88" i="33"/>
  <c r="A88" i="33"/>
  <c r="B87" i="33"/>
  <c r="A87" i="33"/>
  <c r="B86" i="33"/>
  <c r="A86" i="33"/>
  <c r="U139" i="32"/>
  <c r="T139" i="32"/>
  <c r="S139" i="32"/>
  <c r="R139" i="32"/>
  <c r="Q139" i="32"/>
  <c r="P139" i="32"/>
  <c r="O139" i="32"/>
  <c r="U138" i="32"/>
  <c r="T138" i="32"/>
  <c r="S138" i="32"/>
  <c r="R138" i="32"/>
  <c r="Q138" i="32"/>
  <c r="P138" i="32"/>
  <c r="O138" i="32"/>
  <c r="U137" i="32"/>
  <c r="T137" i="32"/>
  <c r="S137" i="32"/>
  <c r="R137" i="32"/>
  <c r="Q137" i="32"/>
  <c r="P137" i="32"/>
  <c r="O137" i="32"/>
  <c r="U136" i="32"/>
  <c r="T136" i="32"/>
  <c r="S136" i="32"/>
  <c r="R136" i="32"/>
  <c r="Q136" i="32"/>
  <c r="P136" i="32"/>
  <c r="O136" i="32"/>
  <c r="U135" i="32"/>
  <c r="T135" i="32"/>
  <c r="S135" i="32"/>
  <c r="R135" i="32"/>
  <c r="Q135" i="32"/>
  <c r="P135" i="32"/>
  <c r="O135" i="32"/>
  <c r="AD134" i="32"/>
  <c r="AD135" i="32" s="1"/>
  <c r="AD136" i="32" s="1"/>
  <c r="AD137" i="32" s="1"/>
  <c r="AD138" i="32" s="1"/>
  <c r="AD139" i="32" s="1"/>
  <c r="AD140" i="32" s="1"/>
  <c r="AE140" i="32" s="1"/>
  <c r="AC134" i="32"/>
  <c r="AC135" i="32" s="1"/>
  <c r="AC136" i="32" s="1"/>
  <c r="AC137" i="32" s="1"/>
  <c r="AC138" i="32" s="1"/>
  <c r="AC139" i="32" s="1"/>
  <c r="AC140" i="32" s="1"/>
  <c r="AB134" i="32"/>
  <c r="AB135" i="32" s="1"/>
  <c r="AB136" i="32" s="1"/>
  <c r="AB137" i="32" s="1"/>
  <c r="AB138" i="32" s="1"/>
  <c r="AB139" i="32" s="1"/>
  <c r="AB140" i="32" s="1"/>
  <c r="AA134" i="32"/>
  <c r="AA135" i="32" s="1"/>
  <c r="AA136" i="32" s="1"/>
  <c r="AA137" i="32" s="1"/>
  <c r="AA138" i="32" s="1"/>
  <c r="AA139" i="32" s="1"/>
  <c r="AA140" i="32" s="1"/>
  <c r="U134" i="32"/>
  <c r="T134" i="32"/>
  <c r="S134" i="32"/>
  <c r="R134" i="32"/>
  <c r="Q134" i="32"/>
  <c r="P134" i="32"/>
  <c r="O134" i="32"/>
  <c r="U133" i="32"/>
  <c r="S133" i="32"/>
  <c r="R133" i="32"/>
  <c r="Q133" i="32"/>
  <c r="P133" i="32"/>
  <c r="O133" i="32"/>
  <c r="N133" i="32"/>
  <c r="U132" i="32"/>
  <c r="Q132" i="32"/>
  <c r="P132" i="32"/>
  <c r="O132" i="32"/>
  <c r="N132" i="32"/>
  <c r="U131" i="32"/>
  <c r="Q131" i="32"/>
  <c r="P131" i="32"/>
  <c r="O131" i="32"/>
  <c r="N131" i="32"/>
  <c r="U130" i="32"/>
  <c r="Q130" i="32"/>
  <c r="P130" i="32"/>
  <c r="O130" i="32"/>
  <c r="N130" i="32"/>
  <c r="U129" i="32"/>
  <c r="Q129" i="32"/>
  <c r="P129" i="32"/>
  <c r="O129" i="32"/>
  <c r="N129" i="32"/>
  <c r="U128" i="32"/>
  <c r="Q128" i="32"/>
  <c r="P128" i="32"/>
  <c r="O128" i="32"/>
  <c r="N128" i="32"/>
  <c r="U127" i="32"/>
  <c r="Q127" i="32"/>
  <c r="P127" i="32"/>
  <c r="O127" i="32"/>
  <c r="N127" i="32"/>
  <c r="U126" i="32"/>
  <c r="Q126" i="32"/>
  <c r="P126" i="32"/>
  <c r="O126" i="32"/>
  <c r="N126" i="32"/>
  <c r="U125" i="32"/>
  <c r="Q125" i="32"/>
  <c r="P125" i="32"/>
  <c r="O125" i="32"/>
  <c r="N125" i="32"/>
  <c r="U124" i="32"/>
  <c r="Q124" i="32"/>
  <c r="P124" i="32"/>
  <c r="O124" i="32"/>
  <c r="N124" i="32"/>
  <c r="U123" i="32"/>
  <c r="Q123" i="32"/>
  <c r="P123" i="32"/>
  <c r="O123" i="32"/>
  <c r="N123" i="32"/>
  <c r="AD122" i="32"/>
  <c r="AD123" i="32" s="1"/>
  <c r="AD124" i="32" s="1"/>
  <c r="AD125" i="32" s="1"/>
  <c r="AD126" i="32" s="1"/>
  <c r="AD127" i="32" s="1"/>
  <c r="AD128" i="32" s="1"/>
  <c r="AD129" i="32" s="1"/>
  <c r="AD130" i="32" s="1"/>
  <c r="AD131" i="32" s="1"/>
  <c r="AD132" i="32" s="1"/>
  <c r="AD133" i="32" s="1"/>
  <c r="AC122" i="32"/>
  <c r="AC123" i="32" s="1"/>
  <c r="AC124" i="32" s="1"/>
  <c r="AC125" i="32" s="1"/>
  <c r="AC126" i="32" s="1"/>
  <c r="AC127" i="32" s="1"/>
  <c r="AC128" i="32" s="1"/>
  <c r="AC129" i="32" s="1"/>
  <c r="AC130" i="32" s="1"/>
  <c r="AC131" i="32" s="1"/>
  <c r="AC132" i="32" s="1"/>
  <c r="AC133" i="32" s="1"/>
  <c r="AB122" i="32"/>
  <c r="AB123" i="32" s="1"/>
  <c r="AB124" i="32" s="1"/>
  <c r="AB125" i="32" s="1"/>
  <c r="AB126" i="32" s="1"/>
  <c r="AB127" i="32" s="1"/>
  <c r="AB128" i="32" s="1"/>
  <c r="AB129" i="32" s="1"/>
  <c r="AB130" i="32" s="1"/>
  <c r="AB131" i="32" s="1"/>
  <c r="AB132" i="32" s="1"/>
  <c r="AB133" i="32" s="1"/>
  <c r="AA122" i="32"/>
  <c r="AA123" i="32" s="1"/>
  <c r="AA124" i="32" s="1"/>
  <c r="AA125" i="32" s="1"/>
  <c r="AA126" i="32" s="1"/>
  <c r="AA127" i="32" s="1"/>
  <c r="AA128" i="32" s="1"/>
  <c r="AA129" i="32" s="1"/>
  <c r="AA130" i="32" s="1"/>
  <c r="AA131" i="32" s="1"/>
  <c r="AA132" i="32" s="1"/>
  <c r="AA133" i="32" s="1"/>
  <c r="U122" i="32"/>
  <c r="P122" i="32"/>
  <c r="O122" i="32"/>
  <c r="N122" i="32"/>
  <c r="U121" i="32"/>
  <c r="P121" i="32"/>
  <c r="O121" i="32"/>
  <c r="N121" i="32"/>
  <c r="M121" i="32"/>
  <c r="U120" i="32"/>
  <c r="P120" i="32"/>
  <c r="O120" i="32"/>
  <c r="N120" i="32"/>
  <c r="M120" i="32"/>
  <c r="U119" i="32"/>
  <c r="P119" i="32"/>
  <c r="O119" i="32"/>
  <c r="N119" i="32"/>
  <c r="M119" i="32"/>
  <c r="U118" i="32"/>
  <c r="P118" i="32"/>
  <c r="O118" i="32"/>
  <c r="N118" i="32"/>
  <c r="M118" i="32"/>
  <c r="U117" i="32"/>
  <c r="P117" i="32"/>
  <c r="O117" i="32"/>
  <c r="N117" i="32"/>
  <c r="M117" i="32"/>
  <c r="U116" i="32"/>
  <c r="P116" i="32"/>
  <c r="O116" i="32"/>
  <c r="N116" i="32"/>
  <c r="M116" i="32"/>
  <c r="U115" i="32"/>
  <c r="P115" i="32"/>
  <c r="O115" i="32"/>
  <c r="N115" i="32"/>
  <c r="M115" i="32"/>
  <c r="U114" i="32"/>
  <c r="P114" i="32"/>
  <c r="O114" i="32"/>
  <c r="N114" i="32"/>
  <c r="M114" i="32"/>
  <c r="U113" i="32"/>
  <c r="P113" i="32"/>
  <c r="O113" i="32"/>
  <c r="N113" i="32"/>
  <c r="M113" i="32"/>
  <c r="U112" i="32"/>
  <c r="Q112" i="32"/>
  <c r="P112" i="32"/>
  <c r="O112" i="32"/>
  <c r="N112" i="32"/>
  <c r="M112" i="32"/>
  <c r="U111" i="32"/>
  <c r="Q111" i="32"/>
  <c r="P111" i="32"/>
  <c r="O111" i="32"/>
  <c r="N111" i="32"/>
  <c r="M111" i="32"/>
  <c r="AD110" i="32"/>
  <c r="AD111" i="32" s="1"/>
  <c r="AD112" i="32" s="1"/>
  <c r="AD113" i="32" s="1"/>
  <c r="AD114" i="32" s="1"/>
  <c r="AD115" i="32" s="1"/>
  <c r="AD116" i="32" s="1"/>
  <c r="AD117" i="32" s="1"/>
  <c r="AD118" i="32" s="1"/>
  <c r="AD119" i="32" s="1"/>
  <c r="AD120" i="32" s="1"/>
  <c r="AD121" i="32" s="1"/>
  <c r="AC110" i="32"/>
  <c r="AC111" i="32" s="1"/>
  <c r="AC112" i="32" s="1"/>
  <c r="AC113" i="32" s="1"/>
  <c r="AC114" i="32" s="1"/>
  <c r="AC115" i="32" s="1"/>
  <c r="AC116" i="32" s="1"/>
  <c r="AC117" i="32" s="1"/>
  <c r="AC118" i="32" s="1"/>
  <c r="AC119" i="32" s="1"/>
  <c r="AC120" i="32" s="1"/>
  <c r="AC121" i="32" s="1"/>
  <c r="AB110" i="32"/>
  <c r="AB111" i="32" s="1"/>
  <c r="AB112" i="32" s="1"/>
  <c r="AB113" i="32" s="1"/>
  <c r="AB114" i="32" s="1"/>
  <c r="AB115" i="32" s="1"/>
  <c r="AB116" i="32" s="1"/>
  <c r="AB117" i="32" s="1"/>
  <c r="AB118" i="32" s="1"/>
  <c r="AB119" i="32" s="1"/>
  <c r="AB120" i="32" s="1"/>
  <c r="AB121" i="32" s="1"/>
  <c r="AA110" i="32"/>
  <c r="AA111" i="32" s="1"/>
  <c r="AA112" i="32" s="1"/>
  <c r="AA113" i="32" s="1"/>
  <c r="AA114" i="32" s="1"/>
  <c r="AA115" i="32" s="1"/>
  <c r="AA116" i="32" s="1"/>
  <c r="AA117" i="32" s="1"/>
  <c r="AA118" i="32" s="1"/>
  <c r="AA119" i="32" s="1"/>
  <c r="AA120" i="32" s="1"/>
  <c r="AA121" i="32" s="1"/>
  <c r="U110" i="32"/>
  <c r="Q110" i="32"/>
  <c r="P110" i="32"/>
  <c r="O110" i="32"/>
  <c r="N110" i="32"/>
  <c r="M110" i="32"/>
  <c r="U109" i="32"/>
  <c r="Q109" i="32"/>
  <c r="P109" i="32"/>
  <c r="O109" i="32"/>
  <c r="N109" i="32"/>
  <c r="M109" i="32"/>
  <c r="L109" i="32"/>
  <c r="U108" i="32"/>
  <c r="Q108" i="32"/>
  <c r="P108" i="32"/>
  <c r="O108" i="32"/>
  <c r="N108" i="32"/>
  <c r="M108" i="32"/>
  <c r="L108" i="32"/>
  <c r="U107" i="32"/>
  <c r="Q107" i="32"/>
  <c r="P107" i="32"/>
  <c r="O107" i="32"/>
  <c r="N107" i="32"/>
  <c r="M107" i="32"/>
  <c r="L107" i="32"/>
  <c r="U106" i="32"/>
  <c r="Q106" i="32"/>
  <c r="P106" i="32"/>
  <c r="O106" i="32"/>
  <c r="N106" i="32"/>
  <c r="M106" i="32"/>
  <c r="L106" i="32"/>
  <c r="U105" i="32"/>
  <c r="Q105" i="32"/>
  <c r="P105" i="32"/>
  <c r="O105" i="32"/>
  <c r="N105" i="32"/>
  <c r="M105" i="32"/>
  <c r="L105" i="32"/>
  <c r="U104" i="32"/>
  <c r="Q104" i="32"/>
  <c r="P104" i="32"/>
  <c r="O104" i="32"/>
  <c r="N104" i="32"/>
  <c r="M104" i="32"/>
  <c r="L104" i="32"/>
  <c r="U103" i="32"/>
  <c r="Q103" i="32"/>
  <c r="P103" i="32"/>
  <c r="O103" i="32"/>
  <c r="N103" i="32"/>
  <c r="M103" i="32"/>
  <c r="L103" i="32"/>
  <c r="U102" i="32"/>
  <c r="Q102" i="32"/>
  <c r="P102" i="32"/>
  <c r="O102" i="32"/>
  <c r="N102" i="32"/>
  <c r="M102" i="32"/>
  <c r="L102" i="32"/>
  <c r="U101" i="32"/>
  <c r="Q101" i="32"/>
  <c r="P101" i="32"/>
  <c r="O101" i="32"/>
  <c r="N101" i="32"/>
  <c r="M101" i="32"/>
  <c r="L101" i="32"/>
  <c r="U100" i="32"/>
  <c r="Q100" i="32"/>
  <c r="P100" i="32"/>
  <c r="O100" i="32"/>
  <c r="N100" i="32"/>
  <c r="M100" i="32"/>
  <c r="L100" i="32"/>
  <c r="U99" i="32"/>
  <c r="Q99" i="32"/>
  <c r="P99" i="32"/>
  <c r="O99" i="32"/>
  <c r="N99" i="32"/>
  <c r="M99" i="32"/>
  <c r="L99" i="32"/>
  <c r="AD98" i="32"/>
  <c r="AD99" i="32" s="1"/>
  <c r="AD100" i="32" s="1"/>
  <c r="AD101" i="32" s="1"/>
  <c r="AD102" i="32" s="1"/>
  <c r="AD103" i="32" s="1"/>
  <c r="AD104" i="32" s="1"/>
  <c r="AD105" i="32" s="1"/>
  <c r="AD106" i="32" s="1"/>
  <c r="AD107" i="32" s="1"/>
  <c r="AD108" i="32" s="1"/>
  <c r="AD109" i="32" s="1"/>
  <c r="AC98" i="32"/>
  <c r="AC99" i="32" s="1"/>
  <c r="AC100" i="32" s="1"/>
  <c r="AC101" i="32" s="1"/>
  <c r="AC102" i="32" s="1"/>
  <c r="AC103" i="32" s="1"/>
  <c r="AC104" i="32" s="1"/>
  <c r="AC105" i="32" s="1"/>
  <c r="AC106" i="32" s="1"/>
  <c r="AC107" i="32" s="1"/>
  <c r="AC108" i="32" s="1"/>
  <c r="AC109" i="32" s="1"/>
  <c r="AB98" i="32"/>
  <c r="AB99" i="32" s="1"/>
  <c r="AB100" i="32" s="1"/>
  <c r="AB101" i="32" s="1"/>
  <c r="AB102" i="32" s="1"/>
  <c r="AB103" i="32" s="1"/>
  <c r="AB104" i="32" s="1"/>
  <c r="AB105" i="32" s="1"/>
  <c r="AB106" i="32" s="1"/>
  <c r="AB107" i="32" s="1"/>
  <c r="AB108" i="32" s="1"/>
  <c r="AB109" i="32" s="1"/>
  <c r="AA98" i="32"/>
  <c r="AA99" i="32" s="1"/>
  <c r="AA100" i="32" s="1"/>
  <c r="AA101" i="32" s="1"/>
  <c r="AA102" i="32" s="1"/>
  <c r="AA103" i="32" s="1"/>
  <c r="AA104" i="32" s="1"/>
  <c r="AA105" i="32" s="1"/>
  <c r="AA106" i="32" s="1"/>
  <c r="AA107" i="32" s="1"/>
  <c r="AA108" i="32" s="1"/>
  <c r="AA109" i="32" s="1"/>
  <c r="U98" i="32"/>
  <c r="P98" i="32"/>
  <c r="O98" i="32"/>
  <c r="N98" i="32"/>
  <c r="M98" i="32"/>
  <c r="L98" i="32"/>
  <c r="U97" i="32"/>
  <c r="P97" i="32"/>
  <c r="O97" i="32"/>
  <c r="N97" i="32"/>
  <c r="M97" i="32"/>
  <c r="L97" i="32"/>
  <c r="K97" i="32"/>
  <c r="U96" i="32"/>
  <c r="P96" i="32"/>
  <c r="O96" i="32"/>
  <c r="N96" i="32"/>
  <c r="M96" i="32"/>
  <c r="L96" i="32"/>
  <c r="K96" i="32"/>
  <c r="U95" i="32"/>
  <c r="P95" i="32"/>
  <c r="O95" i="32"/>
  <c r="N95" i="32"/>
  <c r="M95" i="32"/>
  <c r="L95" i="32"/>
  <c r="K95" i="32"/>
  <c r="U94" i="32"/>
  <c r="P94" i="32"/>
  <c r="O94" i="32"/>
  <c r="N94" i="32"/>
  <c r="M94" i="32"/>
  <c r="L94" i="32"/>
  <c r="K94" i="32"/>
  <c r="U93" i="32"/>
  <c r="P93" i="32"/>
  <c r="O93" i="32"/>
  <c r="N93" i="32"/>
  <c r="M93" i="32"/>
  <c r="L93" i="32"/>
  <c r="K93" i="32"/>
  <c r="U92" i="32"/>
  <c r="O92" i="32"/>
  <c r="N92" i="32"/>
  <c r="M92" i="32"/>
  <c r="L92" i="32"/>
  <c r="K92" i="32"/>
  <c r="U91" i="32"/>
  <c r="O91" i="32"/>
  <c r="N91" i="32"/>
  <c r="M91" i="32"/>
  <c r="L91" i="32"/>
  <c r="K91" i="32"/>
  <c r="U90" i="32"/>
  <c r="O90" i="32"/>
  <c r="N90" i="32"/>
  <c r="M90" i="32"/>
  <c r="L90" i="32"/>
  <c r="K90" i="32"/>
  <c r="U89" i="32"/>
  <c r="O89" i="32"/>
  <c r="N89" i="32"/>
  <c r="M89" i="32"/>
  <c r="L89" i="32"/>
  <c r="K89" i="32"/>
  <c r="U88" i="32"/>
  <c r="O88" i="32"/>
  <c r="N88" i="32"/>
  <c r="M88" i="32"/>
  <c r="L88" i="32"/>
  <c r="K88" i="32"/>
  <c r="U87" i="32"/>
  <c r="O87" i="32"/>
  <c r="N87" i="32"/>
  <c r="M87" i="32"/>
  <c r="L87" i="32"/>
  <c r="K87" i="32"/>
  <c r="AD86" i="32"/>
  <c r="AD87" i="32" s="1"/>
  <c r="AD88" i="32" s="1"/>
  <c r="AD89" i="32" s="1"/>
  <c r="AD90" i="32" s="1"/>
  <c r="AD91" i="32" s="1"/>
  <c r="AD92" i="32" s="1"/>
  <c r="AD93" i="32" s="1"/>
  <c r="AD94" i="32" s="1"/>
  <c r="AD95" i="32" s="1"/>
  <c r="AD96" i="32" s="1"/>
  <c r="AD97" i="32" s="1"/>
  <c r="AC86" i="32"/>
  <c r="AC87" i="32" s="1"/>
  <c r="AC88" i="32" s="1"/>
  <c r="AC89" i="32" s="1"/>
  <c r="AC90" i="32" s="1"/>
  <c r="AC91" i="32" s="1"/>
  <c r="AC92" i="32" s="1"/>
  <c r="AC93" i="32" s="1"/>
  <c r="AC94" i="32" s="1"/>
  <c r="AC95" i="32" s="1"/>
  <c r="AC96" i="32" s="1"/>
  <c r="AC97" i="32" s="1"/>
  <c r="AB86" i="32"/>
  <c r="AB87" i="32" s="1"/>
  <c r="AB88" i="32" s="1"/>
  <c r="AB89" i="32" s="1"/>
  <c r="AB90" i="32" s="1"/>
  <c r="AB91" i="32" s="1"/>
  <c r="AB92" i="32" s="1"/>
  <c r="AB93" i="32" s="1"/>
  <c r="AB94" i="32" s="1"/>
  <c r="AB95" i="32" s="1"/>
  <c r="AB96" i="32" s="1"/>
  <c r="AB97" i="32" s="1"/>
  <c r="AA86" i="32"/>
  <c r="AA87" i="32" s="1"/>
  <c r="AA88" i="32" s="1"/>
  <c r="AA89" i="32" s="1"/>
  <c r="AA90" i="32" s="1"/>
  <c r="AA91" i="32" s="1"/>
  <c r="AA92" i="32" s="1"/>
  <c r="AA93" i="32" s="1"/>
  <c r="AA94" i="32" s="1"/>
  <c r="AA95" i="32" s="1"/>
  <c r="AA96" i="32" s="1"/>
  <c r="AA97" i="32" s="1"/>
  <c r="U86" i="32"/>
  <c r="O86" i="32"/>
  <c r="M86" i="32"/>
  <c r="L86" i="32"/>
  <c r="K86" i="32"/>
  <c r="B141" i="32"/>
  <c r="A141" i="32"/>
  <c r="B140" i="32"/>
  <c r="A140" i="32"/>
  <c r="B139" i="32"/>
  <c r="A139" i="32"/>
  <c r="B138" i="32"/>
  <c r="A138" i="32"/>
  <c r="B137" i="32"/>
  <c r="A137" i="32"/>
  <c r="B136" i="32"/>
  <c r="A136" i="32"/>
  <c r="B135" i="32"/>
  <c r="A135" i="32"/>
  <c r="B134" i="32"/>
  <c r="A134" i="32"/>
  <c r="B133" i="32"/>
  <c r="A133" i="32"/>
  <c r="B132" i="32"/>
  <c r="A132" i="32"/>
  <c r="B131" i="32"/>
  <c r="A131" i="32"/>
  <c r="B130" i="32"/>
  <c r="A130" i="32"/>
  <c r="B129" i="32"/>
  <c r="A129" i="32"/>
  <c r="B128" i="32"/>
  <c r="A128" i="32"/>
  <c r="B127" i="32"/>
  <c r="A127" i="32"/>
  <c r="B126" i="32"/>
  <c r="A126" i="32"/>
  <c r="B125" i="32"/>
  <c r="A125" i="32"/>
  <c r="B124" i="32"/>
  <c r="A124" i="32"/>
  <c r="B123" i="32"/>
  <c r="A123" i="32"/>
  <c r="B122" i="32"/>
  <c r="A122" i="32"/>
  <c r="B121" i="32"/>
  <c r="A121" i="32"/>
  <c r="B120" i="32"/>
  <c r="A120" i="32"/>
  <c r="B119" i="32"/>
  <c r="A119" i="32"/>
  <c r="B118" i="32"/>
  <c r="A118" i="32"/>
  <c r="B117" i="32"/>
  <c r="A117" i="32"/>
  <c r="B116" i="32"/>
  <c r="A116" i="32"/>
  <c r="B115" i="32"/>
  <c r="A115" i="32"/>
  <c r="B114" i="32"/>
  <c r="A114" i="32"/>
  <c r="B113" i="32"/>
  <c r="A113" i="32"/>
  <c r="B112" i="32"/>
  <c r="A112" i="32"/>
  <c r="B111" i="32"/>
  <c r="A111" i="32"/>
  <c r="B110" i="32"/>
  <c r="A110" i="32"/>
  <c r="B109" i="32"/>
  <c r="A109" i="32"/>
  <c r="B108" i="32"/>
  <c r="A108" i="32"/>
  <c r="B107" i="32"/>
  <c r="A107" i="32"/>
  <c r="B106" i="32"/>
  <c r="A106" i="32"/>
  <c r="B105" i="32"/>
  <c r="A105" i="32"/>
  <c r="B104" i="32"/>
  <c r="A104" i="32"/>
  <c r="B103" i="32"/>
  <c r="A103" i="32"/>
  <c r="B102" i="32"/>
  <c r="A102" i="32"/>
  <c r="B101" i="32"/>
  <c r="A101" i="32"/>
  <c r="B100" i="32"/>
  <c r="A100" i="32"/>
  <c r="B99" i="32"/>
  <c r="A99" i="32"/>
  <c r="B98" i="32"/>
  <c r="A98" i="32"/>
  <c r="B97" i="32"/>
  <c r="A97" i="32"/>
  <c r="B96" i="32"/>
  <c r="A96" i="32"/>
  <c r="B95" i="32"/>
  <c r="A95" i="32"/>
  <c r="B94" i="32"/>
  <c r="A94" i="32"/>
  <c r="B93" i="32"/>
  <c r="A93" i="32"/>
  <c r="B92" i="32"/>
  <c r="A92" i="32"/>
  <c r="B91" i="32"/>
  <c r="A91" i="32"/>
  <c r="B90" i="32"/>
  <c r="A90" i="32"/>
  <c r="B89" i="32"/>
  <c r="A89" i="32"/>
  <c r="B88" i="32"/>
  <c r="A88" i="32"/>
  <c r="B87" i="32"/>
  <c r="A87" i="32"/>
  <c r="B86" i="32"/>
  <c r="A86" i="32"/>
  <c r="U139" i="31"/>
  <c r="T139" i="31"/>
  <c r="S139" i="31"/>
  <c r="R139" i="31"/>
  <c r="Q139" i="31"/>
  <c r="P139" i="31"/>
  <c r="O139" i="31"/>
  <c r="U138" i="31"/>
  <c r="T138" i="31"/>
  <c r="S138" i="31"/>
  <c r="R138" i="31"/>
  <c r="Q138" i="31"/>
  <c r="P138" i="31"/>
  <c r="O138" i="31"/>
  <c r="U137" i="31"/>
  <c r="T137" i="31"/>
  <c r="S137" i="31"/>
  <c r="R137" i="31"/>
  <c r="Q137" i="31"/>
  <c r="P137" i="31"/>
  <c r="O137" i="31"/>
  <c r="U136" i="31"/>
  <c r="T136" i="31"/>
  <c r="S136" i="31"/>
  <c r="R136" i="31"/>
  <c r="Q136" i="31"/>
  <c r="P136" i="31"/>
  <c r="O136" i="31"/>
  <c r="U135" i="31"/>
  <c r="T135" i="31"/>
  <c r="S135" i="31"/>
  <c r="R135" i="31"/>
  <c r="Q135" i="31"/>
  <c r="P135" i="31"/>
  <c r="O135" i="31"/>
  <c r="AD134" i="31"/>
  <c r="AD135" i="31" s="1"/>
  <c r="AD136" i="31" s="1"/>
  <c r="AD137" i="31" s="1"/>
  <c r="AD138" i="31" s="1"/>
  <c r="AD139" i="31" s="1"/>
  <c r="AD140" i="31" s="1"/>
  <c r="AE140" i="31" s="1"/>
  <c r="AC134" i="31"/>
  <c r="AC135" i="31" s="1"/>
  <c r="AC136" i="31" s="1"/>
  <c r="AC137" i="31" s="1"/>
  <c r="AC138" i="31" s="1"/>
  <c r="AC139" i="31" s="1"/>
  <c r="AC140" i="31" s="1"/>
  <c r="AB134" i="31"/>
  <c r="AB135" i="31" s="1"/>
  <c r="AB136" i="31" s="1"/>
  <c r="AB137" i="31" s="1"/>
  <c r="AB138" i="31" s="1"/>
  <c r="AB139" i="31" s="1"/>
  <c r="AB140" i="31" s="1"/>
  <c r="AA134" i="31"/>
  <c r="AA135" i="31" s="1"/>
  <c r="AA136" i="31" s="1"/>
  <c r="AA137" i="31" s="1"/>
  <c r="AA138" i="31" s="1"/>
  <c r="AA139" i="31" s="1"/>
  <c r="AA140" i="31" s="1"/>
  <c r="U134" i="31"/>
  <c r="T134" i="31"/>
  <c r="S134" i="31"/>
  <c r="R134" i="31"/>
  <c r="Q134" i="31"/>
  <c r="P134" i="31"/>
  <c r="O134" i="31"/>
  <c r="U133" i="31"/>
  <c r="S133" i="31"/>
  <c r="R133" i="31"/>
  <c r="Q133" i="31"/>
  <c r="P133" i="31"/>
  <c r="O133" i="31"/>
  <c r="N133" i="31"/>
  <c r="U132" i="31"/>
  <c r="Q132" i="31"/>
  <c r="P132" i="31"/>
  <c r="O132" i="31"/>
  <c r="N132" i="31"/>
  <c r="U131" i="31"/>
  <c r="Q131" i="31"/>
  <c r="P131" i="31"/>
  <c r="O131" i="31"/>
  <c r="N131" i="31"/>
  <c r="U130" i="31"/>
  <c r="Q130" i="31"/>
  <c r="P130" i="31"/>
  <c r="O130" i="31"/>
  <c r="N130" i="31"/>
  <c r="U129" i="31"/>
  <c r="Q129" i="31"/>
  <c r="P129" i="31"/>
  <c r="O129" i="31"/>
  <c r="N129" i="31"/>
  <c r="U128" i="31"/>
  <c r="Q128" i="31"/>
  <c r="P128" i="31"/>
  <c r="O128" i="31"/>
  <c r="N128" i="31"/>
  <c r="U127" i="31"/>
  <c r="Q127" i="31"/>
  <c r="P127" i="31"/>
  <c r="O127" i="31"/>
  <c r="N127" i="31"/>
  <c r="U126" i="31"/>
  <c r="Q126" i="31"/>
  <c r="P126" i="31"/>
  <c r="O126" i="31"/>
  <c r="N126" i="31"/>
  <c r="U125" i="31"/>
  <c r="Q125" i="31"/>
  <c r="P125" i="31"/>
  <c r="O125" i="31"/>
  <c r="N125" i="31"/>
  <c r="U124" i="31"/>
  <c r="Q124" i="31"/>
  <c r="P124" i="31"/>
  <c r="O124" i="31"/>
  <c r="N124" i="31"/>
  <c r="U123" i="31"/>
  <c r="Q123" i="31"/>
  <c r="P123" i="31"/>
  <c r="O123" i="31"/>
  <c r="N123" i="31"/>
  <c r="AD122" i="31"/>
  <c r="AD123" i="31" s="1"/>
  <c r="AD124" i="31" s="1"/>
  <c r="AD125" i="31" s="1"/>
  <c r="AD126" i="31" s="1"/>
  <c r="AD127" i="31" s="1"/>
  <c r="AD128" i="31" s="1"/>
  <c r="AD129" i="31" s="1"/>
  <c r="AD130" i="31" s="1"/>
  <c r="AD131" i="31" s="1"/>
  <c r="AD132" i="31" s="1"/>
  <c r="AD133" i="31" s="1"/>
  <c r="AC122" i="31"/>
  <c r="AC123" i="31" s="1"/>
  <c r="AC124" i="31" s="1"/>
  <c r="AC125" i="31" s="1"/>
  <c r="AC126" i="31" s="1"/>
  <c r="AC127" i="31" s="1"/>
  <c r="AC128" i="31" s="1"/>
  <c r="AC129" i="31" s="1"/>
  <c r="AC130" i="31" s="1"/>
  <c r="AC131" i="31" s="1"/>
  <c r="AC132" i="31" s="1"/>
  <c r="AC133" i="31" s="1"/>
  <c r="AB122" i="31"/>
  <c r="AB123" i="31" s="1"/>
  <c r="AB124" i="31" s="1"/>
  <c r="AB125" i="31" s="1"/>
  <c r="AB126" i="31" s="1"/>
  <c r="AB127" i="31" s="1"/>
  <c r="AB128" i="31" s="1"/>
  <c r="AB129" i="31" s="1"/>
  <c r="AB130" i="31" s="1"/>
  <c r="AB131" i="31" s="1"/>
  <c r="AB132" i="31" s="1"/>
  <c r="AB133" i="31" s="1"/>
  <c r="AA122" i="31"/>
  <c r="AA123" i="31" s="1"/>
  <c r="AA124" i="31" s="1"/>
  <c r="AA125" i="31" s="1"/>
  <c r="AA126" i="31" s="1"/>
  <c r="AA127" i="31" s="1"/>
  <c r="AA128" i="31" s="1"/>
  <c r="AA129" i="31" s="1"/>
  <c r="AA130" i="31" s="1"/>
  <c r="AA131" i="31" s="1"/>
  <c r="AA132" i="31" s="1"/>
  <c r="AA133" i="31" s="1"/>
  <c r="U122" i="31"/>
  <c r="P122" i="31"/>
  <c r="O122" i="31"/>
  <c r="N122" i="31"/>
  <c r="U121" i="31"/>
  <c r="P121" i="31"/>
  <c r="O121" i="31"/>
  <c r="N121" i="31"/>
  <c r="M121" i="31"/>
  <c r="U120" i="31"/>
  <c r="P120" i="31"/>
  <c r="O120" i="31"/>
  <c r="N120" i="31"/>
  <c r="M120" i="31"/>
  <c r="U119" i="31"/>
  <c r="P119" i="31"/>
  <c r="O119" i="31"/>
  <c r="N119" i="31"/>
  <c r="M119" i="31"/>
  <c r="U118" i="31"/>
  <c r="P118" i="31"/>
  <c r="O118" i="31"/>
  <c r="N118" i="31"/>
  <c r="M118" i="31"/>
  <c r="U117" i="31"/>
  <c r="P117" i="31"/>
  <c r="O117" i="31"/>
  <c r="N117" i="31"/>
  <c r="M117" i="31"/>
  <c r="U116" i="31"/>
  <c r="P116" i="31"/>
  <c r="O116" i="31"/>
  <c r="N116" i="31"/>
  <c r="M116" i="31"/>
  <c r="U115" i="31"/>
  <c r="P115" i="31"/>
  <c r="O115" i="31"/>
  <c r="N115" i="31"/>
  <c r="M115" i="31"/>
  <c r="U114" i="31"/>
  <c r="P114" i="31"/>
  <c r="O114" i="31"/>
  <c r="N114" i="31"/>
  <c r="M114" i="31"/>
  <c r="U113" i="31"/>
  <c r="P113" i="31"/>
  <c r="O113" i="31"/>
  <c r="N113" i="31"/>
  <c r="M113" i="31"/>
  <c r="U112" i="31"/>
  <c r="Q112" i="31"/>
  <c r="P112" i="31"/>
  <c r="O112" i="31"/>
  <c r="N112" i="31"/>
  <c r="M112" i="31"/>
  <c r="U111" i="31"/>
  <c r="Q111" i="31"/>
  <c r="P111" i="31"/>
  <c r="O111" i="31"/>
  <c r="N111" i="31"/>
  <c r="M111" i="31"/>
  <c r="AD110" i="31"/>
  <c r="AD111" i="31" s="1"/>
  <c r="AD112" i="31" s="1"/>
  <c r="AD113" i="31" s="1"/>
  <c r="AD114" i="31" s="1"/>
  <c r="AD115" i="31" s="1"/>
  <c r="AD116" i="31" s="1"/>
  <c r="AD117" i="31" s="1"/>
  <c r="AD118" i="31" s="1"/>
  <c r="AD119" i="31" s="1"/>
  <c r="AD120" i="31" s="1"/>
  <c r="AD121" i="31" s="1"/>
  <c r="AC110" i="31"/>
  <c r="AC111" i="31" s="1"/>
  <c r="AC112" i="31" s="1"/>
  <c r="AC113" i="31" s="1"/>
  <c r="AC114" i="31" s="1"/>
  <c r="AC115" i="31" s="1"/>
  <c r="AC116" i="31" s="1"/>
  <c r="AC117" i="31" s="1"/>
  <c r="AC118" i="31" s="1"/>
  <c r="AC119" i="31" s="1"/>
  <c r="AC120" i="31" s="1"/>
  <c r="AC121" i="31" s="1"/>
  <c r="AB110" i="31"/>
  <c r="AB111" i="31" s="1"/>
  <c r="AB112" i="31" s="1"/>
  <c r="AB113" i="31" s="1"/>
  <c r="AB114" i="31" s="1"/>
  <c r="AB115" i="31" s="1"/>
  <c r="AB116" i="31" s="1"/>
  <c r="AB117" i="31" s="1"/>
  <c r="AB118" i="31" s="1"/>
  <c r="AB119" i="31" s="1"/>
  <c r="AB120" i="31" s="1"/>
  <c r="AB121" i="31" s="1"/>
  <c r="AA110" i="31"/>
  <c r="AA111" i="31" s="1"/>
  <c r="AA112" i="31" s="1"/>
  <c r="AA113" i="31" s="1"/>
  <c r="AA114" i="31" s="1"/>
  <c r="AA115" i="31" s="1"/>
  <c r="AA116" i="31" s="1"/>
  <c r="AA117" i="31" s="1"/>
  <c r="AA118" i="31" s="1"/>
  <c r="AA119" i="31" s="1"/>
  <c r="AA120" i="31" s="1"/>
  <c r="AA121" i="31" s="1"/>
  <c r="U110" i="31"/>
  <c r="Q110" i="31"/>
  <c r="P110" i="31"/>
  <c r="O110" i="31"/>
  <c r="N110" i="31"/>
  <c r="M110" i="31"/>
  <c r="U109" i="31"/>
  <c r="Q109" i="31"/>
  <c r="P109" i="31"/>
  <c r="O109" i="31"/>
  <c r="N109" i="31"/>
  <c r="M109" i="31"/>
  <c r="L109" i="31"/>
  <c r="U108" i="31"/>
  <c r="Q108" i="31"/>
  <c r="P108" i="31"/>
  <c r="O108" i="31"/>
  <c r="N108" i="31"/>
  <c r="M108" i="31"/>
  <c r="L108" i="31"/>
  <c r="U107" i="31"/>
  <c r="Q107" i="31"/>
  <c r="P107" i="31"/>
  <c r="O107" i="31"/>
  <c r="N107" i="31"/>
  <c r="M107" i="31"/>
  <c r="L107" i="31"/>
  <c r="U106" i="31"/>
  <c r="Q106" i="31"/>
  <c r="P106" i="31"/>
  <c r="O106" i="31"/>
  <c r="N106" i="31"/>
  <c r="M106" i="31"/>
  <c r="L106" i="31"/>
  <c r="U105" i="31"/>
  <c r="Q105" i="31"/>
  <c r="P105" i="31"/>
  <c r="O105" i="31"/>
  <c r="N105" i="31"/>
  <c r="M105" i="31"/>
  <c r="L105" i="31"/>
  <c r="U104" i="31"/>
  <c r="Q104" i="31"/>
  <c r="P104" i="31"/>
  <c r="O104" i="31"/>
  <c r="N104" i="31"/>
  <c r="M104" i="31"/>
  <c r="L104" i="31"/>
  <c r="U103" i="31"/>
  <c r="Q103" i="31"/>
  <c r="P103" i="31"/>
  <c r="O103" i="31"/>
  <c r="N103" i="31"/>
  <c r="M103" i="31"/>
  <c r="L103" i="31"/>
  <c r="U102" i="31"/>
  <c r="Q102" i="31"/>
  <c r="P102" i="31"/>
  <c r="O102" i="31"/>
  <c r="N102" i="31"/>
  <c r="M102" i="31"/>
  <c r="L102" i="31"/>
  <c r="U101" i="31"/>
  <c r="Q101" i="31"/>
  <c r="P101" i="31"/>
  <c r="O101" i="31"/>
  <c r="N101" i="31"/>
  <c r="M101" i="31"/>
  <c r="L101" i="31"/>
  <c r="U100" i="31"/>
  <c r="Q100" i="31"/>
  <c r="P100" i="31"/>
  <c r="O100" i="31"/>
  <c r="N100" i="31"/>
  <c r="M100" i="31"/>
  <c r="L100" i="31"/>
  <c r="U99" i="31"/>
  <c r="Q99" i="31"/>
  <c r="P99" i="31"/>
  <c r="O99" i="31"/>
  <c r="N99" i="31"/>
  <c r="M99" i="31"/>
  <c r="L99" i="31"/>
  <c r="AD98" i="31"/>
  <c r="AD99" i="31" s="1"/>
  <c r="AD100" i="31" s="1"/>
  <c r="AD101" i="31" s="1"/>
  <c r="AD102" i="31" s="1"/>
  <c r="AD103" i="31" s="1"/>
  <c r="AD104" i="31" s="1"/>
  <c r="AD105" i="31" s="1"/>
  <c r="AD106" i="31" s="1"/>
  <c r="AD107" i="31" s="1"/>
  <c r="AD108" i="31" s="1"/>
  <c r="AD109" i="31" s="1"/>
  <c r="AC98" i="31"/>
  <c r="AC99" i="31" s="1"/>
  <c r="AC100" i="31" s="1"/>
  <c r="AC101" i="31" s="1"/>
  <c r="AC102" i="31" s="1"/>
  <c r="AC103" i="31" s="1"/>
  <c r="AC104" i="31" s="1"/>
  <c r="AC105" i="31" s="1"/>
  <c r="AC106" i="31" s="1"/>
  <c r="AC107" i="31" s="1"/>
  <c r="AC108" i="31" s="1"/>
  <c r="AC109" i="31" s="1"/>
  <c r="AB98" i="31"/>
  <c r="AB99" i="31" s="1"/>
  <c r="AB100" i="31" s="1"/>
  <c r="AB101" i="31" s="1"/>
  <c r="AB102" i="31" s="1"/>
  <c r="AB103" i="31" s="1"/>
  <c r="AB104" i="31" s="1"/>
  <c r="AB105" i="31" s="1"/>
  <c r="AB106" i="31" s="1"/>
  <c r="AB107" i="31" s="1"/>
  <c r="AB108" i="31" s="1"/>
  <c r="AB109" i="31" s="1"/>
  <c r="AA98" i="31"/>
  <c r="AA99" i="31" s="1"/>
  <c r="AA100" i="31" s="1"/>
  <c r="AA101" i="31" s="1"/>
  <c r="AA102" i="31" s="1"/>
  <c r="AA103" i="31" s="1"/>
  <c r="AA104" i="31" s="1"/>
  <c r="AA105" i="31" s="1"/>
  <c r="AA106" i="31" s="1"/>
  <c r="AA107" i="31" s="1"/>
  <c r="AA108" i="31" s="1"/>
  <c r="AA109" i="31" s="1"/>
  <c r="U98" i="31"/>
  <c r="P98" i="31"/>
  <c r="O98" i="31"/>
  <c r="N98" i="31"/>
  <c r="M98" i="31"/>
  <c r="L98" i="31"/>
  <c r="U97" i="31"/>
  <c r="P97" i="31"/>
  <c r="O97" i="31"/>
  <c r="N97" i="31"/>
  <c r="M97" i="31"/>
  <c r="L97" i="31"/>
  <c r="K97" i="31"/>
  <c r="U96" i="31"/>
  <c r="P96" i="31"/>
  <c r="O96" i="31"/>
  <c r="N96" i="31"/>
  <c r="M96" i="31"/>
  <c r="L96" i="31"/>
  <c r="K96" i="31"/>
  <c r="U95" i="31"/>
  <c r="P95" i="31"/>
  <c r="O95" i="31"/>
  <c r="N95" i="31"/>
  <c r="M95" i="31"/>
  <c r="L95" i="31"/>
  <c r="K95" i="31"/>
  <c r="U94" i="31"/>
  <c r="P94" i="31"/>
  <c r="O94" i="31"/>
  <c r="N94" i="31"/>
  <c r="M94" i="31"/>
  <c r="L94" i="31"/>
  <c r="K94" i="31"/>
  <c r="U93" i="31"/>
  <c r="P93" i="31"/>
  <c r="O93" i="31"/>
  <c r="N93" i="31"/>
  <c r="M93" i="31"/>
  <c r="L93" i="31"/>
  <c r="K93" i="31"/>
  <c r="U92" i="31"/>
  <c r="O92" i="31"/>
  <c r="N92" i="31"/>
  <c r="M92" i="31"/>
  <c r="L92" i="31"/>
  <c r="K92" i="31"/>
  <c r="U91" i="31"/>
  <c r="O91" i="31"/>
  <c r="N91" i="31"/>
  <c r="M91" i="31"/>
  <c r="L91" i="31"/>
  <c r="K91" i="31"/>
  <c r="U90" i="31"/>
  <c r="O90" i="31"/>
  <c r="N90" i="31"/>
  <c r="M90" i="31"/>
  <c r="L90" i="31"/>
  <c r="K90" i="31"/>
  <c r="U89" i="31"/>
  <c r="O89" i="31"/>
  <c r="N89" i="31"/>
  <c r="M89" i="31"/>
  <c r="L89" i="31"/>
  <c r="K89" i="31"/>
  <c r="U88" i="31"/>
  <c r="O88" i="31"/>
  <c r="N88" i="31"/>
  <c r="M88" i="31"/>
  <c r="L88" i="31"/>
  <c r="K88" i="31"/>
  <c r="U87" i="31"/>
  <c r="O87" i="31"/>
  <c r="N87" i="31"/>
  <c r="M87" i="31"/>
  <c r="L87" i="31"/>
  <c r="K87" i="31"/>
  <c r="AD86" i="31"/>
  <c r="AD87" i="31" s="1"/>
  <c r="AD88" i="31" s="1"/>
  <c r="AD89" i="31" s="1"/>
  <c r="AD90" i="31" s="1"/>
  <c r="AD91" i="31" s="1"/>
  <c r="AD92" i="31" s="1"/>
  <c r="AD93" i="31" s="1"/>
  <c r="AD94" i="31" s="1"/>
  <c r="AD95" i="31" s="1"/>
  <c r="AD96" i="31" s="1"/>
  <c r="AD97" i="31" s="1"/>
  <c r="AC86" i="31"/>
  <c r="AC87" i="31" s="1"/>
  <c r="AC88" i="31" s="1"/>
  <c r="AC89" i="31" s="1"/>
  <c r="AC90" i="31" s="1"/>
  <c r="AC91" i="31" s="1"/>
  <c r="AC92" i="31" s="1"/>
  <c r="AC93" i="31" s="1"/>
  <c r="AC94" i="31" s="1"/>
  <c r="AC95" i="31" s="1"/>
  <c r="AC96" i="31" s="1"/>
  <c r="AC97" i="31" s="1"/>
  <c r="AB86" i="31"/>
  <c r="AB87" i="31" s="1"/>
  <c r="AB88" i="31" s="1"/>
  <c r="AB89" i="31" s="1"/>
  <c r="AB90" i="31" s="1"/>
  <c r="AB91" i="31" s="1"/>
  <c r="AB92" i="31" s="1"/>
  <c r="AB93" i="31" s="1"/>
  <c r="AB94" i="31" s="1"/>
  <c r="AB95" i="31" s="1"/>
  <c r="AB96" i="31" s="1"/>
  <c r="AB97" i="31" s="1"/>
  <c r="AA86" i="31"/>
  <c r="AA87" i="31" s="1"/>
  <c r="AA88" i="31" s="1"/>
  <c r="AA89" i="31" s="1"/>
  <c r="AA90" i="31" s="1"/>
  <c r="AA91" i="31" s="1"/>
  <c r="AA92" i="31" s="1"/>
  <c r="AA93" i="31" s="1"/>
  <c r="AA94" i="31" s="1"/>
  <c r="AA95" i="31" s="1"/>
  <c r="AA96" i="31" s="1"/>
  <c r="AA97" i="31" s="1"/>
  <c r="U86" i="31"/>
  <c r="O86" i="31"/>
  <c r="M86" i="31"/>
  <c r="L86" i="31"/>
  <c r="K86" i="31"/>
  <c r="B141" i="31"/>
  <c r="A141" i="31"/>
  <c r="B140" i="31"/>
  <c r="A140" i="31"/>
  <c r="B139" i="31"/>
  <c r="A139" i="31"/>
  <c r="B138" i="31"/>
  <c r="A138" i="31"/>
  <c r="B137" i="31"/>
  <c r="A137" i="31"/>
  <c r="B136" i="31"/>
  <c r="A136" i="31"/>
  <c r="B135" i="31"/>
  <c r="A135" i="31"/>
  <c r="B134" i="31"/>
  <c r="A134" i="31"/>
  <c r="B133" i="31"/>
  <c r="A133" i="31"/>
  <c r="B132" i="31"/>
  <c r="A132" i="31"/>
  <c r="B131" i="31"/>
  <c r="A131" i="31"/>
  <c r="B130" i="31"/>
  <c r="A130" i="31"/>
  <c r="B129" i="31"/>
  <c r="A129" i="31"/>
  <c r="B128" i="31"/>
  <c r="A128" i="31"/>
  <c r="B127" i="31"/>
  <c r="A127" i="31"/>
  <c r="B126" i="31"/>
  <c r="A126" i="31"/>
  <c r="B125" i="31"/>
  <c r="A125" i="31"/>
  <c r="B124" i="31"/>
  <c r="A124" i="31"/>
  <c r="B123" i="31"/>
  <c r="A123" i="31"/>
  <c r="B122" i="31"/>
  <c r="A122" i="31"/>
  <c r="B121" i="31"/>
  <c r="A121" i="31"/>
  <c r="B120" i="31"/>
  <c r="A120" i="31"/>
  <c r="B119" i="31"/>
  <c r="A119" i="31"/>
  <c r="B118" i="31"/>
  <c r="A118" i="31"/>
  <c r="B117" i="31"/>
  <c r="A117" i="31"/>
  <c r="B116" i="31"/>
  <c r="A116" i="31"/>
  <c r="B115" i="31"/>
  <c r="A115" i="31"/>
  <c r="B114" i="31"/>
  <c r="A114" i="31"/>
  <c r="B113" i="31"/>
  <c r="A113" i="31"/>
  <c r="B112" i="31"/>
  <c r="A112" i="31"/>
  <c r="B111" i="31"/>
  <c r="A111" i="31"/>
  <c r="B110" i="31"/>
  <c r="A110" i="31"/>
  <c r="B109" i="31"/>
  <c r="A109" i="31"/>
  <c r="B108" i="31"/>
  <c r="A108" i="31"/>
  <c r="B107" i="31"/>
  <c r="A107" i="31"/>
  <c r="B106" i="31"/>
  <c r="A106" i="31"/>
  <c r="B105" i="31"/>
  <c r="A105" i="31"/>
  <c r="B104" i="31"/>
  <c r="A104" i="31"/>
  <c r="B103" i="31"/>
  <c r="A103" i="31"/>
  <c r="B102" i="31"/>
  <c r="A102" i="31"/>
  <c r="B101" i="31"/>
  <c r="A101" i="31"/>
  <c r="B100" i="31"/>
  <c r="A100" i="31"/>
  <c r="B99" i="31"/>
  <c r="A99" i="31"/>
  <c r="B98" i="31"/>
  <c r="A98" i="31"/>
  <c r="B97" i="31"/>
  <c r="A97" i="31"/>
  <c r="B96" i="31"/>
  <c r="A96" i="31"/>
  <c r="B95" i="31"/>
  <c r="A95" i="31"/>
  <c r="B94" i="31"/>
  <c r="A94" i="31"/>
  <c r="B93" i="31"/>
  <c r="A93" i="31"/>
  <c r="B92" i="31"/>
  <c r="A92" i="31"/>
  <c r="B91" i="31"/>
  <c r="A91" i="31"/>
  <c r="B90" i="31"/>
  <c r="A90" i="31"/>
  <c r="B89" i="31"/>
  <c r="A89" i="31"/>
  <c r="B88" i="31"/>
  <c r="A88" i="31"/>
  <c r="B87" i="31"/>
  <c r="A87" i="31"/>
  <c r="B86" i="31"/>
  <c r="A86" i="31"/>
  <c r="U139" i="30"/>
  <c r="T139" i="30"/>
  <c r="S139" i="30"/>
  <c r="R139" i="30"/>
  <c r="Q139" i="30"/>
  <c r="P139" i="30"/>
  <c r="O139" i="30"/>
  <c r="U138" i="30"/>
  <c r="T138" i="30"/>
  <c r="S138" i="30"/>
  <c r="R138" i="30"/>
  <c r="Q138" i="30"/>
  <c r="P138" i="30"/>
  <c r="O138" i="30"/>
  <c r="U137" i="30"/>
  <c r="T137" i="30"/>
  <c r="S137" i="30"/>
  <c r="R137" i="30"/>
  <c r="Q137" i="30"/>
  <c r="P137" i="30"/>
  <c r="O137" i="30"/>
  <c r="U136" i="30"/>
  <c r="T136" i="30"/>
  <c r="S136" i="30"/>
  <c r="R136" i="30"/>
  <c r="Q136" i="30"/>
  <c r="P136" i="30"/>
  <c r="O136" i="30"/>
  <c r="U135" i="30"/>
  <c r="T135" i="30"/>
  <c r="S135" i="30"/>
  <c r="R135" i="30"/>
  <c r="Q135" i="30"/>
  <c r="P135" i="30"/>
  <c r="O135" i="30"/>
  <c r="AD134" i="30"/>
  <c r="AD135" i="30" s="1"/>
  <c r="AD136" i="30" s="1"/>
  <c r="AD137" i="30" s="1"/>
  <c r="AD138" i="30" s="1"/>
  <c r="AD139" i="30" s="1"/>
  <c r="AD140" i="30" s="1"/>
  <c r="AE140" i="30" s="1"/>
  <c r="AC134" i="30"/>
  <c r="AC135" i="30" s="1"/>
  <c r="AC136" i="30" s="1"/>
  <c r="AC137" i="30" s="1"/>
  <c r="AC138" i="30" s="1"/>
  <c r="AC139" i="30" s="1"/>
  <c r="AC140" i="30" s="1"/>
  <c r="AB134" i="30"/>
  <c r="AB135" i="30" s="1"/>
  <c r="AB136" i="30" s="1"/>
  <c r="AB137" i="30" s="1"/>
  <c r="AB138" i="30" s="1"/>
  <c r="AB139" i="30" s="1"/>
  <c r="AB140" i="30" s="1"/>
  <c r="AA134" i="30"/>
  <c r="AA135" i="30" s="1"/>
  <c r="AA136" i="30" s="1"/>
  <c r="AA137" i="30" s="1"/>
  <c r="AA138" i="30" s="1"/>
  <c r="AA139" i="30" s="1"/>
  <c r="AA140" i="30" s="1"/>
  <c r="U134" i="30"/>
  <c r="T134" i="30"/>
  <c r="S134" i="30"/>
  <c r="R134" i="30"/>
  <c r="Q134" i="30"/>
  <c r="P134" i="30"/>
  <c r="O134" i="30"/>
  <c r="U133" i="30"/>
  <c r="S133" i="30"/>
  <c r="R133" i="30"/>
  <c r="Q133" i="30"/>
  <c r="P133" i="30"/>
  <c r="O133" i="30"/>
  <c r="N133" i="30"/>
  <c r="U132" i="30"/>
  <c r="Q132" i="30"/>
  <c r="P132" i="30"/>
  <c r="O132" i="30"/>
  <c r="N132" i="30"/>
  <c r="U131" i="30"/>
  <c r="Q131" i="30"/>
  <c r="P131" i="30"/>
  <c r="O131" i="30"/>
  <c r="N131" i="30"/>
  <c r="U130" i="30"/>
  <c r="Q130" i="30"/>
  <c r="P130" i="30"/>
  <c r="O130" i="30"/>
  <c r="N130" i="30"/>
  <c r="U129" i="30"/>
  <c r="Q129" i="30"/>
  <c r="P129" i="30"/>
  <c r="O129" i="30"/>
  <c r="N129" i="30"/>
  <c r="U128" i="30"/>
  <c r="Q128" i="30"/>
  <c r="P128" i="30"/>
  <c r="O128" i="30"/>
  <c r="N128" i="30"/>
  <c r="U127" i="30"/>
  <c r="Q127" i="30"/>
  <c r="P127" i="30"/>
  <c r="O127" i="30"/>
  <c r="N127" i="30"/>
  <c r="U126" i="30"/>
  <c r="Q126" i="30"/>
  <c r="P126" i="30"/>
  <c r="O126" i="30"/>
  <c r="N126" i="30"/>
  <c r="U125" i="30"/>
  <c r="Q125" i="30"/>
  <c r="P125" i="30"/>
  <c r="O125" i="30"/>
  <c r="N125" i="30"/>
  <c r="U124" i="30"/>
  <c r="Q124" i="30"/>
  <c r="P124" i="30"/>
  <c r="O124" i="30"/>
  <c r="N124" i="30"/>
  <c r="U123" i="30"/>
  <c r="Q123" i="30"/>
  <c r="P123" i="30"/>
  <c r="O123" i="30"/>
  <c r="N123" i="30"/>
  <c r="AD122" i="30"/>
  <c r="AD123" i="30" s="1"/>
  <c r="AD124" i="30" s="1"/>
  <c r="AD125" i="30" s="1"/>
  <c r="AD126" i="30" s="1"/>
  <c r="AD127" i="30" s="1"/>
  <c r="AD128" i="30" s="1"/>
  <c r="AD129" i="30" s="1"/>
  <c r="AD130" i="30" s="1"/>
  <c r="AD131" i="30" s="1"/>
  <c r="AD132" i="30" s="1"/>
  <c r="AD133" i="30" s="1"/>
  <c r="AC122" i="30"/>
  <c r="AC123" i="30" s="1"/>
  <c r="AC124" i="30" s="1"/>
  <c r="AC125" i="30" s="1"/>
  <c r="AC126" i="30" s="1"/>
  <c r="AC127" i="30" s="1"/>
  <c r="AC128" i="30" s="1"/>
  <c r="AC129" i="30" s="1"/>
  <c r="AC130" i="30" s="1"/>
  <c r="AC131" i="30" s="1"/>
  <c r="AC132" i="30" s="1"/>
  <c r="AC133" i="30" s="1"/>
  <c r="AB122" i="30"/>
  <c r="AB123" i="30" s="1"/>
  <c r="AB124" i="30" s="1"/>
  <c r="AB125" i="30" s="1"/>
  <c r="AB126" i="30" s="1"/>
  <c r="AB127" i="30" s="1"/>
  <c r="AB128" i="30" s="1"/>
  <c r="AB129" i="30" s="1"/>
  <c r="AB130" i="30" s="1"/>
  <c r="AB131" i="30" s="1"/>
  <c r="AB132" i="30" s="1"/>
  <c r="AB133" i="30" s="1"/>
  <c r="AA122" i="30"/>
  <c r="AA123" i="30" s="1"/>
  <c r="AA124" i="30" s="1"/>
  <c r="AA125" i="30" s="1"/>
  <c r="AA126" i="30" s="1"/>
  <c r="AA127" i="30" s="1"/>
  <c r="AA128" i="30" s="1"/>
  <c r="AA129" i="30" s="1"/>
  <c r="AA130" i="30" s="1"/>
  <c r="AA131" i="30" s="1"/>
  <c r="AA132" i="30" s="1"/>
  <c r="AA133" i="30" s="1"/>
  <c r="U122" i="30"/>
  <c r="P122" i="30"/>
  <c r="O122" i="30"/>
  <c r="N122" i="30"/>
  <c r="U121" i="30"/>
  <c r="P121" i="30"/>
  <c r="O121" i="30"/>
  <c r="N121" i="30"/>
  <c r="M121" i="30"/>
  <c r="U120" i="30"/>
  <c r="P120" i="30"/>
  <c r="O120" i="30"/>
  <c r="N120" i="30"/>
  <c r="M120" i="30"/>
  <c r="U119" i="30"/>
  <c r="P119" i="30"/>
  <c r="O119" i="30"/>
  <c r="N119" i="30"/>
  <c r="M119" i="30"/>
  <c r="U118" i="30"/>
  <c r="P118" i="30"/>
  <c r="O118" i="30"/>
  <c r="N118" i="30"/>
  <c r="M118" i="30"/>
  <c r="U117" i="30"/>
  <c r="P117" i="30"/>
  <c r="O117" i="30"/>
  <c r="N117" i="30"/>
  <c r="M117" i="30"/>
  <c r="U116" i="30"/>
  <c r="P116" i="30"/>
  <c r="O116" i="30"/>
  <c r="N116" i="30"/>
  <c r="M116" i="30"/>
  <c r="U115" i="30"/>
  <c r="P115" i="30"/>
  <c r="O115" i="30"/>
  <c r="N115" i="30"/>
  <c r="M115" i="30"/>
  <c r="U114" i="30"/>
  <c r="P114" i="30"/>
  <c r="O114" i="30"/>
  <c r="N114" i="30"/>
  <c r="M114" i="30"/>
  <c r="U113" i="30"/>
  <c r="P113" i="30"/>
  <c r="O113" i="30"/>
  <c r="N113" i="30"/>
  <c r="M113" i="30"/>
  <c r="U112" i="30"/>
  <c r="Q112" i="30"/>
  <c r="P112" i="30"/>
  <c r="O112" i="30"/>
  <c r="N112" i="30"/>
  <c r="M112" i="30"/>
  <c r="U111" i="30"/>
  <c r="Q111" i="30"/>
  <c r="P111" i="30"/>
  <c r="O111" i="30"/>
  <c r="N111" i="30"/>
  <c r="M111" i="30"/>
  <c r="AD110" i="30"/>
  <c r="AD111" i="30" s="1"/>
  <c r="AD112" i="30" s="1"/>
  <c r="AD113" i="30" s="1"/>
  <c r="AD114" i="30" s="1"/>
  <c r="AD115" i="30" s="1"/>
  <c r="AD116" i="30" s="1"/>
  <c r="AD117" i="30" s="1"/>
  <c r="AD118" i="30" s="1"/>
  <c r="AD119" i="30" s="1"/>
  <c r="AD120" i="30" s="1"/>
  <c r="AD121" i="30" s="1"/>
  <c r="AC110" i="30"/>
  <c r="AC111" i="30" s="1"/>
  <c r="AC112" i="30" s="1"/>
  <c r="AC113" i="30" s="1"/>
  <c r="AC114" i="30" s="1"/>
  <c r="AC115" i="30" s="1"/>
  <c r="AC116" i="30" s="1"/>
  <c r="AC117" i="30" s="1"/>
  <c r="AC118" i="30" s="1"/>
  <c r="AC119" i="30" s="1"/>
  <c r="AC120" i="30" s="1"/>
  <c r="AC121" i="30" s="1"/>
  <c r="AB110" i="30"/>
  <c r="AB111" i="30" s="1"/>
  <c r="AB112" i="30" s="1"/>
  <c r="AB113" i="30" s="1"/>
  <c r="AB114" i="30" s="1"/>
  <c r="AB115" i="30" s="1"/>
  <c r="AB116" i="30" s="1"/>
  <c r="AB117" i="30" s="1"/>
  <c r="AB118" i="30" s="1"/>
  <c r="AB119" i="30" s="1"/>
  <c r="AB120" i="30" s="1"/>
  <c r="AB121" i="30" s="1"/>
  <c r="AA110" i="30"/>
  <c r="AA111" i="30" s="1"/>
  <c r="AA112" i="30" s="1"/>
  <c r="AA113" i="30" s="1"/>
  <c r="AA114" i="30" s="1"/>
  <c r="AA115" i="30" s="1"/>
  <c r="AA116" i="30" s="1"/>
  <c r="AA117" i="30" s="1"/>
  <c r="AA118" i="30" s="1"/>
  <c r="AA119" i="30" s="1"/>
  <c r="AA120" i="30" s="1"/>
  <c r="AA121" i="30" s="1"/>
  <c r="U110" i="30"/>
  <c r="Q110" i="30"/>
  <c r="P110" i="30"/>
  <c r="O110" i="30"/>
  <c r="N110" i="30"/>
  <c r="M110" i="30"/>
  <c r="U109" i="30"/>
  <c r="Q109" i="30"/>
  <c r="P109" i="30"/>
  <c r="O109" i="30"/>
  <c r="N109" i="30"/>
  <c r="M109" i="30"/>
  <c r="L109" i="30"/>
  <c r="U108" i="30"/>
  <c r="Q108" i="30"/>
  <c r="P108" i="30"/>
  <c r="O108" i="30"/>
  <c r="N108" i="30"/>
  <c r="M108" i="30"/>
  <c r="L108" i="30"/>
  <c r="U107" i="30"/>
  <c r="Q107" i="30"/>
  <c r="P107" i="30"/>
  <c r="O107" i="30"/>
  <c r="N107" i="30"/>
  <c r="M107" i="30"/>
  <c r="L107" i="30"/>
  <c r="U106" i="30"/>
  <c r="Q106" i="30"/>
  <c r="P106" i="30"/>
  <c r="O106" i="30"/>
  <c r="N106" i="30"/>
  <c r="M106" i="30"/>
  <c r="L106" i="30"/>
  <c r="U105" i="30"/>
  <c r="Q105" i="30"/>
  <c r="P105" i="30"/>
  <c r="O105" i="30"/>
  <c r="N105" i="30"/>
  <c r="M105" i="30"/>
  <c r="L105" i="30"/>
  <c r="U104" i="30"/>
  <c r="Q104" i="30"/>
  <c r="P104" i="30"/>
  <c r="O104" i="30"/>
  <c r="N104" i="30"/>
  <c r="M104" i="30"/>
  <c r="L104" i="30"/>
  <c r="U103" i="30"/>
  <c r="Q103" i="30"/>
  <c r="P103" i="30"/>
  <c r="O103" i="30"/>
  <c r="N103" i="30"/>
  <c r="M103" i="30"/>
  <c r="L103" i="30"/>
  <c r="U102" i="30"/>
  <c r="Q102" i="30"/>
  <c r="P102" i="30"/>
  <c r="O102" i="30"/>
  <c r="N102" i="30"/>
  <c r="M102" i="30"/>
  <c r="L102" i="30"/>
  <c r="U101" i="30"/>
  <c r="Q101" i="30"/>
  <c r="P101" i="30"/>
  <c r="O101" i="30"/>
  <c r="N101" i="30"/>
  <c r="M101" i="30"/>
  <c r="L101" i="30"/>
  <c r="U100" i="30"/>
  <c r="Q100" i="30"/>
  <c r="P100" i="30"/>
  <c r="O100" i="30"/>
  <c r="N100" i="30"/>
  <c r="M100" i="30"/>
  <c r="L100" i="30"/>
  <c r="U99" i="30"/>
  <c r="Q99" i="30"/>
  <c r="P99" i="30"/>
  <c r="O99" i="30"/>
  <c r="N99" i="30"/>
  <c r="M99" i="30"/>
  <c r="L99" i="30"/>
  <c r="AD98" i="30"/>
  <c r="AD99" i="30" s="1"/>
  <c r="AD100" i="30" s="1"/>
  <c r="AD101" i="30" s="1"/>
  <c r="AD102" i="30" s="1"/>
  <c r="AD103" i="30" s="1"/>
  <c r="AD104" i="30" s="1"/>
  <c r="AD105" i="30" s="1"/>
  <c r="AD106" i="30" s="1"/>
  <c r="AD107" i="30" s="1"/>
  <c r="AD108" i="30" s="1"/>
  <c r="AD109" i="30" s="1"/>
  <c r="AC98" i="30"/>
  <c r="AC99" i="30" s="1"/>
  <c r="AC100" i="30" s="1"/>
  <c r="AC101" i="30" s="1"/>
  <c r="AC102" i="30" s="1"/>
  <c r="AC103" i="30" s="1"/>
  <c r="AC104" i="30" s="1"/>
  <c r="AC105" i="30" s="1"/>
  <c r="AC106" i="30" s="1"/>
  <c r="AC107" i="30" s="1"/>
  <c r="AC108" i="30" s="1"/>
  <c r="AC109" i="30" s="1"/>
  <c r="AB98" i="30"/>
  <c r="AB99" i="30" s="1"/>
  <c r="AB100" i="30" s="1"/>
  <c r="AB101" i="30" s="1"/>
  <c r="AB102" i="30" s="1"/>
  <c r="AB103" i="30" s="1"/>
  <c r="AB104" i="30" s="1"/>
  <c r="AB105" i="30" s="1"/>
  <c r="AB106" i="30" s="1"/>
  <c r="AB107" i="30" s="1"/>
  <c r="AB108" i="30" s="1"/>
  <c r="AB109" i="30" s="1"/>
  <c r="AA98" i="30"/>
  <c r="AA99" i="30" s="1"/>
  <c r="AA100" i="30" s="1"/>
  <c r="AA101" i="30" s="1"/>
  <c r="AA102" i="30" s="1"/>
  <c r="AA103" i="30" s="1"/>
  <c r="AA104" i="30" s="1"/>
  <c r="AA105" i="30" s="1"/>
  <c r="AA106" i="30" s="1"/>
  <c r="AA107" i="30" s="1"/>
  <c r="AA108" i="30" s="1"/>
  <c r="AA109" i="30" s="1"/>
  <c r="U98" i="30"/>
  <c r="P98" i="30"/>
  <c r="O98" i="30"/>
  <c r="N98" i="30"/>
  <c r="M98" i="30"/>
  <c r="L98" i="30"/>
  <c r="U97" i="30"/>
  <c r="P97" i="30"/>
  <c r="O97" i="30"/>
  <c r="N97" i="30"/>
  <c r="M97" i="30"/>
  <c r="L97" i="30"/>
  <c r="K97" i="30"/>
  <c r="U96" i="30"/>
  <c r="P96" i="30"/>
  <c r="O96" i="30"/>
  <c r="N96" i="30"/>
  <c r="M96" i="30"/>
  <c r="L96" i="30"/>
  <c r="K96" i="30"/>
  <c r="U95" i="30"/>
  <c r="P95" i="30"/>
  <c r="O95" i="30"/>
  <c r="N95" i="30"/>
  <c r="M95" i="30"/>
  <c r="L95" i="30"/>
  <c r="K95" i="30"/>
  <c r="U94" i="30"/>
  <c r="P94" i="30"/>
  <c r="O94" i="30"/>
  <c r="N94" i="30"/>
  <c r="M94" i="30"/>
  <c r="L94" i="30"/>
  <c r="K94" i="30"/>
  <c r="U93" i="30"/>
  <c r="P93" i="30"/>
  <c r="O93" i="30"/>
  <c r="N93" i="30"/>
  <c r="M93" i="30"/>
  <c r="L93" i="30"/>
  <c r="K93" i="30"/>
  <c r="U92" i="30"/>
  <c r="O92" i="30"/>
  <c r="N92" i="30"/>
  <c r="M92" i="30"/>
  <c r="L92" i="30"/>
  <c r="K92" i="30"/>
  <c r="U91" i="30"/>
  <c r="O91" i="30"/>
  <c r="N91" i="30"/>
  <c r="M91" i="30"/>
  <c r="L91" i="30"/>
  <c r="K91" i="30"/>
  <c r="U90" i="30"/>
  <c r="O90" i="30"/>
  <c r="N90" i="30"/>
  <c r="M90" i="30"/>
  <c r="L90" i="30"/>
  <c r="K90" i="30"/>
  <c r="U89" i="30"/>
  <c r="O89" i="30"/>
  <c r="N89" i="30"/>
  <c r="M89" i="30"/>
  <c r="L89" i="30"/>
  <c r="K89" i="30"/>
  <c r="U88" i="30"/>
  <c r="O88" i="30"/>
  <c r="N88" i="30"/>
  <c r="M88" i="30"/>
  <c r="L88" i="30"/>
  <c r="K88" i="30"/>
  <c r="U87" i="30"/>
  <c r="O87" i="30"/>
  <c r="N87" i="30"/>
  <c r="M87" i="30"/>
  <c r="L87" i="30"/>
  <c r="K87" i="30"/>
  <c r="AD86" i="30"/>
  <c r="AD87" i="30" s="1"/>
  <c r="AD88" i="30" s="1"/>
  <c r="AD89" i="30" s="1"/>
  <c r="AD90" i="30" s="1"/>
  <c r="AD91" i="30" s="1"/>
  <c r="AD92" i="30" s="1"/>
  <c r="AD93" i="30" s="1"/>
  <c r="AD94" i="30" s="1"/>
  <c r="AD95" i="30" s="1"/>
  <c r="AD96" i="30" s="1"/>
  <c r="AD97" i="30" s="1"/>
  <c r="AC86" i="30"/>
  <c r="AC87" i="30" s="1"/>
  <c r="AC88" i="30" s="1"/>
  <c r="AC89" i="30" s="1"/>
  <c r="AC90" i="30" s="1"/>
  <c r="AC91" i="30" s="1"/>
  <c r="AC92" i="30" s="1"/>
  <c r="AC93" i="30" s="1"/>
  <c r="AC94" i="30" s="1"/>
  <c r="AC95" i="30" s="1"/>
  <c r="AC96" i="30" s="1"/>
  <c r="AC97" i="30" s="1"/>
  <c r="AB86" i="30"/>
  <c r="AB87" i="30" s="1"/>
  <c r="AB88" i="30" s="1"/>
  <c r="AB89" i="30" s="1"/>
  <c r="AB90" i="30" s="1"/>
  <c r="AB91" i="30" s="1"/>
  <c r="AB92" i="30" s="1"/>
  <c r="AB93" i="30" s="1"/>
  <c r="AB94" i="30" s="1"/>
  <c r="AB95" i="30" s="1"/>
  <c r="AB96" i="30" s="1"/>
  <c r="AB97" i="30" s="1"/>
  <c r="AA86" i="30"/>
  <c r="AA87" i="30" s="1"/>
  <c r="AA88" i="30" s="1"/>
  <c r="AA89" i="30" s="1"/>
  <c r="AA90" i="30" s="1"/>
  <c r="AA91" i="30" s="1"/>
  <c r="AA92" i="30" s="1"/>
  <c r="AA93" i="30" s="1"/>
  <c r="AA94" i="30" s="1"/>
  <c r="AA95" i="30" s="1"/>
  <c r="AA96" i="30" s="1"/>
  <c r="AA97" i="30" s="1"/>
  <c r="U86" i="30"/>
  <c r="O86" i="30"/>
  <c r="M86" i="30"/>
  <c r="L86" i="30"/>
  <c r="K86" i="30"/>
  <c r="B141" i="30"/>
  <c r="A141" i="30"/>
  <c r="B140" i="30"/>
  <c r="A140" i="30"/>
  <c r="B139" i="30"/>
  <c r="A139" i="30"/>
  <c r="B138" i="30"/>
  <c r="A138" i="30"/>
  <c r="B137" i="30"/>
  <c r="A137" i="30"/>
  <c r="B136" i="30"/>
  <c r="A136" i="30"/>
  <c r="B135" i="30"/>
  <c r="A135" i="30"/>
  <c r="B134" i="30"/>
  <c r="A134" i="30"/>
  <c r="B133" i="30"/>
  <c r="A133" i="30"/>
  <c r="B132" i="30"/>
  <c r="A132" i="30"/>
  <c r="B131" i="30"/>
  <c r="A131" i="30"/>
  <c r="B130" i="30"/>
  <c r="A130" i="30"/>
  <c r="B129" i="30"/>
  <c r="A129" i="30"/>
  <c r="B128" i="30"/>
  <c r="A128" i="30"/>
  <c r="B127" i="30"/>
  <c r="A127" i="30"/>
  <c r="B126" i="30"/>
  <c r="A126" i="30"/>
  <c r="B125" i="30"/>
  <c r="A125" i="30"/>
  <c r="B124" i="30"/>
  <c r="A124" i="30"/>
  <c r="B123" i="30"/>
  <c r="A123" i="30"/>
  <c r="B122" i="30"/>
  <c r="A122" i="30"/>
  <c r="B121" i="30"/>
  <c r="A121" i="30"/>
  <c r="B120" i="30"/>
  <c r="A120" i="30"/>
  <c r="B119" i="30"/>
  <c r="A119" i="30"/>
  <c r="B118" i="30"/>
  <c r="A118" i="30"/>
  <c r="B117" i="30"/>
  <c r="A117" i="30"/>
  <c r="B116" i="30"/>
  <c r="A116" i="30"/>
  <c r="B115" i="30"/>
  <c r="A115" i="30"/>
  <c r="B114" i="30"/>
  <c r="A114" i="30"/>
  <c r="B113" i="30"/>
  <c r="A113" i="30"/>
  <c r="B112" i="30"/>
  <c r="A112" i="30"/>
  <c r="B111" i="30"/>
  <c r="A111" i="30"/>
  <c r="B110" i="30"/>
  <c r="A110" i="30"/>
  <c r="B109" i="30"/>
  <c r="A109" i="30"/>
  <c r="B108" i="30"/>
  <c r="A108" i="30"/>
  <c r="B107" i="30"/>
  <c r="A107" i="30"/>
  <c r="B106" i="30"/>
  <c r="A106" i="30"/>
  <c r="B105" i="30"/>
  <c r="A105" i="30"/>
  <c r="B104" i="30"/>
  <c r="A104" i="30"/>
  <c r="B103" i="30"/>
  <c r="A103" i="30"/>
  <c r="B102" i="30"/>
  <c r="A102" i="30"/>
  <c r="B101" i="30"/>
  <c r="A101" i="30"/>
  <c r="B100" i="30"/>
  <c r="A100" i="30"/>
  <c r="B99" i="30"/>
  <c r="A99" i="30"/>
  <c r="B98" i="30"/>
  <c r="A98" i="30"/>
  <c r="B97" i="30"/>
  <c r="A97" i="30"/>
  <c r="B96" i="30"/>
  <c r="A96" i="30"/>
  <c r="B95" i="30"/>
  <c r="A95" i="30"/>
  <c r="B94" i="30"/>
  <c r="A94" i="30"/>
  <c r="B93" i="30"/>
  <c r="A93" i="30"/>
  <c r="B92" i="30"/>
  <c r="A92" i="30"/>
  <c r="B91" i="30"/>
  <c r="A91" i="30"/>
  <c r="B90" i="30"/>
  <c r="A90" i="30"/>
  <c r="B89" i="30"/>
  <c r="A89" i="30"/>
  <c r="B88" i="30"/>
  <c r="A88" i="30"/>
  <c r="B87" i="30"/>
  <c r="A87" i="30"/>
  <c r="B86" i="30"/>
  <c r="A86" i="30"/>
  <c r="U139" i="29"/>
  <c r="T139" i="29"/>
  <c r="S139" i="29"/>
  <c r="R139" i="29"/>
  <c r="Q139" i="29"/>
  <c r="P139" i="29"/>
  <c r="O139" i="29"/>
  <c r="U138" i="29"/>
  <c r="T138" i="29"/>
  <c r="S138" i="29"/>
  <c r="R138" i="29"/>
  <c r="Q138" i="29"/>
  <c r="P138" i="29"/>
  <c r="O138" i="29"/>
  <c r="U137" i="29"/>
  <c r="T137" i="29"/>
  <c r="S137" i="29"/>
  <c r="R137" i="29"/>
  <c r="Q137" i="29"/>
  <c r="P137" i="29"/>
  <c r="O137" i="29"/>
  <c r="U136" i="29"/>
  <c r="T136" i="29"/>
  <c r="S136" i="29"/>
  <c r="R136" i="29"/>
  <c r="Q136" i="29"/>
  <c r="P136" i="29"/>
  <c r="O136" i="29"/>
  <c r="U135" i="29"/>
  <c r="T135" i="29"/>
  <c r="S135" i="29"/>
  <c r="R135" i="29"/>
  <c r="Q135" i="29"/>
  <c r="P135" i="29"/>
  <c r="O135" i="29"/>
  <c r="AD134" i="29"/>
  <c r="AD135" i="29" s="1"/>
  <c r="AD136" i="29" s="1"/>
  <c r="AD137" i="29" s="1"/>
  <c r="AD138" i="29" s="1"/>
  <c r="AD139" i="29" s="1"/>
  <c r="AD140" i="29" s="1"/>
  <c r="AE140" i="29" s="1"/>
  <c r="AC134" i="29"/>
  <c r="AC135" i="29" s="1"/>
  <c r="AC136" i="29" s="1"/>
  <c r="AC137" i="29" s="1"/>
  <c r="AC138" i="29" s="1"/>
  <c r="AC139" i="29" s="1"/>
  <c r="AC140" i="29" s="1"/>
  <c r="AB134" i="29"/>
  <c r="AB135" i="29" s="1"/>
  <c r="AB136" i="29" s="1"/>
  <c r="AB137" i="29" s="1"/>
  <c r="AB138" i="29" s="1"/>
  <c r="AB139" i="29" s="1"/>
  <c r="AA134" i="29"/>
  <c r="AA135" i="29" s="1"/>
  <c r="AA136" i="29" s="1"/>
  <c r="AA137" i="29" s="1"/>
  <c r="AA138" i="29" s="1"/>
  <c r="AA139" i="29" s="1"/>
  <c r="U134" i="29"/>
  <c r="T134" i="29"/>
  <c r="S134" i="29"/>
  <c r="R134" i="29"/>
  <c r="Q134" i="29"/>
  <c r="P134" i="29"/>
  <c r="O134" i="29"/>
  <c r="U133" i="29"/>
  <c r="S133" i="29"/>
  <c r="R133" i="29"/>
  <c r="Q133" i="29"/>
  <c r="P133" i="29"/>
  <c r="O133" i="29"/>
  <c r="N133" i="29"/>
  <c r="U132" i="29"/>
  <c r="Q132" i="29"/>
  <c r="P132" i="29"/>
  <c r="O132" i="29"/>
  <c r="N132" i="29"/>
  <c r="U131" i="29"/>
  <c r="Q131" i="29"/>
  <c r="P131" i="29"/>
  <c r="O131" i="29"/>
  <c r="N131" i="29"/>
  <c r="U130" i="29"/>
  <c r="Q130" i="29"/>
  <c r="P130" i="29"/>
  <c r="O130" i="29"/>
  <c r="N130" i="29"/>
  <c r="U129" i="29"/>
  <c r="Q129" i="29"/>
  <c r="P129" i="29"/>
  <c r="O129" i="29"/>
  <c r="N129" i="29"/>
  <c r="U128" i="29"/>
  <c r="Q128" i="29"/>
  <c r="P128" i="29"/>
  <c r="O128" i="29"/>
  <c r="N128" i="29"/>
  <c r="U127" i="29"/>
  <c r="Q127" i="29"/>
  <c r="P127" i="29"/>
  <c r="O127" i="29"/>
  <c r="N127" i="29"/>
  <c r="U126" i="29"/>
  <c r="Q126" i="29"/>
  <c r="P126" i="29"/>
  <c r="O126" i="29"/>
  <c r="N126" i="29"/>
  <c r="U125" i="29"/>
  <c r="Q125" i="29"/>
  <c r="P125" i="29"/>
  <c r="O125" i="29"/>
  <c r="N125" i="29"/>
  <c r="U124" i="29"/>
  <c r="Q124" i="29"/>
  <c r="P124" i="29"/>
  <c r="O124" i="29"/>
  <c r="N124" i="29"/>
  <c r="U123" i="29"/>
  <c r="Q123" i="29"/>
  <c r="P123" i="29"/>
  <c r="O123" i="29"/>
  <c r="N123" i="29"/>
  <c r="AD122" i="29"/>
  <c r="AD123" i="29" s="1"/>
  <c r="AD124" i="29" s="1"/>
  <c r="AD125" i="29" s="1"/>
  <c r="AD126" i="29" s="1"/>
  <c r="AD127" i="29" s="1"/>
  <c r="AD128" i="29" s="1"/>
  <c r="AD129" i="29" s="1"/>
  <c r="AD130" i="29" s="1"/>
  <c r="AD131" i="29" s="1"/>
  <c r="AD132" i="29" s="1"/>
  <c r="AD133" i="29" s="1"/>
  <c r="AC122" i="29"/>
  <c r="AC123" i="29" s="1"/>
  <c r="AC124" i="29" s="1"/>
  <c r="AC125" i="29" s="1"/>
  <c r="AC126" i="29" s="1"/>
  <c r="AC127" i="29" s="1"/>
  <c r="AC128" i="29" s="1"/>
  <c r="AC129" i="29" s="1"/>
  <c r="AC130" i="29" s="1"/>
  <c r="AC131" i="29" s="1"/>
  <c r="AC132" i="29" s="1"/>
  <c r="AC133" i="29" s="1"/>
  <c r="AB122" i="29"/>
  <c r="AB123" i="29" s="1"/>
  <c r="AB124" i="29" s="1"/>
  <c r="AB125" i="29" s="1"/>
  <c r="AB126" i="29" s="1"/>
  <c r="AB127" i="29" s="1"/>
  <c r="AB128" i="29" s="1"/>
  <c r="AB129" i="29" s="1"/>
  <c r="AB130" i="29" s="1"/>
  <c r="AB131" i="29" s="1"/>
  <c r="AB132" i="29" s="1"/>
  <c r="AB133" i="29" s="1"/>
  <c r="AA122" i="29"/>
  <c r="AA123" i="29" s="1"/>
  <c r="AA124" i="29" s="1"/>
  <c r="AA125" i="29" s="1"/>
  <c r="AA126" i="29" s="1"/>
  <c r="AA127" i="29" s="1"/>
  <c r="AA128" i="29" s="1"/>
  <c r="AA129" i="29" s="1"/>
  <c r="AA130" i="29" s="1"/>
  <c r="AA131" i="29" s="1"/>
  <c r="AA132" i="29" s="1"/>
  <c r="AA133" i="29" s="1"/>
  <c r="U122" i="29"/>
  <c r="P122" i="29"/>
  <c r="O122" i="29"/>
  <c r="N122" i="29"/>
  <c r="U121" i="29"/>
  <c r="P121" i="29"/>
  <c r="O121" i="29"/>
  <c r="N121" i="29"/>
  <c r="M121" i="29"/>
  <c r="U120" i="29"/>
  <c r="P120" i="29"/>
  <c r="O120" i="29"/>
  <c r="N120" i="29"/>
  <c r="M120" i="29"/>
  <c r="U119" i="29"/>
  <c r="P119" i="29"/>
  <c r="O119" i="29"/>
  <c r="N119" i="29"/>
  <c r="M119" i="29"/>
  <c r="U118" i="29"/>
  <c r="P118" i="29"/>
  <c r="O118" i="29"/>
  <c r="N118" i="29"/>
  <c r="M118" i="29"/>
  <c r="U117" i="29"/>
  <c r="P117" i="29"/>
  <c r="O117" i="29"/>
  <c r="N117" i="29"/>
  <c r="M117" i="29"/>
  <c r="U116" i="29"/>
  <c r="P116" i="29"/>
  <c r="O116" i="29"/>
  <c r="N116" i="29"/>
  <c r="M116" i="29"/>
  <c r="U115" i="29"/>
  <c r="P115" i="29"/>
  <c r="O115" i="29"/>
  <c r="N115" i="29"/>
  <c r="M115" i="29"/>
  <c r="U114" i="29"/>
  <c r="P114" i="29"/>
  <c r="O114" i="29"/>
  <c r="N114" i="29"/>
  <c r="M114" i="29"/>
  <c r="U113" i="29"/>
  <c r="P113" i="29"/>
  <c r="O113" i="29"/>
  <c r="N113" i="29"/>
  <c r="M113" i="29"/>
  <c r="U112" i="29"/>
  <c r="Q112" i="29"/>
  <c r="P112" i="29"/>
  <c r="O112" i="29"/>
  <c r="N112" i="29"/>
  <c r="M112" i="29"/>
  <c r="U111" i="29"/>
  <c r="Q111" i="29"/>
  <c r="P111" i="29"/>
  <c r="O111" i="29"/>
  <c r="N111" i="29"/>
  <c r="M111" i="29"/>
  <c r="AD110" i="29"/>
  <c r="AD111" i="29" s="1"/>
  <c r="AD112" i="29" s="1"/>
  <c r="AD113" i="29" s="1"/>
  <c r="AD114" i="29" s="1"/>
  <c r="AD115" i="29" s="1"/>
  <c r="AD116" i="29" s="1"/>
  <c r="AD117" i="29" s="1"/>
  <c r="AD118" i="29" s="1"/>
  <c r="AD119" i="29" s="1"/>
  <c r="AD120" i="29" s="1"/>
  <c r="AD121" i="29" s="1"/>
  <c r="AC110" i="29"/>
  <c r="AC111" i="29" s="1"/>
  <c r="AC112" i="29" s="1"/>
  <c r="AC113" i="29" s="1"/>
  <c r="AC114" i="29" s="1"/>
  <c r="AC115" i="29" s="1"/>
  <c r="AC116" i="29" s="1"/>
  <c r="AC117" i="29" s="1"/>
  <c r="AC118" i="29" s="1"/>
  <c r="AC119" i="29" s="1"/>
  <c r="AC120" i="29" s="1"/>
  <c r="AC121" i="29" s="1"/>
  <c r="AB110" i="29"/>
  <c r="AB111" i="29" s="1"/>
  <c r="AB112" i="29" s="1"/>
  <c r="AB113" i="29" s="1"/>
  <c r="AB114" i="29" s="1"/>
  <c r="AB115" i="29" s="1"/>
  <c r="AB116" i="29" s="1"/>
  <c r="AB117" i="29" s="1"/>
  <c r="AB118" i="29" s="1"/>
  <c r="AB119" i="29" s="1"/>
  <c r="AB120" i="29" s="1"/>
  <c r="AB121" i="29" s="1"/>
  <c r="AA110" i="29"/>
  <c r="AA111" i="29" s="1"/>
  <c r="AA112" i="29" s="1"/>
  <c r="AA113" i="29" s="1"/>
  <c r="AA114" i="29" s="1"/>
  <c r="AA115" i="29" s="1"/>
  <c r="AA116" i="29" s="1"/>
  <c r="AA117" i="29" s="1"/>
  <c r="AA118" i="29" s="1"/>
  <c r="AA119" i="29" s="1"/>
  <c r="AA120" i="29" s="1"/>
  <c r="AA121" i="29" s="1"/>
  <c r="U110" i="29"/>
  <c r="Q110" i="29"/>
  <c r="P110" i="29"/>
  <c r="O110" i="29"/>
  <c r="N110" i="29"/>
  <c r="M110" i="29"/>
  <c r="U109" i="29"/>
  <c r="Q109" i="29"/>
  <c r="P109" i="29"/>
  <c r="O109" i="29"/>
  <c r="N109" i="29"/>
  <c r="M109" i="29"/>
  <c r="L109" i="29"/>
  <c r="U108" i="29"/>
  <c r="Q108" i="29"/>
  <c r="P108" i="29"/>
  <c r="O108" i="29"/>
  <c r="N108" i="29"/>
  <c r="M108" i="29"/>
  <c r="L108" i="29"/>
  <c r="U107" i="29"/>
  <c r="Q107" i="29"/>
  <c r="P107" i="29"/>
  <c r="O107" i="29"/>
  <c r="N107" i="29"/>
  <c r="M107" i="29"/>
  <c r="L107" i="29"/>
  <c r="U106" i="29"/>
  <c r="Q106" i="29"/>
  <c r="P106" i="29"/>
  <c r="O106" i="29"/>
  <c r="N106" i="29"/>
  <c r="M106" i="29"/>
  <c r="L106" i="29"/>
  <c r="U105" i="29"/>
  <c r="Q105" i="29"/>
  <c r="P105" i="29"/>
  <c r="O105" i="29"/>
  <c r="N105" i="29"/>
  <c r="M105" i="29"/>
  <c r="L105" i="29"/>
  <c r="U104" i="29"/>
  <c r="Q104" i="29"/>
  <c r="P104" i="29"/>
  <c r="O104" i="29"/>
  <c r="N104" i="29"/>
  <c r="M104" i="29"/>
  <c r="L104" i="29"/>
  <c r="U103" i="29"/>
  <c r="Q103" i="29"/>
  <c r="P103" i="29"/>
  <c r="O103" i="29"/>
  <c r="N103" i="29"/>
  <c r="M103" i="29"/>
  <c r="L103" i="29"/>
  <c r="U102" i="29"/>
  <c r="Q102" i="29"/>
  <c r="P102" i="29"/>
  <c r="O102" i="29"/>
  <c r="N102" i="29"/>
  <c r="M102" i="29"/>
  <c r="L102" i="29"/>
  <c r="U101" i="29"/>
  <c r="Q101" i="29"/>
  <c r="P101" i="29"/>
  <c r="O101" i="29"/>
  <c r="N101" i="29"/>
  <c r="M101" i="29"/>
  <c r="L101" i="29"/>
  <c r="U100" i="29"/>
  <c r="Q100" i="29"/>
  <c r="P100" i="29"/>
  <c r="O100" i="29"/>
  <c r="N100" i="29"/>
  <c r="M100" i="29"/>
  <c r="L100" i="29"/>
  <c r="U99" i="29"/>
  <c r="Q99" i="29"/>
  <c r="P99" i="29"/>
  <c r="O99" i="29"/>
  <c r="N99" i="29"/>
  <c r="M99" i="29"/>
  <c r="L99" i="29"/>
  <c r="AD98" i="29"/>
  <c r="AD99" i="29" s="1"/>
  <c r="AD100" i="29" s="1"/>
  <c r="AD101" i="29" s="1"/>
  <c r="AD102" i="29" s="1"/>
  <c r="AD103" i="29" s="1"/>
  <c r="AD104" i="29" s="1"/>
  <c r="AD105" i="29" s="1"/>
  <c r="AD106" i="29" s="1"/>
  <c r="AD107" i="29" s="1"/>
  <c r="AD108" i="29" s="1"/>
  <c r="AD109" i="29" s="1"/>
  <c r="AC98" i="29"/>
  <c r="AC99" i="29" s="1"/>
  <c r="AC100" i="29" s="1"/>
  <c r="AC101" i="29" s="1"/>
  <c r="AC102" i="29" s="1"/>
  <c r="AC103" i="29" s="1"/>
  <c r="AC104" i="29" s="1"/>
  <c r="AC105" i="29" s="1"/>
  <c r="AC106" i="29" s="1"/>
  <c r="AC107" i="29" s="1"/>
  <c r="AC108" i="29" s="1"/>
  <c r="AC109" i="29" s="1"/>
  <c r="AB98" i="29"/>
  <c r="AB99" i="29" s="1"/>
  <c r="AB100" i="29" s="1"/>
  <c r="AB101" i="29" s="1"/>
  <c r="AB102" i="29" s="1"/>
  <c r="AB103" i="29" s="1"/>
  <c r="AB104" i="29" s="1"/>
  <c r="AB105" i="29" s="1"/>
  <c r="AB106" i="29" s="1"/>
  <c r="AB107" i="29" s="1"/>
  <c r="AB108" i="29" s="1"/>
  <c r="AB109" i="29" s="1"/>
  <c r="AA98" i="29"/>
  <c r="AA99" i="29" s="1"/>
  <c r="AA100" i="29" s="1"/>
  <c r="AA101" i="29" s="1"/>
  <c r="AA102" i="29" s="1"/>
  <c r="AA103" i="29" s="1"/>
  <c r="AA104" i="29" s="1"/>
  <c r="AA105" i="29" s="1"/>
  <c r="AA106" i="29" s="1"/>
  <c r="AA107" i="29" s="1"/>
  <c r="AA108" i="29" s="1"/>
  <c r="AA109" i="29" s="1"/>
  <c r="U98" i="29"/>
  <c r="P98" i="29"/>
  <c r="O98" i="29"/>
  <c r="N98" i="29"/>
  <c r="M98" i="29"/>
  <c r="L98" i="29"/>
  <c r="U97" i="29"/>
  <c r="P97" i="29"/>
  <c r="O97" i="29"/>
  <c r="N97" i="29"/>
  <c r="M97" i="29"/>
  <c r="L97" i="29"/>
  <c r="K97" i="29"/>
  <c r="U96" i="29"/>
  <c r="P96" i="29"/>
  <c r="O96" i="29"/>
  <c r="N96" i="29"/>
  <c r="M96" i="29"/>
  <c r="L96" i="29"/>
  <c r="K96" i="29"/>
  <c r="U95" i="29"/>
  <c r="P95" i="29"/>
  <c r="O95" i="29"/>
  <c r="N95" i="29"/>
  <c r="M95" i="29"/>
  <c r="L95" i="29"/>
  <c r="K95" i="29"/>
  <c r="U94" i="29"/>
  <c r="P94" i="29"/>
  <c r="O94" i="29"/>
  <c r="N94" i="29"/>
  <c r="M94" i="29"/>
  <c r="L94" i="29"/>
  <c r="K94" i="29"/>
  <c r="U93" i="29"/>
  <c r="P93" i="29"/>
  <c r="O93" i="29"/>
  <c r="N93" i="29"/>
  <c r="M93" i="29"/>
  <c r="L93" i="29"/>
  <c r="K93" i="29"/>
  <c r="U92" i="29"/>
  <c r="O92" i="29"/>
  <c r="N92" i="29"/>
  <c r="M92" i="29"/>
  <c r="L92" i="29"/>
  <c r="K92" i="29"/>
  <c r="U91" i="29"/>
  <c r="O91" i="29"/>
  <c r="N91" i="29"/>
  <c r="M91" i="29"/>
  <c r="L91" i="29"/>
  <c r="K91" i="29"/>
  <c r="U90" i="29"/>
  <c r="O90" i="29"/>
  <c r="N90" i="29"/>
  <c r="M90" i="29"/>
  <c r="L90" i="29"/>
  <c r="K90" i="29"/>
  <c r="U89" i="29"/>
  <c r="O89" i="29"/>
  <c r="N89" i="29"/>
  <c r="M89" i="29"/>
  <c r="L89" i="29"/>
  <c r="K89" i="29"/>
  <c r="U88" i="29"/>
  <c r="O88" i="29"/>
  <c r="N88" i="29"/>
  <c r="M88" i="29"/>
  <c r="L88" i="29"/>
  <c r="K88" i="29"/>
  <c r="U87" i="29"/>
  <c r="O87" i="29"/>
  <c r="N87" i="29"/>
  <c r="M87" i="29"/>
  <c r="L87" i="29"/>
  <c r="K87" i="29"/>
  <c r="AD86" i="29"/>
  <c r="AD87" i="29" s="1"/>
  <c r="AD88" i="29" s="1"/>
  <c r="AD89" i="29" s="1"/>
  <c r="AD90" i="29" s="1"/>
  <c r="AD91" i="29" s="1"/>
  <c r="AD92" i="29" s="1"/>
  <c r="AD93" i="29" s="1"/>
  <c r="AD94" i="29" s="1"/>
  <c r="AD95" i="29" s="1"/>
  <c r="AD96" i="29" s="1"/>
  <c r="AD97" i="29" s="1"/>
  <c r="AC86" i="29"/>
  <c r="AC87" i="29" s="1"/>
  <c r="AC88" i="29" s="1"/>
  <c r="AC89" i="29" s="1"/>
  <c r="AC90" i="29" s="1"/>
  <c r="AC91" i="29" s="1"/>
  <c r="AC92" i="29" s="1"/>
  <c r="AC93" i="29" s="1"/>
  <c r="AC94" i="29" s="1"/>
  <c r="AC95" i="29" s="1"/>
  <c r="AC96" i="29" s="1"/>
  <c r="AC97" i="29" s="1"/>
  <c r="AB86" i="29"/>
  <c r="AB87" i="29" s="1"/>
  <c r="AB88" i="29" s="1"/>
  <c r="AB89" i="29" s="1"/>
  <c r="AB90" i="29" s="1"/>
  <c r="AB91" i="29" s="1"/>
  <c r="AB92" i="29" s="1"/>
  <c r="AB93" i="29" s="1"/>
  <c r="AB94" i="29" s="1"/>
  <c r="AB95" i="29" s="1"/>
  <c r="AB96" i="29" s="1"/>
  <c r="AB97" i="29" s="1"/>
  <c r="AA86" i="29"/>
  <c r="AA87" i="29" s="1"/>
  <c r="AA88" i="29" s="1"/>
  <c r="AA89" i="29" s="1"/>
  <c r="AA90" i="29" s="1"/>
  <c r="AA91" i="29" s="1"/>
  <c r="AA92" i="29" s="1"/>
  <c r="AA93" i="29" s="1"/>
  <c r="AA94" i="29" s="1"/>
  <c r="AA95" i="29" s="1"/>
  <c r="AA96" i="29" s="1"/>
  <c r="AA97" i="29" s="1"/>
  <c r="U86" i="29"/>
  <c r="O86" i="29"/>
  <c r="M86" i="29"/>
  <c r="L86" i="29"/>
  <c r="K86" i="29"/>
  <c r="B141" i="29"/>
  <c r="A141" i="29"/>
  <c r="B140" i="29"/>
  <c r="A140" i="29"/>
  <c r="B139" i="29"/>
  <c r="A139" i="29"/>
  <c r="B138" i="29"/>
  <c r="A138" i="29"/>
  <c r="B137" i="29"/>
  <c r="A137" i="29"/>
  <c r="B136" i="29"/>
  <c r="A136" i="29"/>
  <c r="B135" i="29"/>
  <c r="A135" i="29"/>
  <c r="B134" i="29"/>
  <c r="A134" i="29"/>
  <c r="B133" i="29"/>
  <c r="A133" i="29"/>
  <c r="B132" i="29"/>
  <c r="A132" i="29"/>
  <c r="B131" i="29"/>
  <c r="A131" i="29"/>
  <c r="B130" i="29"/>
  <c r="A130" i="29"/>
  <c r="B129" i="29"/>
  <c r="A129" i="29"/>
  <c r="B128" i="29"/>
  <c r="A128" i="29"/>
  <c r="B127" i="29"/>
  <c r="A127" i="29"/>
  <c r="B126" i="29"/>
  <c r="A126" i="29"/>
  <c r="B125" i="29"/>
  <c r="A125" i="29"/>
  <c r="B124" i="29"/>
  <c r="A124" i="29"/>
  <c r="B123" i="29"/>
  <c r="A123" i="29"/>
  <c r="B122" i="29"/>
  <c r="A122" i="29"/>
  <c r="B121" i="29"/>
  <c r="A121" i="29"/>
  <c r="B120" i="29"/>
  <c r="A120" i="29"/>
  <c r="B119" i="29"/>
  <c r="A119" i="29"/>
  <c r="B118" i="29"/>
  <c r="A118" i="29"/>
  <c r="B117" i="29"/>
  <c r="A117" i="29"/>
  <c r="B116" i="29"/>
  <c r="A116" i="29"/>
  <c r="B115" i="29"/>
  <c r="A115" i="29"/>
  <c r="B114" i="29"/>
  <c r="A114" i="29"/>
  <c r="B113" i="29"/>
  <c r="A113" i="29"/>
  <c r="B112" i="29"/>
  <c r="A112" i="29"/>
  <c r="B111" i="29"/>
  <c r="A111" i="29"/>
  <c r="B110" i="29"/>
  <c r="A110" i="29"/>
  <c r="B109" i="29"/>
  <c r="A109" i="29"/>
  <c r="B108" i="29"/>
  <c r="A108" i="29"/>
  <c r="B107" i="29"/>
  <c r="A107" i="29"/>
  <c r="B106" i="29"/>
  <c r="A106" i="29"/>
  <c r="B105" i="29"/>
  <c r="A105" i="29"/>
  <c r="B104" i="29"/>
  <c r="A104" i="29"/>
  <c r="B103" i="29"/>
  <c r="A103" i="29"/>
  <c r="B102" i="29"/>
  <c r="A102" i="29"/>
  <c r="B101" i="29"/>
  <c r="A101" i="29"/>
  <c r="B100" i="29"/>
  <c r="A100" i="29"/>
  <c r="B99" i="29"/>
  <c r="A99" i="29"/>
  <c r="B98" i="29"/>
  <c r="A98" i="29"/>
  <c r="B97" i="29"/>
  <c r="A97" i="29"/>
  <c r="B96" i="29"/>
  <c r="A96" i="29"/>
  <c r="B95" i="29"/>
  <c r="A95" i="29"/>
  <c r="B94" i="29"/>
  <c r="A94" i="29"/>
  <c r="B93" i="29"/>
  <c r="A93" i="29"/>
  <c r="B92" i="29"/>
  <c r="A92" i="29"/>
  <c r="B91" i="29"/>
  <c r="A91" i="29"/>
  <c r="B90" i="29"/>
  <c r="A90" i="29"/>
  <c r="B89" i="29"/>
  <c r="A89" i="29"/>
  <c r="B88" i="29"/>
  <c r="A88" i="29"/>
  <c r="B87" i="29"/>
  <c r="A87" i="29"/>
  <c r="B86" i="29"/>
  <c r="A86" i="29"/>
  <c r="U139" i="28"/>
  <c r="T139" i="28"/>
  <c r="S139" i="28"/>
  <c r="R139" i="28"/>
  <c r="Q139" i="28"/>
  <c r="P139" i="28"/>
  <c r="O139" i="28"/>
  <c r="U138" i="28"/>
  <c r="T138" i="28"/>
  <c r="S138" i="28"/>
  <c r="R138" i="28"/>
  <c r="Q138" i="28"/>
  <c r="P138" i="28"/>
  <c r="O138" i="28"/>
  <c r="U137" i="28"/>
  <c r="T137" i="28"/>
  <c r="S137" i="28"/>
  <c r="R137" i="28"/>
  <c r="Q137" i="28"/>
  <c r="P137" i="28"/>
  <c r="O137" i="28"/>
  <c r="U136" i="28"/>
  <c r="T136" i="28"/>
  <c r="S136" i="28"/>
  <c r="R136" i="28"/>
  <c r="Q136" i="28"/>
  <c r="P136" i="28"/>
  <c r="O136" i="28"/>
  <c r="U135" i="28"/>
  <c r="T135" i="28"/>
  <c r="S135" i="28"/>
  <c r="R135" i="28"/>
  <c r="Q135" i="28"/>
  <c r="P135" i="28"/>
  <c r="O135" i="28"/>
  <c r="AD134" i="28"/>
  <c r="AD135" i="28" s="1"/>
  <c r="AD136" i="28" s="1"/>
  <c r="AD137" i="28" s="1"/>
  <c r="AD138" i="28" s="1"/>
  <c r="AD139" i="28" s="1"/>
  <c r="AD140" i="28" s="1"/>
  <c r="AE140" i="28" s="1"/>
  <c r="AC134" i="28"/>
  <c r="AC135" i="28" s="1"/>
  <c r="AC136" i="28" s="1"/>
  <c r="AC137" i="28" s="1"/>
  <c r="AC138" i="28" s="1"/>
  <c r="AC139" i="28" s="1"/>
  <c r="AB134" i="28"/>
  <c r="AB135" i="28" s="1"/>
  <c r="AB136" i="28" s="1"/>
  <c r="AB137" i="28" s="1"/>
  <c r="AB138" i="28" s="1"/>
  <c r="AB139" i="28" s="1"/>
  <c r="AA134" i="28"/>
  <c r="AA135" i="28" s="1"/>
  <c r="AA136" i="28" s="1"/>
  <c r="AA137" i="28" s="1"/>
  <c r="AA138" i="28" s="1"/>
  <c r="AA139" i="28" s="1"/>
  <c r="U134" i="28"/>
  <c r="T134" i="28"/>
  <c r="S134" i="28"/>
  <c r="R134" i="28"/>
  <c r="Q134" i="28"/>
  <c r="P134" i="28"/>
  <c r="O134" i="28"/>
  <c r="U133" i="28"/>
  <c r="S133" i="28"/>
  <c r="R133" i="28"/>
  <c r="Q133" i="28"/>
  <c r="P133" i="28"/>
  <c r="O133" i="28"/>
  <c r="N133" i="28"/>
  <c r="U132" i="28"/>
  <c r="Q132" i="28"/>
  <c r="P132" i="28"/>
  <c r="O132" i="28"/>
  <c r="N132" i="28"/>
  <c r="U131" i="28"/>
  <c r="Q131" i="28"/>
  <c r="P131" i="28"/>
  <c r="O131" i="28"/>
  <c r="N131" i="28"/>
  <c r="U130" i="28"/>
  <c r="Q130" i="28"/>
  <c r="P130" i="28"/>
  <c r="O130" i="28"/>
  <c r="N130" i="28"/>
  <c r="U129" i="28"/>
  <c r="Q129" i="28"/>
  <c r="P129" i="28"/>
  <c r="O129" i="28"/>
  <c r="N129" i="28"/>
  <c r="U128" i="28"/>
  <c r="Q128" i="28"/>
  <c r="P128" i="28"/>
  <c r="O128" i="28"/>
  <c r="N128" i="28"/>
  <c r="U127" i="28"/>
  <c r="Q127" i="28"/>
  <c r="P127" i="28"/>
  <c r="O127" i="28"/>
  <c r="N127" i="28"/>
  <c r="U126" i="28"/>
  <c r="Q126" i="28"/>
  <c r="P126" i="28"/>
  <c r="O126" i="28"/>
  <c r="N126" i="28"/>
  <c r="U125" i="28"/>
  <c r="Q125" i="28"/>
  <c r="P125" i="28"/>
  <c r="O125" i="28"/>
  <c r="N125" i="28"/>
  <c r="U124" i="28"/>
  <c r="Q124" i="28"/>
  <c r="P124" i="28"/>
  <c r="O124" i="28"/>
  <c r="N124" i="28"/>
  <c r="U123" i="28"/>
  <c r="Q123" i="28"/>
  <c r="P123" i="28"/>
  <c r="O123" i="28"/>
  <c r="N123" i="28"/>
  <c r="AD122" i="28"/>
  <c r="AD123" i="28" s="1"/>
  <c r="AD124" i="28" s="1"/>
  <c r="AD125" i="28" s="1"/>
  <c r="AD126" i="28" s="1"/>
  <c r="AD127" i="28" s="1"/>
  <c r="AD128" i="28" s="1"/>
  <c r="AD129" i="28" s="1"/>
  <c r="AD130" i="28" s="1"/>
  <c r="AD131" i="28" s="1"/>
  <c r="AD132" i="28" s="1"/>
  <c r="AD133" i="28" s="1"/>
  <c r="AC122" i="28"/>
  <c r="AC123" i="28" s="1"/>
  <c r="AC124" i="28" s="1"/>
  <c r="AC125" i="28" s="1"/>
  <c r="AC126" i="28" s="1"/>
  <c r="AC127" i="28" s="1"/>
  <c r="AC128" i="28" s="1"/>
  <c r="AC129" i="28" s="1"/>
  <c r="AC130" i="28" s="1"/>
  <c r="AC131" i="28" s="1"/>
  <c r="AC132" i="28" s="1"/>
  <c r="AC133" i="28" s="1"/>
  <c r="AB122" i="28"/>
  <c r="AB123" i="28" s="1"/>
  <c r="AB124" i="28" s="1"/>
  <c r="AB125" i="28" s="1"/>
  <c r="AB126" i="28" s="1"/>
  <c r="AB127" i="28" s="1"/>
  <c r="AB128" i="28" s="1"/>
  <c r="AB129" i="28" s="1"/>
  <c r="AB130" i="28" s="1"/>
  <c r="AB131" i="28" s="1"/>
  <c r="AB132" i="28" s="1"/>
  <c r="AB133" i="28" s="1"/>
  <c r="AA122" i="28"/>
  <c r="AA123" i="28" s="1"/>
  <c r="AA124" i="28" s="1"/>
  <c r="AA125" i="28" s="1"/>
  <c r="AA126" i="28" s="1"/>
  <c r="AA127" i="28" s="1"/>
  <c r="AA128" i="28" s="1"/>
  <c r="AA129" i="28" s="1"/>
  <c r="AA130" i="28" s="1"/>
  <c r="AA131" i="28" s="1"/>
  <c r="AA132" i="28" s="1"/>
  <c r="AA133" i="28" s="1"/>
  <c r="U122" i="28"/>
  <c r="P122" i="28"/>
  <c r="O122" i="28"/>
  <c r="N122" i="28"/>
  <c r="U121" i="28"/>
  <c r="P121" i="28"/>
  <c r="O121" i="28"/>
  <c r="N121" i="28"/>
  <c r="M121" i="28"/>
  <c r="U120" i="28"/>
  <c r="P120" i="28"/>
  <c r="O120" i="28"/>
  <c r="N120" i="28"/>
  <c r="M120" i="28"/>
  <c r="U119" i="28"/>
  <c r="P119" i="28"/>
  <c r="O119" i="28"/>
  <c r="N119" i="28"/>
  <c r="M119" i="28"/>
  <c r="U118" i="28"/>
  <c r="P118" i="28"/>
  <c r="O118" i="28"/>
  <c r="N118" i="28"/>
  <c r="M118" i="28"/>
  <c r="U117" i="28"/>
  <c r="P117" i="28"/>
  <c r="O117" i="28"/>
  <c r="N117" i="28"/>
  <c r="M117" i="28"/>
  <c r="U116" i="28"/>
  <c r="P116" i="28"/>
  <c r="O116" i="28"/>
  <c r="N116" i="28"/>
  <c r="M116" i="28"/>
  <c r="U115" i="28"/>
  <c r="P115" i="28"/>
  <c r="O115" i="28"/>
  <c r="N115" i="28"/>
  <c r="M115" i="28"/>
  <c r="U114" i="28"/>
  <c r="P114" i="28"/>
  <c r="O114" i="28"/>
  <c r="N114" i="28"/>
  <c r="M114" i="28"/>
  <c r="U113" i="28"/>
  <c r="P113" i="28"/>
  <c r="O113" i="28"/>
  <c r="N113" i="28"/>
  <c r="M113" i="28"/>
  <c r="U112" i="28"/>
  <c r="Q112" i="28"/>
  <c r="P112" i="28"/>
  <c r="O112" i="28"/>
  <c r="N112" i="28"/>
  <c r="M112" i="28"/>
  <c r="U111" i="28"/>
  <c r="Q111" i="28"/>
  <c r="P111" i="28"/>
  <c r="O111" i="28"/>
  <c r="N111" i="28"/>
  <c r="M111" i="28"/>
  <c r="AD110" i="28"/>
  <c r="AD111" i="28" s="1"/>
  <c r="AD112" i="28" s="1"/>
  <c r="AD113" i="28" s="1"/>
  <c r="AD114" i="28" s="1"/>
  <c r="AD115" i="28" s="1"/>
  <c r="AD116" i="28" s="1"/>
  <c r="AD117" i="28" s="1"/>
  <c r="AD118" i="28" s="1"/>
  <c r="AD119" i="28" s="1"/>
  <c r="AD120" i="28" s="1"/>
  <c r="AD121" i="28" s="1"/>
  <c r="AC110" i="28"/>
  <c r="AC111" i="28" s="1"/>
  <c r="AC112" i="28" s="1"/>
  <c r="AC113" i="28" s="1"/>
  <c r="AC114" i="28" s="1"/>
  <c r="AC115" i="28" s="1"/>
  <c r="AC116" i="28" s="1"/>
  <c r="AC117" i="28" s="1"/>
  <c r="AC118" i="28" s="1"/>
  <c r="AC119" i="28" s="1"/>
  <c r="AC120" i="28" s="1"/>
  <c r="AC121" i="28" s="1"/>
  <c r="AB110" i="28"/>
  <c r="AB111" i="28" s="1"/>
  <c r="AB112" i="28" s="1"/>
  <c r="AB113" i="28" s="1"/>
  <c r="AB114" i="28" s="1"/>
  <c r="AB115" i="28" s="1"/>
  <c r="AB116" i="28" s="1"/>
  <c r="AB117" i="28" s="1"/>
  <c r="AB118" i="28" s="1"/>
  <c r="AB119" i="28" s="1"/>
  <c r="AB120" i="28" s="1"/>
  <c r="AB121" i="28" s="1"/>
  <c r="AA110" i="28"/>
  <c r="AA111" i="28" s="1"/>
  <c r="AA112" i="28" s="1"/>
  <c r="AA113" i="28" s="1"/>
  <c r="AA114" i="28" s="1"/>
  <c r="AA115" i="28" s="1"/>
  <c r="AA116" i="28" s="1"/>
  <c r="AA117" i="28" s="1"/>
  <c r="AA118" i="28" s="1"/>
  <c r="AA119" i="28" s="1"/>
  <c r="AA120" i="28" s="1"/>
  <c r="AA121" i="28" s="1"/>
  <c r="U110" i="28"/>
  <c r="Q110" i="28"/>
  <c r="P110" i="28"/>
  <c r="O110" i="28"/>
  <c r="N110" i="28"/>
  <c r="M110" i="28"/>
  <c r="U109" i="28"/>
  <c r="Q109" i="28"/>
  <c r="P109" i="28"/>
  <c r="O109" i="28"/>
  <c r="N109" i="28"/>
  <c r="M109" i="28"/>
  <c r="L109" i="28"/>
  <c r="U108" i="28"/>
  <c r="Q108" i="28"/>
  <c r="P108" i="28"/>
  <c r="O108" i="28"/>
  <c r="N108" i="28"/>
  <c r="M108" i="28"/>
  <c r="L108" i="28"/>
  <c r="U107" i="28"/>
  <c r="Q107" i="28"/>
  <c r="P107" i="28"/>
  <c r="O107" i="28"/>
  <c r="N107" i="28"/>
  <c r="M107" i="28"/>
  <c r="L107" i="28"/>
  <c r="U106" i="28"/>
  <c r="Q106" i="28"/>
  <c r="P106" i="28"/>
  <c r="O106" i="28"/>
  <c r="N106" i="28"/>
  <c r="M106" i="28"/>
  <c r="L106" i="28"/>
  <c r="U105" i="28"/>
  <c r="Q105" i="28"/>
  <c r="P105" i="28"/>
  <c r="O105" i="28"/>
  <c r="N105" i="28"/>
  <c r="M105" i="28"/>
  <c r="L105" i="28"/>
  <c r="U104" i="28"/>
  <c r="Q104" i="28"/>
  <c r="P104" i="28"/>
  <c r="O104" i="28"/>
  <c r="N104" i="28"/>
  <c r="M104" i="28"/>
  <c r="L104" i="28"/>
  <c r="U103" i="28"/>
  <c r="Q103" i="28"/>
  <c r="P103" i="28"/>
  <c r="O103" i="28"/>
  <c r="N103" i="28"/>
  <c r="M103" i="28"/>
  <c r="L103" i="28"/>
  <c r="U102" i="28"/>
  <c r="Q102" i="28"/>
  <c r="P102" i="28"/>
  <c r="O102" i="28"/>
  <c r="N102" i="28"/>
  <c r="M102" i="28"/>
  <c r="L102" i="28"/>
  <c r="U101" i="28"/>
  <c r="Q101" i="28"/>
  <c r="P101" i="28"/>
  <c r="O101" i="28"/>
  <c r="N101" i="28"/>
  <c r="M101" i="28"/>
  <c r="L101" i="28"/>
  <c r="U100" i="28"/>
  <c r="Q100" i="28"/>
  <c r="P100" i="28"/>
  <c r="O100" i="28"/>
  <c r="N100" i="28"/>
  <c r="M100" i="28"/>
  <c r="L100" i="28"/>
  <c r="U99" i="28"/>
  <c r="Q99" i="28"/>
  <c r="P99" i="28"/>
  <c r="O99" i="28"/>
  <c r="N99" i="28"/>
  <c r="M99" i="28"/>
  <c r="L99" i="28"/>
  <c r="AD98" i="28"/>
  <c r="AD99" i="28" s="1"/>
  <c r="AD100" i="28" s="1"/>
  <c r="AD101" i="28" s="1"/>
  <c r="AD102" i="28" s="1"/>
  <c r="AD103" i="28" s="1"/>
  <c r="AD104" i="28" s="1"/>
  <c r="AD105" i="28" s="1"/>
  <c r="AD106" i="28" s="1"/>
  <c r="AD107" i="28" s="1"/>
  <c r="AD108" i="28" s="1"/>
  <c r="AD109" i="28" s="1"/>
  <c r="AC98" i="28"/>
  <c r="AC99" i="28" s="1"/>
  <c r="AC100" i="28" s="1"/>
  <c r="AC101" i="28" s="1"/>
  <c r="AC102" i="28" s="1"/>
  <c r="AC103" i="28" s="1"/>
  <c r="AC104" i="28" s="1"/>
  <c r="AC105" i="28" s="1"/>
  <c r="AC106" i="28" s="1"/>
  <c r="AC107" i="28" s="1"/>
  <c r="AC108" i="28" s="1"/>
  <c r="AC109" i="28" s="1"/>
  <c r="AB98" i="28"/>
  <c r="AB99" i="28" s="1"/>
  <c r="AB100" i="28" s="1"/>
  <c r="AB101" i="28" s="1"/>
  <c r="AB102" i="28" s="1"/>
  <c r="AB103" i="28" s="1"/>
  <c r="AB104" i="28" s="1"/>
  <c r="AB105" i="28" s="1"/>
  <c r="AB106" i="28" s="1"/>
  <c r="AB107" i="28" s="1"/>
  <c r="AB108" i="28" s="1"/>
  <c r="AB109" i="28" s="1"/>
  <c r="AA98" i="28"/>
  <c r="AA99" i="28" s="1"/>
  <c r="AA100" i="28" s="1"/>
  <c r="AA101" i="28" s="1"/>
  <c r="AA102" i="28" s="1"/>
  <c r="AA103" i="28" s="1"/>
  <c r="AA104" i="28" s="1"/>
  <c r="AA105" i="28" s="1"/>
  <c r="AA106" i="28" s="1"/>
  <c r="AA107" i="28" s="1"/>
  <c r="AA108" i="28" s="1"/>
  <c r="AA109" i="28" s="1"/>
  <c r="U98" i="28"/>
  <c r="P98" i="28"/>
  <c r="O98" i="28"/>
  <c r="N98" i="28"/>
  <c r="M98" i="28"/>
  <c r="L98" i="28"/>
  <c r="U97" i="28"/>
  <c r="P97" i="28"/>
  <c r="O97" i="28"/>
  <c r="N97" i="28"/>
  <c r="M97" i="28"/>
  <c r="L97" i="28"/>
  <c r="K97" i="28"/>
  <c r="U96" i="28"/>
  <c r="P96" i="28"/>
  <c r="O96" i="28"/>
  <c r="N96" i="28"/>
  <c r="M96" i="28"/>
  <c r="L96" i="28"/>
  <c r="K96" i="28"/>
  <c r="U95" i="28"/>
  <c r="P95" i="28"/>
  <c r="O95" i="28"/>
  <c r="N95" i="28"/>
  <c r="M95" i="28"/>
  <c r="L95" i="28"/>
  <c r="K95" i="28"/>
  <c r="U94" i="28"/>
  <c r="P94" i="28"/>
  <c r="O94" i="28"/>
  <c r="N94" i="28"/>
  <c r="M94" i="28"/>
  <c r="L94" i="28"/>
  <c r="K94" i="28"/>
  <c r="U93" i="28"/>
  <c r="P93" i="28"/>
  <c r="O93" i="28"/>
  <c r="N93" i="28"/>
  <c r="M93" i="28"/>
  <c r="L93" i="28"/>
  <c r="K93" i="28"/>
  <c r="U92" i="28"/>
  <c r="O92" i="28"/>
  <c r="N92" i="28"/>
  <c r="M92" i="28"/>
  <c r="L92" i="28"/>
  <c r="K92" i="28"/>
  <c r="U91" i="28"/>
  <c r="O91" i="28"/>
  <c r="N91" i="28"/>
  <c r="M91" i="28"/>
  <c r="L91" i="28"/>
  <c r="K91" i="28"/>
  <c r="U90" i="28"/>
  <c r="O90" i="28"/>
  <c r="N90" i="28"/>
  <c r="M90" i="28"/>
  <c r="L90" i="28"/>
  <c r="K90" i="28"/>
  <c r="U89" i="28"/>
  <c r="O89" i="28"/>
  <c r="N89" i="28"/>
  <c r="M89" i="28"/>
  <c r="L89" i="28"/>
  <c r="K89" i="28"/>
  <c r="U88" i="28"/>
  <c r="O88" i="28"/>
  <c r="N88" i="28"/>
  <c r="M88" i="28"/>
  <c r="L88" i="28"/>
  <c r="K88" i="28"/>
  <c r="U87" i="28"/>
  <c r="O87" i="28"/>
  <c r="N87" i="28"/>
  <c r="M87" i="28"/>
  <c r="L87" i="28"/>
  <c r="K87" i="28"/>
  <c r="AD86" i="28"/>
  <c r="AD87" i="28" s="1"/>
  <c r="AD88" i="28" s="1"/>
  <c r="AD89" i="28" s="1"/>
  <c r="AD90" i="28" s="1"/>
  <c r="AD91" i="28" s="1"/>
  <c r="AD92" i="28" s="1"/>
  <c r="AD93" i="28" s="1"/>
  <c r="AD94" i="28" s="1"/>
  <c r="AD95" i="28" s="1"/>
  <c r="AD96" i="28" s="1"/>
  <c r="AD97" i="28" s="1"/>
  <c r="AC86" i="28"/>
  <c r="AC87" i="28" s="1"/>
  <c r="AC88" i="28" s="1"/>
  <c r="AC89" i="28" s="1"/>
  <c r="AC90" i="28" s="1"/>
  <c r="AC91" i="28" s="1"/>
  <c r="AC92" i="28" s="1"/>
  <c r="AC93" i="28" s="1"/>
  <c r="AC94" i="28" s="1"/>
  <c r="AC95" i="28" s="1"/>
  <c r="AC96" i="28" s="1"/>
  <c r="AC97" i="28" s="1"/>
  <c r="AB86" i="28"/>
  <c r="AB87" i="28" s="1"/>
  <c r="AB88" i="28" s="1"/>
  <c r="AB89" i="28" s="1"/>
  <c r="AB90" i="28" s="1"/>
  <c r="AB91" i="28" s="1"/>
  <c r="AB92" i="28" s="1"/>
  <c r="AB93" i="28" s="1"/>
  <c r="AB94" i="28" s="1"/>
  <c r="AB95" i="28" s="1"/>
  <c r="AB96" i="28" s="1"/>
  <c r="AB97" i="28" s="1"/>
  <c r="AA86" i="28"/>
  <c r="AA87" i="28" s="1"/>
  <c r="AA88" i="28" s="1"/>
  <c r="AA89" i="28" s="1"/>
  <c r="AA90" i="28" s="1"/>
  <c r="AA91" i="28" s="1"/>
  <c r="AA92" i="28" s="1"/>
  <c r="AA93" i="28" s="1"/>
  <c r="AA94" i="28" s="1"/>
  <c r="AA95" i="28" s="1"/>
  <c r="AA96" i="28" s="1"/>
  <c r="AA97" i="28" s="1"/>
  <c r="U86" i="28"/>
  <c r="O86" i="28"/>
  <c r="M86" i="28"/>
  <c r="L86" i="28"/>
  <c r="K86" i="28"/>
  <c r="B141" i="28"/>
  <c r="A141" i="28"/>
  <c r="B140" i="28"/>
  <c r="A140" i="28"/>
  <c r="B139" i="28"/>
  <c r="A139" i="28"/>
  <c r="B138" i="28"/>
  <c r="A138" i="28"/>
  <c r="B137" i="28"/>
  <c r="A137" i="28"/>
  <c r="B136" i="28"/>
  <c r="A136" i="28"/>
  <c r="B135" i="28"/>
  <c r="A135" i="28"/>
  <c r="B134" i="28"/>
  <c r="A134" i="28"/>
  <c r="B133" i="28"/>
  <c r="A133" i="28"/>
  <c r="B132" i="28"/>
  <c r="A132" i="28"/>
  <c r="B131" i="28"/>
  <c r="A131" i="28"/>
  <c r="B130" i="28"/>
  <c r="A130" i="28"/>
  <c r="B129" i="28"/>
  <c r="A129" i="28"/>
  <c r="B128" i="28"/>
  <c r="A128" i="28"/>
  <c r="B127" i="28"/>
  <c r="A127" i="28"/>
  <c r="B126" i="28"/>
  <c r="A126" i="28"/>
  <c r="B125" i="28"/>
  <c r="A125" i="28"/>
  <c r="B124" i="28"/>
  <c r="A124" i="28"/>
  <c r="B123" i="28"/>
  <c r="A123" i="28"/>
  <c r="B122" i="28"/>
  <c r="A122" i="28"/>
  <c r="B121" i="28"/>
  <c r="A121" i="28"/>
  <c r="B120" i="28"/>
  <c r="A120" i="28"/>
  <c r="B119" i="28"/>
  <c r="A119" i="28"/>
  <c r="B118" i="28"/>
  <c r="A118" i="28"/>
  <c r="B117" i="28"/>
  <c r="A117" i="28"/>
  <c r="B116" i="28"/>
  <c r="A116" i="28"/>
  <c r="B115" i="28"/>
  <c r="A115" i="28"/>
  <c r="B114" i="28"/>
  <c r="A114" i="28"/>
  <c r="B113" i="28"/>
  <c r="A113" i="28"/>
  <c r="B112" i="28"/>
  <c r="A112" i="28"/>
  <c r="B111" i="28"/>
  <c r="A111" i="28"/>
  <c r="B110" i="28"/>
  <c r="A110" i="28"/>
  <c r="B109" i="28"/>
  <c r="A109" i="28"/>
  <c r="B108" i="28"/>
  <c r="A108" i="28"/>
  <c r="B107" i="28"/>
  <c r="A107" i="28"/>
  <c r="B106" i="28"/>
  <c r="A106" i="28"/>
  <c r="B105" i="28"/>
  <c r="A105" i="28"/>
  <c r="B104" i="28"/>
  <c r="A104" i="28"/>
  <c r="B103" i="28"/>
  <c r="A103" i="28"/>
  <c r="B102" i="28"/>
  <c r="A102" i="28"/>
  <c r="B101" i="28"/>
  <c r="A101" i="28"/>
  <c r="B100" i="28"/>
  <c r="A100" i="28"/>
  <c r="B99" i="28"/>
  <c r="A99" i="28"/>
  <c r="B98" i="28"/>
  <c r="A98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A89" i="28"/>
  <c r="B88" i="28"/>
  <c r="A88" i="28"/>
  <c r="B87" i="28"/>
  <c r="A87" i="28"/>
  <c r="B86" i="28"/>
  <c r="A86" i="28"/>
  <c r="U139" i="27"/>
  <c r="T139" i="27"/>
  <c r="S139" i="27"/>
  <c r="R139" i="27"/>
  <c r="Q139" i="27"/>
  <c r="P139" i="27"/>
  <c r="O139" i="27"/>
  <c r="U138" i="27"/>
  <c r="T138" i="27"/>
  <c r="S138" i="27"/>
  <c r="R138" i="27"/>
  <c r="Q138" i="27"/>
  <c r="P138" i="27"/>
  <c r="O138" i="27"/>
  <c r="U137" i="27"/>
  <c r="T137" i="27"/>
  <c r="S137" i="27"/>
  <c r="R137" i="27"/>
  <c r="Q137" i="27"/>
  <c r="P137" i="27"/>
  <c r="O137" i="27"/>
  <c r="U136" i="27"/>
  <c r="T136" i="27"/>
  <c r="S136" i="27"/>
  <c r="R136" i="27"/>
  <c r="Q136" i="27"/>
  <c r="P136" i="27"/>
  <c r="O136" i="27"/>
  <c r="U135" i="27"/>
  <c r="T135" i="27"/>
  <c r="S135" i="27"/>
  <c r="R135" i="27"/>
  <c r="Q135" i="27"/>
  <c r="P135" i="27"/>
  <c r="O135" i="27"/>
  <c r="AD134" i="27"/>
  <c r="AD135" i="27" s="1"/>
  <c r="AD136" i="27" s="1"/>
  <c r="AD137" i="27" s="1"/>
  <c r="AD138" i="27" s="1"/>
  <c r="AD139" i="27" s="1"/>
  <c r="AC134" i="27"/>
  <c r="AC135" i="27" s="1"/>
  <c r="AC136" i="27" s="1"/>
  <c r="AC137" i="27" s="1"/>
  <c r="AC138" i="27" s="1"/>
  <c r="AC139" i="27" s="1"/>
  <c r="AB134" i="27"/>
  <c r="AB135" i="27" s="1"/>
  <c r="AB136" i="27" s="1"/>
  <c r="AB137" i="27" s="1"/>
  <c r="AB138" i="27" s="1"/>
  <c r="AB139" i="27" s="1"/>
  <c r="AA134" i="27"/>
  <c r="AA135" i="27" s="1"/>
  <c r="AA136" i="27" s="1"/>
  <c r="AA137" i="27" s="1"/>
  <c r="AA138" i="27" s="1"/>
  <c r="AA139" i="27" s="1"/>
  <c r="AA140" i="27" s="1"/>
  <c r="U134" i="27"/>
  <c r="T134" i="27"/>
  <c r="S134" i="27"/>
  <c r="R134" i="27"/>
  <c r="Q134" i="27"/>
  <c r="P134" i="27"/>
  <c r="O134" i="27"/>
  <c r="U133" i="27"/>
  <c r="S133" i="27"/>
  <c r="R133" i="27"/>
  <c r="Q133" i="27"/>
  <c r="P133" i="27"/>
  <c r="O133" i="27"/>
  <c r="N133" i="27"/>
  <c r="U132" i="27"/>
  <c r="Q132" i="27"/>
  <c r="P132" i="27"/>
  <c r="O132" i="27"/>
  <c r="N132" i="27"/>
  <c r="U131" i="27"/>
  <c r="Q131" i="27"/>
  <c r="P131" i="27"/>
  <c r="O131" i="27"/>
  <c r="N131" i="27"/>
  <c r="U130" i="27"/>
  <c r="Q130" i="27"/>
  <c r="P130" i="27"/>
  <c r="O130" i="27"/>
  <c r="N130" i="27"/>
  <c r="U129" i="27"/>
  <c r="Q129" i="27"/>
  <c r="P129" i="27"/>
  <c r="O129" i="27"/>
  <c r="N129" i="27"/>
  <c r="U128" i="27"/>
  <c r="Q128" i="27"/>
  <c r="P128" i="27"/>
  <c r="O128" i="27"/>
  <c r="N128" i="27"/>
  <c r="U127" i="27"/>
  <c r="Q127" i="27"/>
  <c r="P127" i="27"/>
  <c r="O127" i="27"/>
  <c r="N127" i="27"/>
  <c r="U126" i="27"/>
  <c r="Q126" i="27"/>
  <c r="P126" i="27"/>
  <c r="O126" i="27"/>
  <c r="N126" i="27"/>
  <c r="U125" i="27"/>
  <c r="Q125" i="27"/>
  <c r="P125" i="27"/>
  <c r="O125" i="27"/>
  <c r="N125" i="27"/>
  <c r="U124" i="27"/>
  <c r="Q124" i="27"/>
  <c r="P124" i="27"/>
  <c r="O124" i="27"/>
  <c r="N124" i="27"/>
  <c r="U123" i="27"/>
  <c r="Q123" i="27"/>
  <c r="P123" i="27"/>
  <c r="O123" i="27"/>
  <c r="N123" i="27"/>
  <c r="AD122" i="27"/>
  <c r="AD123" i="27" s="1"/>
  <c r="AD124" i="27" s="1"/>
  <c r="AD125" i="27" s="1"/>
  <c r="AD126" i="27" s="1"/>
  <c r="AD127" i="27" s="1"/>
  <c r="AD128" i="27" s="1"/>
  <c r="AD129" i="27" s="1"/>
  <c r="AD130" i="27" s="1"/>
  <c r="AD131" i="27" s="1"/>
  <c r="AD132" i="27" s="1"/>
  <c r="AD133" i="27" s="1"/>
  <c r="AC122" i="27"/>
  <c r="AC123" i="27" s="1"/>
  <c r="AC124" i="27" s="1"/>
  <c r="AC125" i="27" s="1"/>
  <c r="AC126" i="27" s="1"/>
  <c r="AC127" i="27" s="1"/>
  <c r="AC128" i="27" s="1"/>
  <c r="AC129" i="27" s="1"/>
  <c r="AC130" i="27" s="1"/>
  <c r="AC131" i="27" s="1"/>
  <c r="AC132" i="27" s="1"/>
  <c r="AC133" i="27" s="1"/>
  <c r="AB122" i="27"/>
  <c r="AB123" i="27" s="1"/>
  <c r="AB124" i="27" s="1"/>
  <c r="AB125" i="27" s="1"/>
  <c r="AB126" i="27" s="1"/>
  <c r="AB127" i="27" s="1"/>
  <c r="AB128" i="27" s="1"/>
  <c r="AB129" i="27" s="1"/>
  <c r="AB130" i="27" s="1"/>
  <c r="AB131" i="27" s="1"/>
  <c r="AB132" i="27" s="1"/>
  <c r="AB133" i="27" s="1"/>
  <c r="AA122" i="27"/>
  <c r="AA123" i="27" s="1"/>
  <c r="AA124" i="27" s="1"/>
  <c r="AA125" i="27" s="1"/>
  <c r="AA126" i="27" s="1"/>
  <c r="AA127" i="27" s="1"/>
  <c r="AA128" i="27" s="1"/>
  <c r="AA129" i="27" s="1"/>
  <c r="AA130" i="27" s="1"/>
  <c r="AA131" i="27" s="1"/>
  <c r="AA132" i="27" s="1"/>
  <c r="AA133" i="27" s="1"/>
  <c r="U122" i="27"/>
  <c r="P122" i="27"/>
  <c r="O122" i="27"/>
  <c r="N122" i="27"/>
  <c r="U121" i="27"/>
  <c r="P121" i="27"/>
  <c r="O121" i="27"/>
  <c r="N121" i="27"/>
  <c r="M121" i="27"/>
  <c r="U120" i="27"/>
  <c r="P120" i="27"/>
  <c r="O120" i="27"/>
  <c r="N120" i="27"/>
  <c r="M120" i="27"/>
  <c r="U119" i="27"/>
  <c r="P119" i="27"/>
  <c r="O119" i="27"/>
  <c r="N119" i="27"/>
  <c r="M119" i="27"/>
  <c r="U118" i="27"/>
  <c r="P118" i="27"/>
  <c r="O118" i="27"/>
  <c r="N118" i="27"/>
  <c r="M118" i="27"/>
  <c r="U117" i="27"/>
  <c r="P117" i="27"/>
  <c r="O117" i="27"/>
  <c r="N117" i="27"/>
  <c r="M117" i="27"/>
  <c r="U116" i="27"/>
  <c r="P116" i="27"/>
  <c r="O116" i="27"/>
  <c r="N116" i="27"/>
  <c r="M116" i="27"/>
  <c r="U115" i="27"/>
  <c r="P115" i="27"/>
  <c r="O115" i="27"/>
  <c r="N115" i="27"/>
  <c r="M115" i="27"/>
  <c r="U114" i="27"/>
  <c r="P114" i="27"/>
  <c r="O114" i="27"/>
  <c r="N114" i="27"/>
  <c r="M114" i="27"/>
  <c r="U113" i="27"/>
  <c r="P113" i="27"/>
  <c r="O113" i="27"/>
  <c r="N113" i="27"/>
  <c r="M113" i="27"/>
  <c r="U112" i="27"/>
  <c r="R112" i="27"/>
  <c r="Q112" i="27"/>
  <c r="P112" i="27"/>
  <c r="O112" i="27"/>
  <c r="N112" i="27"/>
  <c r="M112" i="27"/>
  <c r="U111" i="27"/>
  <c r="R111" i="27"/>
  <c r="Q111" i="27"/>
  <c r="P111" i="27"/>
  <c r="O111" i="27"/>
  <c r="N111" i="27"/>
  <c r="M111" i="27"/>
  <c r="AD110" i="27"/>
  <c r="AD111" i="27" s="1"/>
  <c r="AD112" i="27" s="1"/>
  <c r="AD113" i="27" s="1"/>
  <c r="AD114" i="27" s="1"/>
  <c r="AD115" i="27" s="1"/>
  <c r="AD116" i="27" s="1"/>
  <c r="AD117" i="27" s="1"/>
  <c r="AD118" i="27" s="1"/>
  <c r="AD119" i="27" s="1"/>
  <c r="AD120" i="27" s="1"/>
  <c r="AD121" i="27" s="1"/>
  <c r="AC110" i="27"/>
  <c r="AC111" i="27" s="1"/>
  <c r="AC112" i="27" s="1"/>
  <c r="AC113" i="27" s="1"/>
  <c r="AC114" i="27" s="1"/>
  <c r="AC115" i="27" s="1"/>
  <c r="AC116" i="27" s="1"/>
  <c r="AC117" i="27" s="1"/>
  <c r="AC118" i="27" s="1"/>
  <c r="AC119" i="27" s="1"/>
  <c r="AC120" i="27" s="1"/>
  <c r="AC121" i="27" s="1"/>
  <c r="AB110" i="27"/>
  <c r="AB111" i="27" s="1"/>
  <c r="AB112" i="27" s="1"/>
  <c r="AB113" i="27" s="1"/>
  <c r="AB114" i="27" s="1"/>
  <c r="AB115" i="27" s="1"/>
  <c r="AB116" i="27" s="1"/>
  <c r="AB117" i="27" s="1"/>
  <c r="AB118" i="27" s="1"/>
  <c r="AB119" i="27" s="1"/>
  <c r="AB120" i="27" s="1"/>
  <c r="AB121" i="27" s="1"/>
  <c r="AA110" i="27"/>
  <c r="AA111" i="27" s="1"/>
  <c r="AA112" i="27" s="1"/>
  <c r="AA113" i="27" s="1"/>
  <c r="AA114" i="27" s="1"/>
  <c r="AA115" i="27" s="1"/>
  <c r="AA116" i="27" s="1"/>
  <c r="AA117" i="27" s="1"/>
  <c r="AA118" i="27" s="1"/>
  <c r="AA119" i="27" s="1"/>
  <c r="AA120" i="27" s="1"/>
  <c r="AA121" i="27" s="1"/>
  <c r="U110" i="27"/>
  <c r="Q110" i="27"/>
  <c r="P110" i="27"/>
  <c r="O110" i="27"/>
  <c r="N110" i="27"/>
  <c r="M110" i="27"/>
  <c r="U109" i="27"/>
  <c r="Q109" i="27"/>
  <c r="P109" i="27"/>
  <c r="O109" i="27"/>
  <c r="N109" i="27"/>
  <c r="M109" i="27"/>
  <c r="L109" i="27"/>
  <c r="U108" i="27"/>
  <c r="Q108" i="27"/>
  <c r="P108" i="27"/>
  <c r="O108" i="27"/>
  <c r="N108" i="27"/>
  <c r="M108" i="27"/>
  <c r="L108" i="27"/>
  <c r="U107" i="27"/>
  <c r="Q107" i="27"/>
  <c r="P107" i="27"/>
  <c r="O107" i="27"/>
  <c r="N107" i="27"/>
  <c r="M107" i="27"/>
  <c r="L107" i="27"/>
  <c r="U106" i="27"/>
  <c r="Q106" i="27"/>
  <c r="P106" i="27"/>
  <c r="O106" i="27"/>
  <c r="N106" i="27"/>
  <c r="M106" i="27"/>
  <c r="L106" i="27"/>
  <c r="U105" i="27"/>
  <c r="Q105" i="27"/>
  <c r="P105" i="27"/>
  <c r="O105" i="27"/>
  <c r="N105" i="27"/>
  <c r="M105" i="27"/>
  <c r="L105" i="27"/>
  <c r="U104" i="27"/>
  <c r="Q104" i="27"/>
  <c r="P104" i="27"/>
  <c r="O104" i="27"/>
  <c r="N104" i="27"/>
  <c r="M104" i="27"/>
  <c r="L104" i="27"/>
  <c r="U103" i="27"/>
  <c r="Q103" i="27"/>
  <c r="P103" i="27"/>
  <c r="O103" i="27"/>
  <c r="N103" i="27"/>
  <c r="M103" i="27"/>
  <c r="L103" i="27"/>
  <c r="U102" i="27"/>
  <c r="Q102" i="27"/>
  <c r="P102" i="27"/>
  <c r="O102" i="27"/>
  <c r="N102" i="27"/>
  <c r="M102" i="27"/>
  <c r="L102" i="27"/>
  <c r="U101" i="27"/>
  <c r="Q101" i="27"/>
  <c r="P101" i="27"/>
  <c r="O101" i="27"/>
  <c r="N101" i="27"/>
  <c r="M101" i="27"/>
  <c r="L101" i="27"/>
  <c r="U100" i="27"/>
  <c r="Q100" i="27"/>
  <c r="P100" i="27"/>
  <c r="O100" i="27"/>
  <c r="N100" i="27"/>
  <c r="M100" i="27"/>
  <c r="L100" i="27"/>
  <c r="U99" i="27"/>
  <c r="Q99" i="27"/>
  <c r="P99" i="27"/>
  <c r="O99" i="27"/>
  <c r="N99" i="27"/>
  <c r="M99" i="27"/>
  <c r="L99" i="27"/>
  <c r="AD98" i="27"/>
  <c r="AD99" i="27" s="1"/>
  <c r="AD100" i="27" s="1"/>
  <c r="AD101" i="27" s="1"/>
  <c r="AD102" i="27" s="1"/>
  <c r="AD103" i="27" s="1"/>
  <c r="AD104" i="27" s="1"/>
  <c r="AD105" i="27" s="1"/>
  <c r="AD106" i="27" s="1"/>
  <c r="AD107" i="27" s="1"/>
  <c r="AD108" i="27" s="1"/>
  <c r="AD109" i="27" s="1"/>
  <c r="AC98" i="27"/>
  <c r="AC99" i="27" s="1"/>
  <c r="AC100" i="27" s="1"/>
  <c r="AC101" i="27" s="1"/>
  <c r="AC102" i="27" s="1"/>
  <c r="AC103" i="27" s="1"/>
  <c r="AC104" i="27" s="1"/>
  <c r="AC105" i="27" s="1"/>
  <c r="AC106" i="27" s="1"/>
  <c r="AC107" i="27" s="1"/>
  <c r="AC108" i="27" s="1"/>
  <c r="AC109" i="27" s="1"/>
  <c r="AB98" i="27"/>
  <c r="AB99" i="27" s="1"/>
  <c r="AB100" i="27" s="1"/>
  <c r="AB101" i="27" s="1"/>
  <c r="AB102" i="27" s="1"/>
  <c r="AB103" i="27" s="1"/>
  <c r="AB104" i="27" s="1"/>
  <c r="AB105" i="27" s="1"/>
  <c r="AB106" i="27" s="1"/>
  <c r="AB107" i="27" s="1"/>
  <c r="AB108" i="27" s="1"/>
  <c r="AB109" i="27" s="1"/>
  <c r="AA98" i="27"/>
  <c r="AA99" i="27" s="1"/>
  <c r="AA100" i="27" s="1"/>
  <c r="AA101" i="27" s="1"/>
  <c r="AA102" i="27" s="1"/>
  <c r="AA103" i="27" s="1"/>
  <c r="AA104" i="27" s="1"/>
  <c r="AA105" i="27" s="1"/>
  <c r="AA106" i="27" s="1"/>
  <c r="AA107" i="27" s="1"/>
  <c r="AA108" i="27" s="1"/>
  <c r="AA109" i="27" s="1"/>
  <c r="U98" i="27"/>
  <c r="P98" i="27"/>
  <c r="O98" i="27"/>
  <c r="N98" i="27"/>
  <c r="M98" i="27"/>
  <c r="L98" i="27"/>
  <c r="U97" i="27"/>
  <c r="P97" i="27"/>
  <c r="O97" i="27"/>
  <c r="N97" i="27"/>
  <c r="M97" i="27"/>
  <c r="L97" i="27"/>
  <c r="K97" i="27"/>
  <c r="U96" i="27"/>
  <c r="P96" i="27"/>
  <c r="O96" i="27"/>
  <c r="N96" i="27"/>
  <c r="M96" i="27"/>
  <c r="L96" i="27"/>
  <c r="K96" i="27"/>
  <c r="U95" i="27"/>
  <c r="P95" i="27"/>
  <c r="O95" i="27"/>
  <c r="N95" i="27"/>
  <c r="M95" i="27"/>
  <c r="L95" i="27"/>
  <c r="K95" i="27"/>
  <c r="U94" i="27"/>
  <c r="P94" i="27"/>
  <c r="O94" i="27"/>
  <c r="N94" i="27"/>
  <c r="M94" i="27"/>
  <c r="L94" i="27"/>
  <c r="K94" i="27"/>
  <c r="U93" i="27"/>
  <c r="P93" i="27"/>
  <c r="O93" i="27"/>
  <c r="N93" i="27"/>
  <c r="M93" i="27"/>
  <c r="L93" i="27"/>
  <c r="K93" i="27"/>
  <c r="U92" i="27"/>
  <c r="P92" i="27"/>
  <c r="O92" i="27"/>
  <c r="N92" i="27"/>
  <c r="M92" i="27"/>
  <c r="L92" i="27"/>
  <c r="K92" i="27"/>
  <c r="U91" i="27"/>
  <c r="P91" i="27"/>
  <c r="O91" i="27"/>
  <c r="N91" i="27"/>
  <c r="M91" i="27"/>
  <c r="L91" i="27"/>
  <c r="K91" i="27"/>
  <c r="U90" i="27"/>
  <c r="P90" i="27"/>
  <c r="O90" i="27"/>
  <c r="N90" i="27"/>
  <c r="M90" i="27"/>
  <c r="L90" i="27"/>
  <c r="K90" i="27"/>
  <c r="U89" i="27"/>
  <c r="P89" i="27"/>
  <c r="O89" i="27"/>
  <c r="N89" i="27"/>
  <c r="M89" i="27"/>
  <c r="L89" i="27"/>
  <c r="K89" i="27"/>
  <c r="U88" i="27"/>
  <c r="P88" i="27"/>
  <c r="O88" i="27"/>
  <c r="N88" i="27"/>
  <c r="M88" i="27"/>
  <c r="L88" i="27"/>
  <c r="K88" i="27"/>
  <c r="U87" i="27"/>
  <c r="P87" i="27"/>
  <c r="O87" i="27"/>
  <c r="N87" i="27"/>
  <c r="M87" i="27"/>
  <c r="L87" i="27"/>
  <c r="K87" i="27"/>
  <c r="AD86" i="27"/>
  <c r="AD87" i="27" s="1"/>
  <c r="AD88" i="27" s="1"/>
  <c r="AD89" i="27" s="1"/>
  <c r="AD90" i="27" s="1"/>
  <c r="AD91" i="27" s="1"/>
  <c r="AD92" i="27" s="1"/>
  <c r="AD93" i="27" s="1"/>
  <c r="AD94" i="27" s="1"/>
  <c r="AD95" i="27" s="1"/>
  <c r="AD96" i="27" s="1"/>
  <c r="AD97" i="27" s="1"/>
  <c r="AC86" i="27"/>
  <c r="AC87" i="27" s="1"/>
  <c r="AC88" i="27" s="1"/>
  <c r="AC89" i="27" s="1"/>
  <c r="AC90" i="27" s="1"/>
  <c r="AC91" i="27" s="1"/>
  <c r="AC92" i="27" s="1"/>
  <c r="AC93" i="27" s="1"/>
  <c r="AC94" i="27" s="1"/>
  <c r="AC95" i="27" s="1"/>
  <c r="AC96" i="27" s="1"/>
  <c r="AC97" i="27" s="1"/>
  <c r="AB86" i="27"/>
  <c r="AB87" i="27" s="1"/>
  <c r="AB88" i="27" s="1"/>
  <c r="AB89" i="27" s="1"/>
  <c r="AB90" i="27" s="1"/>
  <c r="AB91" i="27" s="1"/>
  <c r="AB92" i="27" s="1"/>
  <c r="AB93" i="27" s="1"/>
  <c r="AB94" i="27" s="1"/>
  <c r="AB95" i="27" s="1"/>
  <c r="AB96" i="27" s="1"/>
  <c r="AB97" i="27" s="1"/>
  <c r="AA86" i="27"/>
  <c r="AA87" i="27" s="1"/>
  <c r="AA88" i="27" s="1"/>
  <c r="AA89" i="27" s="1"/>
  <c r="AA90" i="27" s="1"/>
  <c r="AA91" i="27" s="1"/>
  <c r="AA92" i="27" s="1"/>
  <c r="AA93" i="27" s="1"/>
  <c r="AA94" i="27" s="1"/>
  <c r="AA95" i="27" s="1"/>
  <c r="AA96" i="27" s="1"/>
  <c r="AA97" i="27" s="1"/>
  <c r="U86" i="27"/>
  <c r="P86" i="27"/>
  <c r="O86" i="27"/>
  <c r="M86" i="27"/>
  <c r="L86" i="27"/>
  <c r="K86" i="27"/>
  <c r="B141" i="27"/>
  <c r="A141" i="27"/>
  <c r="B140" i="27"/>
  <c r="A140" i="27"/>
  <c r="B139" i="27"/>
  <c r="A139" i="27"/>
  <c r="B138" i="27"/>
  <c r="A138" i="27"/>
  <c r="B137" i="27"/>
  <c r="A137" i="27"/>
  <c r="B136" i="27"/>
  <c r="A136" i="27"/>
  <c r="B135" i="27"/>
  <c r="A135" i="27"/>
  <c r="B134" i="27"/>
  <c r="A134" i="27"/>
  <c r="B133" i="27"/>
  <c r="A133" i="27"/>
  <c r="B132" i="27"/>
  <c r="A132" i="27"/>
  <c r="B131" i="27"/>
  <c r="A131" i="27"/>
  <c r="B130" i="27"/>
  <c r="A130" i="27"/>
  <c r="B129" i="27"/>
  <c r="A129" i="27"/>
  <c r="B128" i="27"/>
  <c r="A128" i="27"/>
  <c r="B127" i="27"/>
  <c r="A127" i="27"/>
  <c r="B126" i="27"/>
  <c r="A126" i="27"/>
  <c r="B125" i="27"/>
  <c r="A125" i="27"/>
  <c r="B124" i="27"/>
  <c r="A124" i="27"/>
  <c r="B123" i="27"/>
  <c r="A123" i="27"/>
  <c r="B122" i="27"/>
  <c r="A122" i="27"/>
  <c r="B121" i="27"/>
  <c r="A121" i="27"/>
  <c r="B120" i="27"/>
  <c r="A120" i="27"/>
  <c r="B119" i="27"/>
  <c r="A119" i="27"/>
  <c r="B118" i="27"/>
  <c r="A118" i="27"/>
  <c r="B117" i="27"/>
  <c r="A117" i="27"/>
  <c r="B116" i="27"/>
  <c r="A116" i="27"/>
  <c r="B115" i="27"/>
  <c r="A115" i="27"/>
  <c r="B114" i="27"/>
  <c r="A114" i="27"/>
  <c r="B113" i="27"/>
  <c r="A113" i="27"/>
  <c r="B112" i="27"/>
  <c r="A112" i="27"/>
  <c r="B111" i="27"/>
  <c r="A111" i="27"/>
  <c r="B110" i="27"/>
  <c r="A110" i="27"/>
  <c r="B109" i="27"/>
  <c r="A109" i="27"/>
  <c r="B108" i="27"/>
  <c r="A108" i="27"/>
  <c r="B107" i="27"/>
  <c r="A107" i="27"/>
  <c r="B106" i="27"/>
  <c r="A106" i="27"/>
  <c r="B105" i="27"/>
  <c r="A105" i="27"/>
  <c r="B104" i="27"/>
  <c r="A104" i="27"/>
  <c r="B103" i="27"/>
  <c r="A103" i="27"/>
  <c r="B102" i="27"/>
  <c r="A102" i="27"/>
  <c r="B101" i="27"/>
  <c r="A101" i="27"/>
  <c r="B100" i="27"/>
  <c r="A100" i="27"/>
  <c r="B99" i="27"/>
  <c r="A99" i="27"/>
  <c r="B98" i="27"/>
  <c r="A98" i="27"/>
  <c r="B97" i="27"/>
  <c r="A97" i="27"/>
  <c r="B96" i="27"/>
  <c r="A96" i="27"/>
  <c r="B95" i="27"/>
  <c r="A95" i="27"/>
  <c r="B94" i="27"/>
  <c r="A94" i="27"/>
  <c r="B93" i="27"/>
  <c r="A93" i="27"/>
  <c r="B92" i="27"/>
  <c r="A92" i="27"/>
  <c r="B91" i="27"/>
  <c r="A91" i="27"/>
  <c r="B90" i="27"/>
  <c r="A90" i="27"/>
  <c r="B89" i="27"/>
  <c r="A89" i="27"/>
  <c r="B88" i="27"/>
  <c r="A88" i="27"/>
  <c r="B87" i="27"/>
  <c r="A87" i="27"/>
  <c r="B86" i="27"/>
  <c r="A86" i="27"/>
  <c r="Q86" i="1"/>
  <c r="Q86" i="50" s="1"/>
  <c r="B141" i="26"/>
  <c r="A141" i="26"/>
  <c r="B140" i="26"/>
  <c r="O140" i="26" s="1"/>
  <c r="A140" i="26"/>
  <c r="B139" i="26"/>
  <c r="A139" i="26"/>
  <c r="B138" i="26"/>
  <c r="A138" i="26"/>
  <c r="B137" i="26"/>
  <c r="A137" i="26"/>
  <c r="B136" i="26"/>
  <c r="A136" i="26"/>
  <c r="B135" i="26"/>
  <c r="A135" i="26"/>
  <c r="B134" i="26"/>
  <c r="A134" i="26"/>
  <c r="B133" i="26"/>
  <c r="A133" i="26"/>
  <c r="B132" i="26"/>
  <c r="A132" i="26"/>
  <c r="B131" i="26"/>
  <c r="A131" i="26"/>
  <c r="B130" i="26"/>
  <c r="A130" i="26"/>
  <c r="B129" i="26"/>
  <c r="A129" i="26"/>
  <c r="B128" i="26"/>
  <c r="A128" i="26"/>
  <c r="B127" i="26"/>
  <c r="A127" i="26"/>
  <c r="B126" i="26"/>
  <c r="A126" i="26"/>
  <c r="B125" i="26"/>
  <c r="A125" i="26"/>
  <c r="B124" i="26"/>
  <c r="A124" i="26"/>
  <c r="B123" i="26"/>
  <c r="A123" i="26"/>
  <c r="B122" i="26"/>
  <c r="A122" i="26"/>
  <c r="B121" i="26"/>
  <c r="A121" i="26"/>
  <c r="B120" i="26"/>
  <c r="A120" i="26"/>
  <c r="B119" i="26"/>
  <c r="A119" i="26"/>
  <c r="B118" i="26"/>
  <c r="A118" i="26"/>
  <c r="B117" i="26"/>
  <c r="A117" i="26"/>
  <c r="B116" i="26"/>
  <c r="A116" i="26"/>
  <c r="B115" i="26"/>
  <c r="A115" i="26"/>
  <c r="B114" i="26"/>
  <c r="A114" i="26"/>
  <c r="B113" i="26"/>
  <c r="A113" i="26"/>
  <c r="B112" i="26"/>
  <c r="A112" i="26"/>
  <c r="B111" i="26"/>
  <c r="A111" i="26"/>
  <c r="B110" i="26"/>
  <c r="A110" i="26"/>
  <c r="B109" i="26"/>
  <c r="A109" i="26"/>
  <c r="B108" i="26"/>
  <c r="A108" i="26"/>
  <c r="B107" i="26"/>
  <c r="A107" i="26"/>
  <c r="B106" i="26"/>
  <c r="A106" i="26"/>
  <c r="B105" i="26"/>
  <c r="A105" i="26"/>
  <c r="B104" i="26"/>
  <c r="A104" i="26"/>
  <c r="B103" i="26"/>
  <c r="A103" i="26"/>
  <c r="B102" i="26"/>
  <c r="A102" i="26"/>
  <c r="B101" i="26"/>
  <c r="A101" i="26"/>
  <c r="B100" i="26"/>
  <c r="A100" i="26"/>
  <c r="B99" i="26"/>
  <c r="A99" i="26"/>
  <c r="B98" i="26"/>
  <c r="A98" i="26"/>
  <c r="B97" i="26"/>
  <c r="A97" i="26"/>
  <c r="B96" i="26"/>
  <c r="A96" i="26"/>
  <c r="B95" i="26"/>
  <c r="A95" i="26"/>
  <c r="B94" i="26"/>
  <c r="A94" i="26"/>
  <c r="B93" i="26"/>
  <c r="A93" i="26"/>
  <c r="B92" i="26"/>
  <c r="A92" i="26"/>
  <c r="B91" i="26"/>
  <c r="A91" i="26"/>
  <c r="B90" i="26"/>
  <c r="A90" i="26"/>
  <c r="B89" i="26"/>
  <c r="A89" i="26"/>
  <c r="B88" i="26"/>
  <c r="A88" i="26"/>
  <c r="B87" i="26"/>
  <c r="A87" i="26"/>
  <c r="B86" i="26"/>
  <c r="A86" i="26"/>
  <c r="B141" i="25"/>
  <c r="A141" i="25"/>
  <c r="B140" i="25"/>
  <c r="R140" i="25" s="1"/>
  <c r="A140" i="25"/>
  <c r="B139" i="25"/>
  <c r="A139" i="25"/>
  <c r="B138" i="25"/>
  <c r="A138" i="25"/>
  <c r="B137" i="25"/>
  <c r="A137" i="25"/>
  <c r="B136" i="25"/>
  <c r="A136" i="25"/>
  <c r="B135" i="25"/>
  <c r="A135" i="25"/>
  <c r="B134" i="25"/>
  <c r="A134" i="25"/>
  <c r="B133" i="25"/>
  <c r="A133" i="25"/>
  <c r="B132" i="25"/>
  <c r="A132" i="25"/>
  <c r="B131" i="25"/>
  <c r="A131" i="25"/>
  <c r="B130" i="25"/>
  <c r="A130" i="25"/>
  <c r="B129" i="25"/>
  <c r="A129" i="25"/>
  <c r="B128" i="25"/>
  <c r="A128" i="25"/>
  <c r="B127" i="25"/>
  <c r="A127" i="25"/>
  <c r="B126" i="25"/>
  <c r="A126" i="25"/>
  <c r="B125" i="25"/>
  <c r="A125" i="25"/>
  <c r="B124" i="25"/>
  <c r="A124" i="25"/>
  <c r="B123" i="25"/>
  <c r="A123" i="25"/>
  <c r="B122" i="25"/>
  <c r="A122" i="25"/>
  <c r="B121" i="25"/>
  <c r="A121" i="25"/>
  <c r="B120" i="25"/>
  <c r="A120" i="25"/>
  <c r="B119" i="25"/>
  <c r="A119" i="25"/>
  <c r="B118" i="25"/>
  <c r="A118" i="25"/>
  <c r="B117" i="25"/>
  <c r="A117" i="25"/>
  <c r="B116" i="25"/>
  <c r="A116" i="25"/>
  <c r="B115" i="25"/>
  <c r="A115" i="25"/>
  <c r="B114" i="25"/>
  <c r="A114" i="25"/>
  <c r="B113" i="25"/>
  <c r="A113" i="25"/>
  <c r="B112" i="25"/>
  <c r="A112" i="25"/>
  <c r="B111" i="25"/>
  <c r="A111" i="25"/>
  <c r="B110" i="25"/>
  <c r="A110" i="25"/>
  <c r="B109" i="25"/>
  <c r="A109" i="25"/>
  <c r="B108" i="25"/>
  <c r="A108" i="25"/>
  <c r="B107" i="25"/>
  <c r="A107" i="25"/>
  <c r="B106" i="25"/>
  <c r="A106" i="25"/>
  <c r="B105" i="25"/>
  <c r="A105" i="25"/>
  <c r="B104" i="25"/>
  <c r="A104" i="25"/>
  <c r="B103" i="25"/>
  <c r="A103" i="25"/>
  <c r="B102" i="25"/>
  <c r="A102" i="25"/>
  <c r="B101" i="25"/>
  <c r="A101" i="25"/>
  <c r="B100" i="25"/>
  <c r="A100" i="25"/>
  <c r="B99" i="25"/>
  <c r="A99" i="25"/>
  <c r="B98" i="25"/>
  <c r="A98" i="25"/>
  <c r="B97" i="25"/>
  <c r="A97" i="25"/>
  <c r="B96" i="25"/>
  <c r="A96" i="25"/>
  <c r="B95" i="25"/>
  <c r="A95" i="25"/>
  <c r="B94" i="25"/>
  <c r="A94" i="25"/>
  <c r="B93" i="25"/>
  <c r="A93" i="25"/>
  <c r="B92" i="25"/>
  <c r="A92" i="25"/>
  <c r="B91" i="25"/>
  <c r="A91" i="25"/>
  <c r="B90" i="25"/>
  <c r="A90" i="25"/>
  <c r="B89" i="25"/>
  <c r="A89" i="25"/>
  <c r="B88" i="25"/>
  <c r="A88" i="25"/>
  <c r="B87" i="25"/>
  <c r="A87" i="25"/>
  <c r="B86" i="25"/>
  <c r="A86" i="25"/>
  <c r="B141" i="24"/>
  <c r="A141" i="24"/>
  <c r="B140" i="24"/>
  <c r="P140" i="24" s="1"/>
  <c r="A140" i="24"/>
  <c r="B139" i="24"/>
  <c r="A139" i="24"/>
  <c r="B138" i="24"/>
  <c r="A138" i="24"/>
  <c r="B137" i="24"/>
  <c r="A137" i="24"/>
  <c r="B136" i="24"/>
  <c r="A136" i="24"/>
  <c r="B135" i="24"/>
  <c r="A135" i="24"/>
  <c r="B134" i="24"/>
  <c r="A134" i="24"/>
  <c r="B133" i="24"/>
  <c r="A133" i="24"/>
  <c r="B132" i="24"/>
  <c r="A132" i="24"/>
  <c r="B131" i="24"/>
  <c r="A131" i="24"/>
  <c r="B130" i="24"/>
  <c r="A130" i="24"/>
  <c r="B129" i="24"/>
  <c r="A129" i="24"/>
  <c r="B128" i="24"/>
  <c r="A128" i="24"/>
  <c r="B127" i="24"/>
  <c r="A127" i="24"/>
  <c r="B126" i="24"/>
  <c r="A126" i="24"/>
  <c r="B125" i="24"/>
  <c r="A125" i="24"/>
  <c r="B124" i="24"/>
  <c r="A124" i="24"/>
  <c r="B123" i="24"/>
  <c r="A123" i="24"/>
  <c r="B122" i="24"/>
  <c r="A122" i="24"/>
  <c r="B121" i="24"/>
  <c r="A121" i="24"/>
  <c r="B120" i="24"/>
  <c r="A120" i="24"/>
  <c r="B119" i="24"/>
  <c r="A119" i="24"/>
  <c r="B118" i="24"/>
  <c r="A118" i="24"/>
  <c r="B117" i="24"/>
  <c r="A117" i="24"/>
  <c r="B116" i="24"/>
  <c r="A116" i="24"/>
  <c r="B115" i="24"/>
  <c r="A115" i="24"/>
  <c r="B114" i="24"/>
  <c r="A114" i="24"/>
  <c r="B113" i="24"/>
  <c r="A113" i="24"/>
  <c r="B112" i="24"/>
  <c r="A112" i="24"/>
  <c r="B111" i="24"/>
  <c r="A111" i="24"/>
  <c r="B110" i="24"/>
  <c r="A110" i="24"/>
  <c r="B109" i="24"/>
  <c r="A109" i="24"/>
  <c r="B108" i="24"/>
  <c r="A108" i="24"/>
  <c r="B107" i="24"/>
  <c r="A107" i="24"/>
  <c r="B106" i="24"/>
  <c r="A106" i="24"/>
  <c r="B105" i="24"/>
  <c r="A105" i="24"/>
  <c r="B104" i="24"/>
  <c r="A104" i="24"/>
  <c r="B103" i="24"/>
  <c r="A103" i="24"/>
  <c r="B102" i="24"/>
  <c r="A102" i="24"/>
  <c r="B101" i="24"/>
  <c r="A101" i="24"/>
  <c r="B100" i="24"/>
  <c r="A100" i="24"/>
  <c r="B99" i="24"/>
  <c r="A99" i="24"/>
  <c r="B98" i="24"/>
  <c r="A98" i="24"/>
  <c r="B97" i="24"/>
  <c r="A97" i="24"/>
  <c r="B96" i="24"/>
  <c r="A96" i="24"/>
  <c r="B95" i="24"/>
  <c r="A95" i="24"/>
  <c r="B94" i="24"/>
  <c r="A94" i="24"/>
  <c r="B93" i="24"/>
  <c r="A93" i="24"/>
  <c r="B92" i="24"/>
  <c r="A92" i="24"/>
  <c r="B91" i="24"/>
  <c r="A91" i="24"/>
  <c r="B90" i="24"/>
  <c r="A90" i="24"/>
  <c r="B89" i="24"/>
  <c r="A89" i="24"/>
  <c r="B88" i="24"/>
  <c r="A88" i="24"/>
  <c r="B87" i="24"/>
  <c r="A87" i="24"/>
  <c r="B86" i="24"/>
  <c r="A86" i="24"/>
  <c r="B141" i="23"/>
  <c r="A141" i="23"/>
  <c r="B140" i="23"/>
  <c r="R140" i="23" s="1"/>
  <c r="A140" i="23"/>
  <c r="B139" i="23"/>
  <c r="A139" i="23"/>
  <c r="B138" i="23"/>
  <c r="A138" i="23"/>
  <c r="B137" i="23"/>
  <c r="A137" i="23"/>
  <c r="B136" i="23"/>
  <c r="A136" i="23"/>
  <c r="B135" i="23"/>
  <c r="A135" i="23"/>
  <c r="B134" i="23"/>
  <c r="A134" i="23"/>
  <c r="B133" i="23"/>
  <c r="A133" i="23"/>
  <c r="B132" i="23"/>
  <c r="A132" i="23"/>
  <c r="B131" i="23"/>
  <c r="A131" i="23"/>
  <c r="B130" i="23"/>
  <c r="A130" i="23"/>
  <c r="B129" i="23"/>
  <c r="A129" i="23"/>
  <c r="B128" i="23"/>
  <c r="A128" i="23"/>
  <c r="B127" i="23"/>
  <c r="A127" i="23"/>
  <c r="B126" i="23"/>
  <c r="A126" i="23"/>
  <c r="B125" i="23"/>
  <c r="A125" i="23"/>
  <c r="B124" i="23"/>
  <c r="A124" i="23"/>
  <c r="B123" i="23"/>
  <c r="A123" i="23"/>
  <c r="B122" i="23"/>
  <c r="A122" i="23"/>
  <c r="B121" i="23"/>
  <c r="A121" i="23"/>
  <c r="B120" i="23"/>
  <c r="A120" i="23"/>
  <c r="B119" i="23"/>
  <c r="A119" i="23"/>
  <c r="B118" i="23"/>
  <c r="A118" i="23"/>
  <c r="B117" i="23"/>
  <c r="A117" i="23"/>
  <c r="B116" i="23"/>
  <c r="A116" i="23"/>
  <c r="B115" i="23"/>
  <c r="A115" i="23"/>
  <c r="B114" i="23"/>
  <c r="A114" i="23"/>
  <c r="B113" i="23"/>
  <c r="A113" i="23"/>
  <c r="B112" i="23"/>
  <c r="A112" i="23"/>
  <c r="B111" i="23"/>
  <c r="A111" i="23"/>
  <c r="B110" i="23"/>
  <c r="A110" i="23"/>
  <c r="B109" i="23"/>
  <c r="A109" i="23"/>
  <c r="B108" i="23"/>
  <c r="A108" i="23"/>
  <c r="B107" i="23"/>
  <c r="A107" i="23"/>
  <c r="B106" i="23"/>
  <c r="A106" i="23"/>
  <c r="B105" i="23"/>
  <c r="A105" i="23"/>
  <c r="B104" i="23"/>
  <c r="A104" i="23"/>
  <c r="B103" i="23"/>
  <c r="A103" i="23"/>
  <c r="B102" i="23"/>
  <c r="A102" i="23"/>
  <c r="B101" i="23"/>
  <c r="A101" i="23"/>
  <c r="B100" i="23"/>
  <c r="A100" i="23"/>
  <c r="B99" i="23"/>
  <c r="A99" i="23"/>
  <c r="B98" i="23"/>
  <c r="A98" i="23"/>
  <c r="B97" i="23"/>
  <c r="A97" i="23"/>
  <c r="B96" i="23"/>
  <c r="A96" i="23"/>
  <c r="B95" i="23"/>
  <c r="A95" i="23"/>
  <c r="B94" i="23"/>
  <c r="A94" i="23"/>
  <c r="B93" i="23"/>
  <c r="A93" i="23"/>
  <c r="B92" i="23"/>
  <c r="A92" i="23"/>
  <c r="B91" i="23"/>
  <c r="A91" i="23"/>
  <c r="B90" i="23"/>
  <c r="A90" i="23"/>
  <c r="B89" i="23"/>
  <c r="A89" i="23"/>
  <c r="B88" i="23"/>
  <c r="A88" i="23"/>
  <c r="B87" i="23"/>
  <c r="A87" i="23"/>
  <c r="B86" i="23"/>
  <c r="A86" i="23"/>
  <c r="B141" i="22"/>
  <c r="A141" i="22"/>
  <c r="B140" i="22"/>
  <c r="U140" i="22" s="1"/>
  <c r="A140" i="22"/>
  <c r="B139" i="22"/>
  <c r="A139" i="22"/>
  <c r="B138" i="22"/>
  <c r="A138" i="22"/>
  <c r="B137" i="22"/>
  <c r="A137" i="22"/>
  <c r="B136" i="22"/>
  <c r="A136" i="22"/>
  <c r="B135" i="22"/>
  <c r="A135" i="22"/>
  <c r="B134" i="22"/>
  <c r="A134" i="22"/>
  <c r="B133" i="22"/>
  <c r="A133" i="22"/>
  <c r="B132" i="22"/>
  <c r="A132" i="22"/>
  <c r="B131" i="22"/>
  <c r="A131" i="22"/>
  <c r="B130" i="22"/>
  <c r="A130" i="22"/>
  <c r="B129" i="22"/>
  <c r="A129" i="22"/>
  <c r="B128" i="22"/>
  <c r="A128" i="22"/>
  <c r="B127" i="22"/>
  <c r="A127" i="22"/>
  <c r="B126" i="22"/>
  <c r="A126" i="22"/>
  <c r="B125" i="22"/>
  <c r="A125" i="22"/>
  <c r="B124" i="22"/>
  <c r="A124" i="22"/>
  <c r="B123" i="22"/>
  <c r="A123" i="22"/>
  <c r="B122" i="22"/>
  <c r="A122" i="22"/>
  <c r="B121" i="22"/>
  <c r="A121" i="22"/>
  <c r="B120" i="22"/>
  <c r="A120" i="22"/>
  <c r="B119" i="22"/>
  <c r="A119" i="22"/>
  <c r="B118" i="22"/>
  <c r="A118" i="22"/>
  <c r="B117" i="22"/>
  <c r="A117" i="22"/>
  <c r="B116" i="22"/>
  <c r="A116" i="22"/>
  <c r="B115" i="22"/>
  <c r="A115" i="22"/>
  <c r="B114" i="22"/>
  <c r="A114" i="22"/>
  <c r="B113" i="22"/>
  <c r="A113" i="22"/>
  <c r="B112" i="22"/>
  <c r="A112" i="22"/>
  <c r="B111" i="22"/>
  <c r="A111" i="22"/>
  <c r="B110" i="22"/>
  <c r="A110" i="22"/>
  <c r="B109" i="22"/>
  <c r="A109" i="22"/>
  <c r="B108" i="22"/>
  <c r="A108" i="22"/>
  <c r="B107" i="22"/>
  <c r="A107" i="22"/>
  <c r="B106" i="22"/>
  <c r="A106" i="22"/>
  <c r="B105" i="22"/>
  <c r="A105" i="22"/>
  <c r="B104" i="22"/>
  <c r="A104" i="22"/>
  <c r="B103" i="22"/>
  <c r="A103" i="22"/>
  <c r="B102" i="22"/>
  <c r="A102" i="22"/>
  <c r="B101" i="22"/>
  <c r="A101" i="22"/>
  <c r="B100" i="22"/>
  <c r="A100" i="22"/>
  <c r="B99" i="22"/>
  <c r="A99" i="22"/>
  <c r="B98" i="22"/>
  <c r="A98" i="22"/>
  <c r="B97" i="22"/>
  <c r="A97" i="22"/>
  <c r="B96" i="22"/>
  <c r="A96" i="22"/>
  <c r="B95" i="22"/>
  <c r="A95" i="22"/>
  <c r="B94" i="22"/>
  <c r="A94" i="22"/>
  <c r="B93" i="22"/>
  <c r="A93" i="22"/>
  <c r="B92" i="22"/>
  <c r="A92" i="22"/>
  <c r="B91" i="22"/>
  <c r="A91" i="22"/>
  <c r="B90" i="22"/>
  <c r="A90" i="22"/>
  <c r="B89" i="22"/>
  <c r="A89" i="22"/>
  <c r="B88" i="22"/>
  <c r="A88" i="22"/>
  <c r="B87" i="22"/>
  <c r="A87" i="22"/>
  <c r="B86" i="22"/>
  <c r="A86" i="22"/>
  <c r="B141" i="21"/>
  <c r="A141" i="21"/>
  <c r="B140" i="21"/>
  <c r="P140" i="21" s="1"/>
  <c r="A140" i="21"/>
  <c r="B139" i="21"/>
  <c r="A139" i="21"/>
  <c r="B138" i="21"/>
  <c r="A138" i="21"/>
  <c r="B137" i="21"/>
  <c r="A137" i="21"/>
  <c r="B136" i="21"/>
  <c r="A136" i="21"/>
  <c r="B135" i="21"/>
  <c r="A135" i="21"/>
  <c r="B134" i="21"/>
  <c r="A134" i="21"/>
  <c r="B133" i="21"/>
  <c r="A133" i="21"/>
  <c r="B132" i="21"/>
  <c r="A132" i="21"/>
  <c r="B131" i="21"/>
  <c r="A131" i="21"/>
  <c r="B130" i="21"/>
  <c r="A130" i="21"/>
  <c r="B129" i="21"/>
  <c r="A129" i="21"/>
  <c r="B128" i="21"/>
  <c r="A128" i="21"/>
  <c r="B127" i="21"/>
  <c r="A127" i="21"/>
  <c r="B126" i="21"/>
  <c r="A126" i="21"/>
  <c r="B125" i="21"/>
  <c r="A125" i="21"/>
  <c r="B124" i="21"/>
  <c r="A124" i="21"/>
  <c r="B123" i="21"/>
  <c r="A123" i="21"/>
  <c r="B122" i="21"/>
  <c r="A122" i="21"/>
  <c r="B121" i="21"/>
  <c r="A121" i="21"/>
  <c r="B120" i="21"/>
  <c r="A120" i="21"/>
  <c r="B119" i="21"/>
  <c r="A119" i="21"/>
  <c r="B118" i="21"/>
  <c r="A118" i="21"/>
  <c r="B117" i="21"/>
  <c r="A117" i="21"/>
  <c r="B116" i="21"/>
  <c r="A116" i="21"/>
  <c r="B115" i="21"/>
  <c r="A115" i="21"/>
  <c r="B114" i="21"/>
  <c r="A114" i="21"/>
  <c r="B113" i="21"/>
  <c r="A113" i="21"/>
  <c r="B112" i="21"/>
  <c r="A112" i="21"/>
  <c r="B111" i="21"/>
  <c r="A111" i="21"/>
  <c r="B110" i="21"/>
  <c r="A110" i="21"/>
  <c r="B109" i="21"/>
  <c r="A109" i="21"/>
  <c r="B108" i="21"/>
  <c r="A108" i="21"/>
  <c r="B107" i="21"/>
  <c r="A107" i="21"/>
  <c r="B106" i="21"/>
  <c r="A106" i="21"/>
  <c r="B105" i="21"/>
  <c r="A105" i="21"/>
  <c r="B104" i="21"/>
  <c r="A104" i="21"/>
  <c r="B103" i="21"/>
  <c r="A103" i="21"/>
  <c r="B102" i="21"/>
  <c r="A102" i="21"/>
  <c r="B101" i="21"/>
  <c r="A101" i="21"/>
  <c r="B100" i="21"/>
  <c r="A100" i="21"/>
  <c r="B99" i="21"/>
  <c r="A99" i="21"/>
  <c r="B98" i="21"/>
  <c r="A98" i="21"/>
  <c r="B97" i="21"/>
  <c r="A97" i="21"/>
  <c r="B96" i="21"/>
  <c r="A96" i="21"/>
  <c r="B95" i="21"/>
  <c r="A95" i="21"/>
  <c r="B94" i="21"/>
  <c r="A94" i="21"/>
  <c r="B93" i="21"/>
  <c r="A93" i="21"/>
  <c r="B92" i="21"/>
  <c r="A92" i="21"/>
  <c r="B91" i="21"/>
  <c r="A91" i="21"/>
  <c r="B90" i="21"/>
  <c r="A90" i="21"/>
  <c r="B89" i="21"/>
  <c r="A89" i="21"/>
  <c r="B88" i="21"/>
  <c r="A88" i="21"/>
  <c r="B87" i="21"/>
  <c r="A87" i="21"/>
  <c r="B86" i="21"/>
  <c r="A86" i="21"/>
  <c r="B141" i="20"/>
  <c r="A141" i="20"/>
  <c r="B140" i="20"/>
  <c r="O140" i="20" s="1"/>
  <c r="A140" i="20"/>
  <c r="B139" i="20"/>
  <c r="A139" i="20"/>
  <c r="B138" i="20"/>
  <c r="A138" i="20"/>
  <c r="B137" i="20"/>
  <c r="A137" i="20"/>
  <c r="B136" i="20"/>
  <c r="A136" i="20"/>
  <c r="B135" i="20"/>
  <c r="A135" i="20"/>
  <c r="B134" i="20"/>
  <c r="A134" i="20"/>
  <c r="B133" i="20"/>
  <c r="A133" i="20"/>
  <c r="B132" i="20"/>
  <c r="A132" i="20"/>
  <c r="B131" i="20"/>
  <c r="A131" i="20"/>
  <c r="B130" i="20"/>
  <c r="A130" i="20"/>
  <c r="B129" i="20"/>
  <c r="A129" i="20"/>
  <c r="B128" i="20"/>
  <c r="A128" i="20"/>
  <c r="B127" i="20"/>
  <c r="A127" i="20"/>
  <c r="B126" i="20"/>
  <c r="A126" i="20"/>
  <c r="B125" i="20"/>
  <c r="A125" i="20"/>
  <c r="B124" i="20"/>
  <c r="A124" i="20"/>
  <c r="B123" i="20"/>
  <c r="A123" i="20"/>
  <c r="B122" i="20"/>
  <c r="A122" i="20"/>
  <c r="B121" i="20"/>
  <c r="A121" i="20"/>
  <c r="B120" i="20"/>
  <c r="A120" i="20"/>
  <c r="B119" i="20"/>
  <c r="A119" i="20"/>
  <c r="B118" i="20"/>
  <c r="A118" i="20"/>
  <c r="B117" i="20"/>
  <c r="A117" i="20"/>
  <c r="B116" i="20"/>
  <c r="A116" i="20"/>
  <c r="B115" i="20"/>
  <c r="A115" i="20"/>
  <c r="B114" i="20"/>
  <c r="A114" i="20"/>
  <c r="B113" i="20"/>
  <c r="A113" i="20"/>
  <c r="B112" i="20"/>
  <c r="A112" i="20"/>
  <c r="B111" i="20"/>
  <c r="A111" i="20"/>
  <c r="B110" i="20"/>
  <c r="A110" i="20"/>
  <c r="B109" i="20"/>
  <c r="A109" i="20"/>
  <c r="B108" i="20"/>
  <c r="A108" i="20"/>
  <c r="B107" i="20"/>
  <c r="A107" i="20"/>
  <c r="B106" i="20"/>
  <c r="A106" i="20"/>
  <c r="B105" i="20"/>
  <c r="A105" i="20"/>
  <c r="B104" i="20"/>
  <c r="A104" i="20"/>
  <c r="B103" i="20"/>
  <c r="A103" i="20"/>
  <c r="B102" i="20"/>
  <c r="A102" i="20"/>
  <c r="B101" i="20"/>
  <c r="A101" i="20"/>
  <c r="B100" i="20"/>
  <c r="A100" i="20"/>
  <c r="B99" i="20"/>
  <c r="A99" i="20"/>
  <c r="B98" i="20"/>
  <c r="A98" i="20"/>
  <c r="B97" i="20"/>
  <c r="A97" i="20"/>
  <c r="B96" i="20"/>
  <c r="A96" i="20"/>
  <c r="B95" i="20"/>
  <c r="A95" i="20"/>
  <c r="B94" i="20"/>
  <c r="A94" i="20"/>
  <c r="B93" i="20"/>
  <c r="A93" i="20"/>
  <c r="B92" i="20"/>
  <c r="A92" i="20"/>
  <c r="B91" i="20"/>
  <c r="A91" i="20"/>
  <c r="B90" i="20"/>
  <c r="A90" i="20"/>
  <c r="B89" i="20"/>
  <c r="A89" i="20"/>
  <c r="B88" i="20"/>
  <c r="A88" i="20"/>
  <c r="B87" i="20"/>
  <c r="A87" i="20"/>
  <c r="B86" i="20"/>
  <c r="A86" i="20"/>
  <c r="B141" i="19"/>
  <c r="A141" i="19"/>
  <c r="B140" i="19"/>
  <c r="R140" i="19" s="1"/>
  <c r="A140" i="19"/>
  <c r="B139" i="19"/>
  <c r="A139" i="19"/>
  <c r="B138" i="19"/>
  <c r="A138" i="19"/>
  <c r="B137" i="19"/>
  <c r="A137" i="19"/>
  <c r="B136" i="19"/>
  <c r="A136" i="19"/>
  <c r="B135" i="19"/>
  <c r="A135" i="19"/>
  <c r="B134" i="19"/>
  <c r="A134" i="19"/>
  <c r="B133" i="19"/>
  <c r="A133" i="19"/>
  <c r="B132" i="19"/>
  <c r="A132" i="19"/>
  <c r="B131" i="19"/>
  <c r="A131" i="19"/>
  <c r="B130" i="19"/>
  <c r="A130" i="19"/>
  <c r="B129" i="19"/>
  <c r="A129" i="19"/>
  <c r="B128" i="19"/>
  <c r="A128" i="19"/>
  <c r="B127" i="19"/>
  <c r="A127" i="19"/>
  <c r="B126" i="19"/>
  <c r="A126" i="19"/>
  <c r="B125" i="19"/>
  <c r="A125" i="19"/>
  <c r="B124" i="19"/>
  <c r="A124" i="19"/>
  <c r="B123" i="19"/>
  <c r="A123" i="19"/>
  <c r="B122" i="19"/>
  <c r="A122" i="19"/>
  <c r="B121" i="19"/>
  <c r="A121" i="19"/>
  <c r="B120" i="19"/>
  <c r="A120" i="19"/>
  <c r="B119" i="19"/>
  <c r="A119" i="19"/>
  <c r="B118" i="19"/>
  <c r="A118" i="19"/>
  <c r="B117" i="19"/>
  <c r="A117" i="19"/>
  <c r="B116" i="19"/>
  <c r="A116" i="19"/>
  <c r="B115" i="19"/>
  <c r="A115" i="19"/>
  <c r="B114" i="19"/>
  <c r="A114" i="19"/>
  <c r="B113" i="19"/>
  <c r="A113" i="19"/>
  <c r="B112" i="19"/>
  <c r="A112" i="19"/>
  <c r="B111" i="19"/>
  <c r="A111" i="19"/>
  <c r="B110" i="19"/>
  <c r="A110" i="19"/>
  <c r="B109" i="19"/>
  <c r="A109" i="19"/>
  <c r="B108" i="19"/>
  <c r="A108" i="19"/>
  <c r="B107" i="19"/>
  <c r="A107" i="19"/>
  <c r="B106" i="19"/>
  <c r="A106" i="19"/>
  <c r="B105" i="19"/>
  <c r="A105" i="19"/>
  <c r="B104" i="19"/>
  <c r="A104" i="19"/>
  <c r="B103" i="19"/>
  <c r="A103" i="19"/>
  <c r="B102" i="19"/>
  <c r="A102" i="19"/>
  <c r="B101" i="19"/>
  <c r="A101" i="19"/>
  <c r="B100" i="19"/>
  <c r="A100" i="19"/>
  <c r="B99" i="19"/>
  <c r="A99" i="19"/>
  <c r="B98" i="19"/>
  <c r="A98" i="19"/>
  <c r="B97" i="19"/>
  <c r="A97" i="19"/>
  <c r="B96" i="19"/>
  <c r="A96" i="19"/>
  <c r="B95" i="19"/>
  <c r="A95" i="19"/>
  <c r="B94" i="19"/>
  <c r="A94" i="19"/>
  <c r="B93" i="19"/>
  <c r="A93" i="19"/>
  <c r="B92" i="19"/>
  <c r="A92" i="19"/>
  <c r="B91" i="19"/>
  <c r="A91" i="19"/>
  <c r="B90" i="19"/>
  <c r="A90" i="19"/>
  <c r="B89" i="19"/>
  <c r="A89" i="19"/>
  <c r="B88" i="19"/>
  <c r="A88" i="19"/>
  <c r="B87" i="19"/>
  <c r="A87" i="19"/>
  <c r="B86" i="19"/>
  <c r="A86" i="19"/>
  <c r="B141" i="18"/>
  <c r="A141" i="18"/>
  <c r="B140" i="18"/>
  <c r="O140" i="18" s="1"/>
  <c r="A140" i="18"/>
  <c r="B139" i="18"/>
  <c r="A139" i="18"/>
  <c r="B138" i="18"/>
  <c r="A138" i="18"/>
  <c r="B137" i="18"/>
  <c r="A137" i="18"/>
  <c r="B136" i="18"/>
  <c r="A136" i="18"/>
  <c r="B135" i="18"/>
  <c r="A135" i="18"/>
  <c r="B134" i="18"/>
  <c r="A134" i="18"/>
  <c r="B133" i="18"/>
  <c r="A133" i="18"/>
  <c r="B132" i="18"/>
  <c r="A132" i="18"/>
  <c r="B131" i="18"/>
  <c r="A131" i="18"/>
  <c r="B130" i="18"/>
  <c r="A130" i="18"/>
  <c r="B129" i="18"/>
  <c r="A129" i="18"/>
  <c r="B128" i="18"/>
  <c r="A128" i="18"/>
  <c r="B127" i="18"/>
  <c r="A127" i="18"/>
  <c r="B126" i="18"/>
  <c r="A126" i="18"/>
  <c r="B125" i="18"/>
  <c r="A125" i="18"/>
  <c r="B124" i="18"/>
  <c r="A124" i="18"/>
  <c r="B123" i="18"/>
  <c r="A123" i="18"/>
  <c r="B122" i="18"/>
  <c r="A122" i="18"/>
  <c r="B121" i="18"/>
  <c r="A121" i="18"/>
  <c r="B120" i="18"/>
  <c r="A120" i="18"/>
  <c r="B119" i="18"/>
  <c r="A119" i="18"/>
  <c r="B118" i="18"/>
  <c r="A118" i="18"/>
  <c r="B117" i="18"/>
  <c r="A117" i="18"/>
  <c r="B116" i="18"/>
  <c r="A116" i="18"/>
  <c r="B115" i="18"/>
  <c r="A115" i="18"/>
  <c r="B114" i="18"/>
  <c r="A114" i="18"/>
  <c r="B113" i="18"/>
  <c r="A113" i="18"/>
  <c r="B112" i="18"/>
  <c r="A112" i="18"/>
  <c r="B111" i="18"/>
  <c r="A111" i="18"/>
  <c r="B110" i="18"/>
  <c r="A110" i="18"/>
  <c r="B109" i="18"/>
  <c r="A109" i="18"/>
  <c r="B108" i="18"/>
  <c r="A108" i="18"/>
  <c r="B107" i="18"/>
  <c r="A107" i="18"/>
  <c r="B106" i="18"/>
  <c r="A106" i="18"/>
  <c r="B105" i="18"/>
  <c r="A105" i="18"/>
  <c r="B104" i="18"/>
  <c r="A104" i="18"/>
  <c r="B103" i="18"/>
  <c r="A103" i="18"/>
  <c r="B102" i="18"/>
  <c r="A102" i="18"/>
  <c r="B101" i="18"/>
  <c r="A101" i="18"/>
  <c r="B100" i="18"/>
  <c r="A100" i="18"/>
  <c r="B99" i="18"/>
  <c r="A99" i="18"/>
  <c r="B98" i="18"/>
  <c r="A98" i="18"/>
  <c r="B97" i="18"/>
  <c r="A97" i="18"/>
  <c r="B96" i="18"/>
  <c r="A96" i="18"/>
  <c r="B95" i="18"/>
  <c r="A95" i="18"/>
  <c r="B94" i="18"/>
  <c r="A94" i="18"/>
  <c r="B93" i="18"/>
  <c r="A93" i="18"/>
  <c r="B92" i="18"/>
  <c r="A92" i="18"/>
  <c r="B91" i="18"/>
  <c r="A91" i="18"/>
  <c r="B90" i="18"/>
  <c r="A90" i="18"/>
  <c r="B89" i="18"/>
  <c r="A89" i="18"/>
  <c r="B88" i="18"/>
  <c r="A88" i="18"/>
  <c r="B87" i="18"/>
  <c r="A87" i="18"/>
  <c r="B86" i="18"/>
  <c r="A86" i="18"/>
  <c r="B141" i="15"/>
  <c r="A141" i="15"/>
  <c r="B140" i="15"/>
  <c r="S140" i="15" s="1"/>
  <c r="A140" i="15"/>
  <c r="B139" i="15"/>
  <c r="A139" i="15"/>
  <c r="B138" i="15"/>
  <c r="A138" i="15"/>
  <c r="B137" i="15"/>
  <c r="A137" i="15"/>
  <c r="B136" i="15"/>
  <c r="A136" i="15"/>
  <c r="B135" i="15"/>
  <c r="A135" i="15"/>
  <c r="B134" i="15"/>
  <c r="A134" i="15"/>
  <c r="B133" i="15"/>
  <c r="A133" i="15"/>
  <c r="B132" i="15"/>
  <c r="A132" i="15"/>
  <c r="B131" i="15"/>
  <c r="A131" i="15"/>
  <c r="B130" i="15"/>
  <c r="A130" i="15"/>
  <c r="B129" i="15"/>
  <c r="A129" i="15"/>
  <c r="B128" i="15"/>
  <c r="A128" i="15"/>
  <c r="B127" i="15"/>
  <c r="A127" i="15"/>
  <c r="B126" i="15"/>
  <c r="A126" i="15"/>
  <c r="B125" i="15"/>
  <c r="A125" i="15"/>
  <c r="B124" i="15"/>
  <c r="A124" i="15"/>
  <c r="B123" i="15"/>
  <c r="A123" i="15"/>
  <c r="B122" i="15"/>
  <c r="A122" i="15"/>
  <c r="B121" i="15"/>
  <c r="A121" i="15"/>
  <c r="B120" i="15"/>
  <c r="A120" i="15"/>
  <c r="B119" i="15"/>
  <c r="A119" i="15"/>
  <c r="B118" i="15"/>
  <c r="A118" i="15"/>
  <c r="B117" i="15"/>
  <c r="A117" i="15"/>
  <c r="B116" i="15"/>
  <c r="A116" i="15"/>
  <c r="B115" i="15"/>
  <c r="A115" i="15"/>
  <c r="B114" i="15"/>
  <c r="A114" i="15"/>
  <c r="B113" i="15"/>
  <c r="A113" i="15"/>
  <c r="B112" i="15"/>
  <c r="A112" i="15"/>
  <c r="B111" i="15"/>
  <c r="A111" i="15"/>
  <c r="B110" i="15"/>
  <c r="A110" i="15"/>
  <c r="B109" i="15"/>
  <c r="A109" i="15"/>
  <c r="B108" i="15"/>
  <c r="A108" i="15"/>
  <c r="B107" i="15"/>
  <c r="A107" i="15"/>
  <c r="B106" i="15"/>
  <c r="A106" i="15"/>
  <c r="B105" i="15"/>
  <c r="A105" i="15"/>
  <c r="B104" i="15"/>
  <c r="A104" i="15"/>
  <c r="B103" i="15"/>
  <c r="A103" i="15"/>
  <c r="B102" i="15"/>
  <c r="A102" i="15"/>
  <c r="B101" i="15"/>
  <c r="A101" i="15"/>
  <c r="B100" i="15"/>
  <c r="A100" i="15"/>
  <c r="B99" i="15"/>
  <c r="A99" i="15"/>
  <c r="B98" i="15"/>
  <c r="A98" i="15"/>
  <c r="B97" i="15"/>
  <c r="A97" i="15"/>
  <c r="B96" i="15"/>
  <c r="A96" i="15"/>
  <c r="B95" i="15"/>
  <c r="A95" i="15"/>
  <c r="B94" i="15"/>
  <c r="A94" i="15"/>
  <c r="B93" i="15"/>
  <c r="A93" i="15"/>
  <c r="B92" i="15"/>
  <c r="A92" i="15"/>
  <c r="B91" i="15"/>
  <c r="A91" i="15"/>
  <c r="B90" i="15"/>
  <c r="A90" i="15"/>
  <c r="B89" i="15"/>
  <c r="A89" i="15"/>
  <c r="B88" i="15"/>
  <c r="A88" i="15"/>
  <c r="B87" i="15"/>
  <c r="A87" i="15"/>
  <c r="B86" i="15"/>
  <c r="A86" i="15"/>
  <c r="N86" i="1"/>
  <c r="N86" i="50" s="1"/>
  <c r="AE86" i="1"/>
  <c r="AF86" i="1"/>
  <c r="AG86" i="1"/>
  <c r="AI86" i="1"/>
  <c r="AM86" i="46" s="1"/>
  <c r="AJ86" i="1"/>
  <c r="AN86" i="50" s="1"/>
  <c r="AK86" i="1"/>
  <c r="AO86" i="50" s="1"/>
  <c r="AM86" i="1"/>
  <c r="AQ86" i="50" s="1"/>
  <c r="Q87" i="1"/>
  <c r="Q87" i="50" s="1"/>
  <c r="W87" i="1"/>
  <c r="AH87" i="1" s="1"/>
  <c r="Y87" i="1"/>
  <c r="AE87" i="1"/>
  <c r="AF87" i="1"/>
  <c r="AG87" i="1"/>
  <c r="AI87" i="1"/>
  <c r="AM87" i="50" s="1"/>
  <c r="AJ87" i="1"/>
  <c r="AK87" i="1"/>
  <c r="AL87" i="1"/>
  <c r="AP87" i="44" s="1"/>
  <c r="AM87" i="1"/>
  <c r="AQ87" i="46" s="1"/>
  <c r="Q88" i="1"/>
  <c r="Q88" i="42" s="1"/>
  <c r="W88" i="1"/>
  <c r="AH88" i="1" s="1"/>
  <c r="Y88" i="1"/>
  <c r="AE88" i="1"/>
  <c r="AF88" i="1"/>
  <c r="AG88" i="1"/>
  <c r="AI88" i="1"/>
  <c r="AM88" i="29" s="1"/>
  <c r="AJ88" i="1"/>
  <c r="AN88" i="46" s="1"/>
  <c r="AK88" i="1"/>
  <c r="AO88" i="48" s="1"/>
  <c r="AL88" i="1"/>
  <c r="AP88" i="50" s="1"/>
  <c r="AM88" i="1"/>
  <c r="AQ88" i="50" s="1"/>
  <c r="Q89" i="1"/>
  <c r="Q89" i="50" s="1"/>
  <c r="W89" i="1"/>
  <c r="AH89" i="1" s="1"/>
  <c r="Y89" i="1"/>
  <c r="AE89" i="1"/>
  <c r="AF89" i="1"/>
  <c r="AG89" i="1"/>
  <c r="AI89" i="1"/>
  <c r="AM89" i="44" s="1"/>
  <c r="AJ89" i="1"/>
  <c r="AN89" i="50" s="1"/>
  <c r="AK89" i="1"/>
  <c r="AO89" i="50" s="1"/>
  <c r="AL89" i="1"/>
  <c r="AP89" i="50" s="1"/>
  <c r="AM89" i="1"/>
  <c r="AQ89" i="50" s="1"/>
  <c r="Q90" i="1"/>
  <c r="Q90" i="42" s="1"/>
  <c r="W90" i="1"/>
  <c r="AH90" i="1" s="1"/>
  <c r="Y90" i="1"/>
  <c r="AE90" i="1"/>
  <c r="AF90" i="1"/>
  <c r="AG90" i="1"/>
  <c r="AI90" i="1"/>
  <c r="AM90" i="50" s="1"/>
  <c r="AJ90" i="1"/>
  <c r="AK90" i="1"/>
  <c r="AO90" i="50" s="1"/>
  <c r="AL90" i="1"/>
  <c r="AM90" i="1"/>
  <c r="Q91" i="1"/>
  <c r="Q91" i="46" s="1"/>
  <c r="W91" i="1"/>
  <c r="AH91" i="1" s="1"/>
  <c r="Y91" i="1"/>
  <c r="AE91" i="1"/>
  <c r="AF91" i="1"/>
  <c r="AG91" i="1"/>
  <c r="AI91" i="1"/>
  <c r="AM91" i="50" s="1"/>
  <c r="AJ91" i="1"/>
  <c r="AN91" i="50" s="1"/>
  <c r="AK91" i="1"/>
  <c r="AL91" i="1"/>
  <c r="AP91" i="50" s="1"/>
  <c r="AM91" i="1"/>
  <c r="AQ91" i="40" s="1"/>
  <c r="Q92" i="1"/>
  <c r="Q92" i="40" s="1"/>
  <c r="W92" i="1"/>
  <c r="AH92" i="1" s="1"/>
  <c r="Y92" i="1"/>
  <c r="AE92" i="1"/>
  <c r="AF92" i="1"/>
  <c r="AG92" i="1"/>
  <c r="AI92" i="1"/>
  <c r="AM92" i="50" s="1"/>
  <c r="AJ92" i="1"/>
  <c r="AK92" i="1"/>
  <c r="AO92" i="40" s="1"/>
  <c r="AL92" i="1"/>
  <c r="AP92" i="40" s="1"/>
  <c r="AM92" i="1"/>
  <c r="AQ92" i="50" s="1"/>
  <c r="Q93" i="1"/>
  <c r="Q93" i="50" s="1"/>
  <c r="W93" i="1"/>
  <c r="AH93" i="1" s="1"/>
  <c r="Y93" i="1"/>
  <c r="AE93" i="1"/>
  <c r="AF93" i="1"/>
  <c r="AG93" i="1"/>
  <c r="AI93" i="1"/>
  <c r="AJ93" i="1"/>
  <c r="AN93" i="44" s="1"/>
  <c r="AK93" i="1"/>
  <c r="AO93" i="46" s="1"/>
  <c r="AL93" i="1"/>
  <c r="AP93" i="50" s="1"/>
  <c r="AM93" i="1"/>
  <c r="AQ93" i="50" s="1"/>
  <c r="Q94" i="1"/>
  <c r="Q94" i="50" s="1"/>
  <c r="W94" i="1"/>
  <c r="AH94" i="1" s="1"/>
  <c r="Y94" i="1"/>
  <c r="AE94" i="1"/>
  <c r="AF94" i="1"/>
  <c r="AG94" i="1"/>
  <c r="AI94" i="1"/>
  <c r="AJ94" i="1"/>
  <c r="AN94" i="46" s="1"/>
  <c r="AK94" i="1"/>
  <c r="AO94" i="50" s="1"/>
  <c r="AL94" i="1"/>
  <c r="AP94" i="50" s="1"/>
  <c r="AM94" i="1"/>
  <c r="AQ94" i="50" s="1"/>
  <c r="Q95" i="1"/>
  <c r="Q95" i="50" s="1"/>
  <c r="W95" i="1"/>
  <c r="AH95" i="1" s="1"/>
  <c r="Y95" i="1"/>
  <c r="AE95" i="1"/>
  <c r="AF95" i="1"/>
  <c r="AG95" i="1"/>
  <c r="AI95" i="1"/>
  <c r="AM95" i="40" s="1"/>
  <c r="AJ95" i="1"/>
  <c r="AN95" i="50" s="1"/>
  <c r="AK95" i="1"/>
  <c r="AO95" i="50" s="1"/>
  <c r="AL95" i="1"/>
  <c r="AP95" i="50" s="1"/>
  <c r="AM95" i="1"/>
  <c r="AQ95" i="50" s="1"/>
  <c r="Q96" i="1"/>
  <c r="Q96" i="40" s="1"/>
  <c r="W96" i="1"/>
  <c r="AH96" i="1" s="1"/>
  <c r="Y96" i="1"/>
  <c r="AE96" i="1"/>
  <c r="AF96" i="1"/>
  <c r="AG96" i="1"/>
  <c r="AI96" i="1"/>
  <c r="AM96" i="50" s="1"/>
  <c r="AJ96" i="1"/>
  <c r="AN96" i="50" s="1"/>
  <c r="AK96" i="1"/>
  <c r="AO96" i="50" s="1"/>
  <c r="AL96" i="1"/>
  <c r="AP96" i="50" s="1"/>
  <c r="AM96" i="1"/>
  <c r="AQ96" i="50" s="1"/>
  <c r="Q97" i="1"/>
  <c r="Q97" i="48" s="1"/>
  <c r="W97" i="1"/>
  <c r="AH97" i="1" s="1"/>
  <c r="Y97" i="1"/>
  <c r="AE97" i="1"/>
  <c r="AF97" i="1"/>
  <c r="AG97" i="1"/>
  <c r="AI97" i="1"/>
  <c r="AM97" i="50" s="1"/>
  <c r="AJ97" i="1"/>
  <c r="AN97" i="50" s="1"/>
  <c r="AK97" i="1"/>
  <c r="AL97" i="1"/>
  <c r="AM97" i="1"/>
  <c r="AQ97" i="42" s="1"/>
  <c r="Q98" i="1"/>
  <c r="Q98" i="42" s="1"/>
  <c r="W98" i="1"/>
  <c r="AH98" i="1" s="1"/>
  <c r="AE98" i="1"/>
  <c r="AF98" i="1"/>
  <c r="AG98" i="1"/>
  <c r="AI98" i="1"/>
  <c r="AM98" i="33" s="1"/>
  <c r="AJ98" i="1"/>
  <c r="AN98" i="40" s="1"/>
  <c r="AK98" i="1"/>
  <c r="AO98" i="50" s="1"/>
  <c r="AL98" i="1"/>
  <c r="AP98" i="50" s="1"/>
  <c r="AM98" i="1"/>
  <c r="AQ98" i="50" s="1"/>
  <c r="R99" i="1"/>
  <c r="R99" i="50" s="1"/>
  <c r="W99" i="1"/>
  <c r="AH99" i="1" s="1"/>
  <c r="Y99" i="1"/>
  <c r="AE99" i="1"/>
  <c r="AF99" i="1"/>
  <c r="AG99" i="1"/>
  <c r="AI99" i="1"/>
  <c r="AM99" i="50" s="1"/>
  <c r="AJ99" i="1"/>
  <c r="AN99" i="50" s="1"/>
  <c r="AK99" i="1"/>
  <c r="AL99" i="1"/>
  <c r="AM99" i="1"/>
  <c r="AQ99" i="50" s="1"/>
  <c r="R100" i="1"/>
  <c r="R100" i="50" s="1"/>
  <c r="W100" i="1"/>
  <c r="AH100" i="1" s="1"/>
  <c r="Y100" i="1"/>
  <c r="AE100" i="1"/>
  <c r="AF100" i="1"/>
  <c r="AG100" i="1"/>
  <c r="AI100" i="1"/>
  <c r="AJ100" i="1"/>
  <c r="AK100" i="1"/>
  <c r="AL100" i="1"/>
  <c r="AM100" i="1"/>
  <c r="AQ100" i="50" s="1"/>
  <c r="R101" i="1"/>
  <c r="R101" i="50" s="1"/>
  <c r="W101" i="1"/>
  <c r="AH101" i="1" s="1"/>
  <c r="Y101" i="1"/>
  <c r="AE101" i="1"/>
  <c r="AF101" i="1"/>
  <c r="AG101" i="1"/>
  <c r="AI101" i="1"/>
  <c r="AJ101" i="1"/>
  <c r="AK101" i="1"/>
  <c r="AL101" i="1"/>
  <c r="AP101" i="50" s="1"/>
  <c r="AM101" i="1"/>
  <c r="AQ101" i="50" s="1"/>
  <c r="R102" i="1"/>
  <c r="R102" i="50" s="1"/>
  <c r="W102" i="1"/>
  <c r="AH102" i="1" s="1"/>
  <c r="Y102" i="1"/>
  <c r="AE102" i="1"/>
  <c r="AF102" i="1"/>
  <c r="AG102" i="1"/>
  <c r="AI102" i="1"/>
  <c r="AJ102" i="1"/>
  <c r="AK102" i="1"/>
  <c r="AO102" i="50" s="1"/>
  <c r="AL102" i="1"/>
  <c r="AP102" i="50" s="1"/>
  <c r="AM102" i="1"/>
  <c r="AQ102" i="50" s="1"/>
  <c r="R103" i="1"/>
  <c r="R103" i="50" s="1"/>
  <c r="W103" i="1"/>
  <c r="AH103" i="1" s="1"/>
  <c r="Y103" i="1"/>
  <c r="AE103" i="1"/>
  <c r="AF103" i="1"/>
  <c r="AG103" i="1"/>
  <c r="AI103" i="1"/>
  <c r="AJ103" i="1"/>
  <c r="AN103" i="40" s="1"/>
  <c r="AK103" i="1"/>
  <c r="AO103" i="50" s="1"/>
  <c r="AL103" i="1"/>
  <c r="AP103" i="50" s="1"/>
  <c r="AM103" i="1"/>
  <c r="AQ103" i="50" s="1"/>
  <c r="R104" i="1"/>
  <c r="R104" i="50" s="1"/>
  <c r="W104" i="1"/>
  <c r="AH104" i="1" s="1"/>
  <c r="Y104" i="1"/>
  <c r="AE104" i="1"/>
  <c r="AF104" i="1"/>
  <c r="AG104" i="1"/>
  <c r="AI104" i="1"/>
  <c r="AM104" i="40" s="1"/>
  <c r="AJ104" i="1"/>
  <c r="AN104" i="29" s="1"/>
  <c r="AK104" i="1"/>
  <c r="AO104" i="50" s="1"/>
  <c r="AL104" i="1"/>
  <c r="AP104" i="50" s="1"/>
  <c r="AM104" i="1"/>
  <c r="AQ104" i="50" s="1"/>
  <c r="R105" i="1"/>
  <c r="R105" i="48" s="1"/>
  <c r="W105" i="1"/>
  <c r="AH105" i="1" s="1"/>
  <c r="Y105" i="1"/>
  <c r="AE105" i="1"/>
  <c r="AF105" i="1"/>
  <c r="AG105" i="1"/>
  <c r="AI105" i="1"/>
  <c r="AM105" i="50" s="1"/>
  <c r="AJ105" i="1"/>
  <c r="AN105" i="50" s="1"/>
  <c r="AK105" i="1"/>
  <c r="AO105" i="50" s="1"/>
  <c r="AL105" i="1"/>
  <c r="AP105" i="50" s="1"/>
  <c r="AM105" i="1"/>
  <c r="R106" i="1"/>
  <c r="R106" i="42" s="1"/>
  <c r="W106" i="1"/>
  <c r="AH106" i="1" s="1"/>
  <c r="Y106" i="1"/>
  <c r="AE106" i="1"/>
  <c r="AF106" i="1"/>
  <c r="AG106" i="1"/>
  <c r="AI106" i="1"/>
  <c r="AM106" i="50" s="1"/>
  <c r="AJ106" i="1"/>
  <c r="AN106" i="50" s="1"/>
  <c r="AK106" i="1"/>
  <c r="AO106" i="50" s="1"/>
  <c r="AL106" i="1"/>
  <c r="AP106" i="50" s="1"/>
  <c r="AM106" i="1"/>
  <c r="AQ106" i="50" s="1"/>
  <c r="R107" i="1"/>
  <c r="R107" i="50" s="1"/>
  <c r="W107" i="1"/>
  <c r="AH107" i="1" s="1"/>
  <c r="Y107" i="1"/>
  <c r="AE107" i="1"/>
  <c r="AF107" i="1"/>
  <c r="AG107" i="1"/>
  <c r="AI107" i="1"/>
  <c r="AM107" i="50" s="1"/>
  <c r="AJ107" i="1"/>
  <c r="AK107" i="1"/>
  <c r="AL107" i="1"/>
  <c r="AM107" i="1"/>
  <c r="AQ107" i="50" s="1"/>
  <c r="R108" i="1"/>
  <c r="R108" i="50" s="1"/>
  <c r="W108" i="1"/>
  <c r="AH108" i="1" s="1"/>
  <c r="Y108" i="1"/>
  <c r="AE108" i="1"/>
  <c r="AF108" i="1"/>
  <c r="AG108" i="1"/>
  <c r="AI108" i="1"/>
  <c r="AJ108" i="1"/>
  <c r="AK108" i="1"/>
  <c r="AL108" i="1"/>
  <c r="AM108" i="1"/>
  <c r="AQ108" i="50" s="1"/>
  <c r="R109" i="1"/>
  <c r="W109" i="1"/>
  <c r="AH109" i="1" s="1"/>
  <c r="Y109" i="1"/>
  <c r="AE109" i="1"/>
  <c r="AF109" i="1"/>
  <c r="AG109" i="1"/>
  <c r="AI109" i="1"/>
  <c r="AJ109" i="1"/>
  <c r="AK109" i="1"/>
  <c r="AO109" i="30" s="1"/>
  <c r="AL109" i="1"/>
  <c r="AP109" i="46" s="1"/>
  <c r="AM109" i="1"/>
  <c r="AQ109" i="50" s="1"/>
  <c r="R110" i="1"/>
  <c r="R110" i="50" s="1"/>
  <c r="W110" i="1"/>
  <c r="AH110" i="1" s="1"/>
  <c r="AE110" i="1"/>
  <c r="AF110" i="1"/>
  <c r="AG110" i="1"/>
  <c r="AI110" i="1"/>
  <c r="AM110" i="50" s="1"/>
  <c r="AJ110" i="1"/>
  <c r="AK110" i="1"/>
  <c r="AL110" i="1"/>
  <c r="AP110" i="46" s="1"/>
  <c r="AM110" i="1"/>
  <c r="AQ110" i="46" s="1"/>
  <c r="S111" i="1"/>
  <c r="S111" i="50" s="1"/>
  <c r="W111" i="1"/>
  <c r="AH111" i="1" s="1"/>
  <c r="Y111" i="1"/>
  <c r="AE111" i="1"/>
  <c r="AF111" i="1"/>
  <c r="AG111" i="1"/>
  <c r="AI111" i="1"/>
  <c r="AJ111" i="1"/>
  <c r="AN111" i="46" s="1"/>
  <c r="AK111" i="1"/>
  <c r="AO111" i="40" s="1"/>
  <c r="AL111" i="1"/>
  <c r="AP111" i="31" s="1"/>
  <c r="AM111" i="1"/>
  <c r="AQ111" i="50" s="1"/>
  <c r="S112" i="1"/>
  <c r="S112" i="44" s="1"/>
  <c r="W112" i="1"/>
  <c r="AH112" i="1" s="1"/>
  <c r="Y112" i="1"/>
  <c r="AE112" i="1"/>
  <c r="AF112" i="1"/>
  <c r="AG112" i="1"/>
  <c r="AI112" i="1"/>
  <c r="AM112" i="42" s="1"/>
  <c r="AJ112" i="1"/>
  <c r="AN112" i="40" s="1"/>
  <c r="AK112" i="1"/>
  <c r="AO112" i="29" s="1"/>
  <c r="AL112" i="1"/>
  <c r="AP112" i="50" s="1"/>
  <c r="AM112" i="1"/>
  <c r="AQ112" i="50" s="1"/>
  <c r="Q113" i="1"/>
  <c r="Q113" i="50" s="1"/>
  <c r="W113" i="1"/>
  <c r="AH113" i="1" s="1"/>
  <c r="AE113" i="1"/>
  <c r="AF113" i="1"/>
  <c r="AG113" i="1"/>
  <c r="AI113" i="1"/>
  <c r="AM113" i="30" s="1"/>
  <c r="AJ113" i="1"/>
  <c r="AK113" i="1"/>
  <c r="AO113" i="50" s="1"/>
  <c r="AL113" i="1"/>
  <c r="Q114" i="1"/>
  <c r="Q114" i="50" s="1"/>
  <c r="W114" i="1"/>
  <c r="AH114" i="1" s="1"/>
  <c r="AE114" i="1"/>
  <c r="AF114" i="1"/>
  <c r="AG114" i="1"/>
  <c r="AI114" i="1"/>
  <c r="AM114" i="50" s="1"/>
  <c r="AJ114" i="1"/>
  <c r="AN114" i="48" s="1"/>
  <c r="AK114" i="1"/>
  <c r="AL114" i="1"/>
  <c r="AP114" i="50" s="1"/>
  <c r="Q115" i="1"/>
  <c r="Q115" i="50" s="1"/>
  <c r="W115" i="1"/>
  <c r="AH115" i="1" s="1"/>
  <c r="AE115" i="1"/>
  <c r="AF115" i="1"/>
  <c r="AG115" i="1"/>
  <c r="AI115" i="1"/>
  <c r="AM115" i="50" s="1"/>
  <c r="AJ115" i="1"/>
  <c r="AK115" i="1"/>
  <c r="AO115" i="50" s="1"/>
  <c r="AL115" i="1"/>
  <c r="AP115" i="50" s="1"/>
  <c r="Q116" i="1"/>
  <c r="Q116" i="40" s="1"/>
  <c r="W116" i="1"/>
  <c r="AH116" i="1" s="1"/>
  <c r="AE116" i="1"/>
  <c r="AF116" i="1"/>
  <c r="AG116" i="1"/>
  <c r="AI116" i="1"/>
  <c r="AM116" i="50" s="1"/>
  <c r="AJ116" i="1"/>
  <c r="AN116" i="50" s="1"/>
  <c r="AK116" i="1"/>
  <c r="AO116" i="50" s="1"/>
  <c r="AL116" i="1"/>
  <c r="AP116" i="50" s="1"/>
  <c r="Q117" i="1"/>
  <c r="Q117" i="42" s="1"/>
  <c r="W117" i="1"/>
  <c r="AH117" i="1" s="1"/>
  <c r="AE117" i="1"/>
  <c r="AF117" i="1"/>
  <c r="AG117" i="1"/>
  <c r="AI117" i="1"/>
  <c r="AM117" i="50" s="1"/>
  <c r="AJ117" i="1"/>
  <c r="AN117" i="50" s="1"/>
  <c r="AK117" i="1"/>
  <c r="AO117" i="50" s="1"/>
  <c r="AL117" i="1"/>
  <c r="Q118" i="1"/>
  <c r="Q118" i="42" s="1"/>
  <c r="W118" i="1"/>
  <c r="AH118" i="1" s="1"/>
  <c r="AE118" i="1"/>
  <c r="AF118" i="1"/>
  <c r="AG118" i="1"/>
  <c r="AI118" i="1"/>
  <c r="AM118" i="50" s="1"/>
  <c r="AJ118" i="1"/>
  <c r="AN118" i="50" s="1"/>
  <c r="AK118" i="1"/>
  <c r="AO118" i="50" s="1"/>
  <c r="AL118" i="1"/>
  <c r="Q119" i="1"/>
  <c r="Q119" i="50" s="1"/>
  <c r="W119" i="1"/>
  <c r="AH119" i="1" s="1"/>
  <c r="AE119" i="1"/>
  <c r="AF119" i="1"/>
  <c r="AG119" i="1"/>
  <c r="AI119" i="1"/>
  <c r="AM119" i="50" s="1"/>
  <c r="AJ119" i="1"/>
  <c r="AK119" i="1"/>
  <c r="AL119" i="1"/>
  <c r="Q120" i="1"/>
  <c r="Q120" i="42" s="1"/>
  <c r="W120" i="1"/>
  <c r="AH120" i="1" s="1"/>
  <c r="AE120" i="1"/>
  <c r="AF120" i="1"/>
  <c r="AG120" i="1"/>
  <c r="AI120" i="1"/>
  <c r="AM120" i="50" s="1"/>
  <c r="AJ120" i="1"/>
  <c r="AN120" i="50" s="1"/>
  <c r="AK120" i="1"/>
  <c r="AO120" i="50" s="1"/>
  <c r="AL120" i="1"/>
  <c r="AP120" i="46" s="1"/>
  <c r="Q121" i="1"/>
  <c r="Q121" i="50" s="1"/>
  <c r="W121" i="1"/>
  <c r="AH121" i="1" s="1"/>
  <c r="AE121" i="1"/>
  <c r="AF121" i="1"/>
  <c r="AG121" i="1"/>
  <c r="AI121" i="1"/>
  <c r="AM121" i="50" s="1"/>
  <c r="AJ121" i="1"/>
  <c r="AN121" i="48" s="1"/>
  <c r="AK121" i="1"/>
  <c r="AO121" i="46" s="1"/>
  <c r="AL121" i="1"/>
  <c r="AP121" i="40" s="1"/>
  <c r="Q122" i="1"/>
  <c r="Q122" i="50" s="1"/>
  <c r="AE122" i="1"/>
  <c r="AF122" i="1"/>
  <c r="AG122" i="1"/>
  <c r="AI122" i="1"/>
  <c r="AM122" i="50" s="1"/>
  <c r="AJ122" i="1"/>
  <c r="AN122" i="50" s="1"/>
  <c r="AK122" i="1"/>
  <c r="AO122" i="50" s="1"/>
  <c r="R123" i="1"/>
  <c r="R123" i="50" s="1"/>
  <c r="W123" i="1"/>
  <c r="AH123" i="1" s="1"/>
  <c r="AE123" i="1"/>
  <c r="AF123" i="1"/>
  <c r="AG123" i="1"/>
  <c r="AI123" i="1"/>
  <c r="AM123" i="50" s="1"/>
  <c r="AJ123" i="1"/>
  <c r="AN123" i="50" s="1"/>
  <c r="AK123" i="1"/>
  <c r="AO123" i="50" s="1"/>
  <c r="AL123" i="1"/>
  <c r="AP123" i="50" s="1"/>
  <c r="R124" i="1"/>
  <c r="R124" i="50" s="1"/>
  <c r="W124" i="1"/>
  <c r="AH124" i="1" s="1"/>
  <c r="AE124" i="1"/>
  <c r="AF124" i="1"/>
  <c r="AG124" i="1"/>
  <c r="AI124" i="1"/>
  <c r="AJ124" i="1"/>
  <c r="AN124" i="50" s="1"/>
  <c r="AK124" i="1"/>
  <c r="AO124" i="50" s="1"/>
  <c r="AL124" i="1"/>
  <c r="AP124" i="50" s="1"/>
  <c r="R125" i="1"/>
  <c r="R125" i="40" s="1"/>
  <c r="W125" i="1"/>
  <c r="AH125" i="1" s="1"/>
  <c r="AE125" i="1"/>
  <c r="AF125" i="1"/>
  <c r="AG125" i="1"/>
  <c r="AI125" i="1"/>
  <c r="AJ125" i="1"/>
  <c r="AN125" i="46" s="1"/>
  <c r="AK125" i="1"/>
  <c r="AO125" i="46" s="1"/>
  <c r="AL125" i="1"/>
  <c r="AP125" i="50" s="1"/>
  <c r="R126" i="1"/>
  <c r="R126" i="50" s="1"/>
  <c r="W126" i="1"/>
  <c r="AH126" i="1" s="1"/>
  <c r="AE126" i="1"/>
  <c r="AF126" i="1"/>
  <c r="AG126" i="1"/>
  <c r="AI126" i="1"/>
  <c r="AM126" i="46" s="1"/>
  <c r="AJ126" i="1"/>
  <c r="AN126" i="46" s="1"/>
  <c r="AK126" i="1"/>
  <c r="AO126" i="40" s="1"/>
  <c r="AL126" i="1"/>
  <c r="AP126" i="50" s="1"/>
  <c r="R127" i="1"/>
  <c r="R127" i="44" s="1"/>
  <c r="W127" i="1"/>
  <c r="AH127" i="1" s="1"/>
  <c r="AE127" i="1"/>
  <c r="AF127" i="1"/>
  <c r="AG127" i="1"/>
  <c r="AI127" i="1"/>
  <c r="AM127" i="46" s="1"/>
  <c r="AJ127" i="1"/>
  <c r="AN127" i="50" s="1"/>
  <c r="AK127" i="1"/>
  <c r="AO127" i="50" s="1"/>
  <c r="AL127" i="1"/>
  <c r="AP127" i="50" s="1"/>
  <c r="R128" i="1"/>
  <c r="R128" i="50" s="1"/>
  <c r="W128" i="1"/>
  <c r="AH128" i="1" s="1"/>
  <c r="AE128" i="1"/>
  <c r="AF128" i="1"/>
  <c r="AG128" i="1"/>
  <c r="AI128" i="1"/>
  <c r="AM128" i="50" s="1"/>
  <c r="AJ128" i="1"/>
  <c r="AN128" i="50" s="1"/>
  <c r="AK128" i="1"/>
  <c r="AO128" i="50" s="1"/>
  <c r="AL128" i="1"/>
  <c r="AP128" i="50" s="1"/>
  <c r="R129" i="1"/>
  <c r="R129" i="44" s="1"/>
  <c r="W129" i="1"/>
  <c r="AH129" i="1" s="1"/>
  <c r="AE129" i="1"/>
  <c r="AF129" i="1"/>
  <c r="AG129" i="1"/>
  <c r="AI129" i="1"/>
  <c r="AM129" i="50" s="1"/>
  <c r="AJ129" i="1"/>
  <c r="AN129" i="50" s="1"/>
  <c r="AK129" i="1"/>
  <c r="AO129" i="50" s="1"/>
  <c r="AL129" i="1"/>
  <c r="AP129" i="50" s="1"/>
  <c r="R130" i="1"/>
  <c r="R130" i="50" s="1"/>
  <c r="W130" i="1"/>
  <c r="AH130" i="1" s="1"/>
  <c r="AE130" i="1"/>
  <c r="AF130" i="1"/>
  <c r="AG130" i="1"/>
  <c r="AI130" i="1"/>
  <c r="AM130" i="50" s="1"/>
  <c r="AJ130" i="1"/>
  <c r="AN130" i="50" s="1"/>
  <c r="AK130" i="1"/>
  <c r="AO130" i="50" s="1"/>
  <c r="AL130" i="1"/>
  <c r="AP130" i="48" s="1"/>
  <c r="R131" i="1"/>
  <c r="R131" i="50" s="1"/>
  <c r="W131" i="1"/>
  <c r="AH131" i="1" s="1"/>
  <c r="AE131" i="1"/>
  <c r="AF131" i="1"/>
  <c r="AG131" i="1"/>
  <c r="AI131" i="1"/>
  <c r="AM131" i="50" s="1"/>
  <c r="AJ131" i="1"/>
  <c r="AN131" i="50" s="1"/>
  <c r="AK131" i="1"/>
  <c r="AL131" i="1"/>
  <c r="AP131" i="50" s="1"/>
  <c r="R132" i="1"/>
  <c r="R132" i="50" s="1"/>
  <c r="W132" i="1"/>
  <c r="AH132" i="1" s="1"/>
  <c r="AE132" i="1"/>
  <c r="AF132" i="1"/>
  <c r="AG132" i="1"/>
  <c r="AI132" i="1"/>
  <c r="AJ132" i="1"/>
  <c r="AK132" i="1"/>
  <c r="AL132" i="1"/>
  <c r="AP132" i="40" s="1"/>
  <c r="T133" i="1"/>
  <c r="T133" i="50" s="1"/>
  <c r="W133" i="1"/>
  <c r="AH133" i="1" s="1"/>
  <c r="Y133" i="1"/>
  <c r="AE133" i="1"/>
  <c r="AF133" i="1"/>
  <c r="AG133" i="1"/>
  <c r="AI133" i="1"/>
  <c r="AM133" i="50" s="1"/>
  <c r="AJ133" i="1"/>
  <c r="AK133" i="1"/>
  <c r="AO133" i="50" s="1"/>
  <c r="AL133" i="1"/>
  <c r="AP133" i="50" s="1"/>
  <c r="AM133" i="1"/>
  <c r="AQ133" i="50" s="1"/>
  <c r="W134" i="1"/>
  <c r="AH134" i="1" s="1"/>
  <c r="Y134" i="1"/>
  <c r="AE134" i="1"/>
  <c r="AF134" i="1"/>
  <c r="AG134" i="1"/>
  <c r="AI134" i="1"/>
  <c r="AM134" i="50" s="1"/>
  <c r="AJ134" i="1"/>
  <c r="AN134" i="50" s="1"/>
  <c r="AK134" i="1"/>
  <c r="AL134" i="1"/>
  <c r="AP134" i="50" s="1"/>
  <c r="AM134" i="1"/>
  <c r="AQ134" i="50" s="1"/>
  <c r="W135" i="1"/>
  <c r="AH135" i="1" s="1"/>
  <c r="Y135" i="1"/>
  <c r="AE135" i="1"/>
  <c r="AF135" i="1"/>
  <c r="AG135" i="1"/>
  <c r="AI135" i="1"/>
  <c r="AM135" i="50" s="1"/>
  <c r="AJ135" i="1"/>
  <c r="AN135" i="50" s="1"/>
  <c r="AK135" i="1"/>
  <c r="AL135" i="1"/>
  <c r="AM135" i="1"/>
  <c r="W136" i="1"/>
  <c r="AH136" i="1" s="1"/>
  <c r="Y136" i="1"/>
  <c r="AE136" i="1"/>
  <c r="AF136" i="1"/>
  <c r="AG136" i="1"/>
  <c r="AI136" i="1"/>
  <c r="AM136" i="50" s="1"/>
  <c r="AJ136" i="1"/>
  <c r="AN136" i="50" s="1"/>
  <c r="AK136" i="1"/>
  <c r="AO136" i="40" s="1"/>
  <c r="AL136" i="1"/>
  <c r="AP136" i="40" s="1"/>
  <c r="AM136" i="1"/>
  <c r="AQ136" i="44" s="1"/>
  <c r="W137" i="1"/>
  <c r="AH137" i="1" s="1"/>
  <c r="Y137" i="1"/>
  <c r="AE137" i="1"/>
  <c r="AF137" i="1"/>
  <c r="AG137" i="1"/>
  <c r="AI137" i="1"/>
  <c r="AM137" i="44" s="1"/>
  <c r="AJ137" i="1"/>
  <c r="AN137" i="48" s="1"/>
  <c r="AK137" i="1"/>
  <c r="AO137" i="46" s="1"/>
  <c r="AL137" i="1"/>
  <c r="AM137" i="1"/>
  <c r="AQ137" i="50" s="1"/>
  <c r="W138" i="1"/>
  <c r="AH138" i="1" s="1"/>
  <c r="Y138" i="1"/>
  <c r="AE138" i="1"/>
  <c r="AF138" i="1"/>
  <c r="AG138" i="1"/>
  <c r="AI138" i="1"/>
  <c r="AM138" i="46" s="1"/>
  <c r="AJ138" i="1"/>
  <c r="AN138" i="50" s="1"/>
  <c r="AK138" i="1"/>
  <c r="AO138" i="50" s="1"/>
  <c r="AL138" i="1"/>
  <c r="AP138" i="50" s="1"/>
  <c r="AM138" i="1"/>
  <c r="AQ138" i="50" s="1"/>
  <c r="W139" i="1"/>
  <c r="AH139" i="1" s="1"/>
  <c r="Y139" i="1"/>
  <c r="AE139" i="1"/>
  <c r="AF139" i="1"/>
  <c r="AG139" i="1"/>
  <c r="AI139" i="1"/>
  <c r="AM139" i="46" s="1"/>
  <c r="AJ139" i="1"/>
  <c r="AN139" i="50" s="1"/>
  <c r="AK139" i="1"/>
  <c r="AO139" i="50" s="1"/>
  <c r="AL139" i="1"/>
  <c r="AP139" i="50" s="1"/>
  <c r="AM139" i="1"/>
  <c r="AQ139" i="50" s="1"/>
  <c r="B141" i="12"/>
  <c r="R140" i="12" s="1"/>
  <c r="A141" i="12"/>
  <c r="B140" i="12"/>
  <c r="O140" i="12" s="1"/>
  <c r="A140" i="12"/>
  <c r="B139" i="12"/>
  <c r="A139" i="12"/>
  <c r="B138" i="12"/>
  <c r="A138" i="12"/>
  <c r="B137" i="12"/>
  <c r="A137" i="12"/>
  <c r="B136" i="12"/>
  <c r="A136" i="12"/>
  <c r="B135" i="12"/>
  <c r="A135" i="12"/>
  <c r="B134" i="12"/>
  <c r="A134" i="12"/>
  <c r="B133" i="12"/>
  <c r="A133" i="12"/>
  <c r="B132" i="12"/>
  <c r="A132" i="12"/>
  <c r="B131" i="12"/>
  <c r="A131" i="12"/>
  <c r="B130" i="12"/>
  <c r="A130" i="12"/>
  <c r="B129" i="12"/>
  <c r="A129" i="12"/>
  <c r="B128" i="12"/>
  <c r="A128" i="12"/>
  <c r="B127" i="12"/>
  <c r="A127" i="12"/>
  <c r="B126" i="12"/>
  <c r="A126" i="12"/>
  <c r="B125" i="12"/>
  <c r="A125" i="12"/>
  <c r="B124" i="12"/>
  <c r="A124" i="12"/>
  <c r="B123" i="12"/>
  <c r="A123" i="12"/>
  <c r="B122" i="12"/>
  <c r="A122" i="12"/>
  <c r="B121" i="12"/>
  <c r="A121" i="12"/>
  <c r="B120" i="12"/>
  <c r="A120" i="12"/>
  <c r="B119" i="12"/>
  <c r="A119" i="12"/>
  <c r="B118" i="12"/>
  <c r="A118" i="12"/>
  <c r="B117" i="12"/>
  <c r="A117" i="12"/>
  <c r="B116" i="12"/>
  <c r="A116" i="12"/>
  <c r="B115" i="12"/>
  <c r="A115" i="12"/>
  <c r="B114" i="12"/>
  <c r="A114" i="12"/>
  <c r="B113" i="12"/>
  <c r="A113" i="12"/>
  <c r="B112" i="12"/>
  <c r="A112" i="12"/>
  <c r="B111" i="12"/>
  <c r="A111" i="12"/>
  <c r="B110" i="12"/>
  <c r="A110" i="12"/>
  <c r="B109" i="12"/>
  <c r="A109" i="12"/>
  <c r="B108" i="12"/>
  <c r="A108" i="12"/>
  <c r="B107" i="12"/>
  <c r="A107" i="12"/>
  <c r="B106" i="12"/>
  <c r="A106" i="12"/>
  <c r="B105" i="12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B97" i="12"/>
  <c r="A97" i="12"/>
  <c r="B96" i="12"/>
  <c r="A96" i="12"/>
  <c r="B95" i="12"/>
  <c r="A95" i="12"/>
  <c r="B94" i="12"/>
  <c r="A94" i="12"/>
  <c r="B93" i="12"/>
  <c r="A93" i="12"/>
  <c r="B92" i="12"/>
  <c r="A92" i="12"/>
  <c r="B91" i="12"/>
  <c r="A91" i="12"/>
  <c r="B90" i="12"/>
  <c r="A90" i="12"/>
  <c r="B89" i="12"/>
  <c r="A89" i="12"/>
  <c r="B88" i="12"/>
  <c r="A88" i="12"/>
  <c r="B87" i="12"/>
  <c r="A87" i="12"/>
  <c r="B86" i="12"/>
  <c r="A86" i="12"/>
  <c r="B141" i="11"/>
  <c r="U140" i="11" s="1"/>
  <c r="A141" i="11"/>
  <c r="B140" i="11"/>
  <c r="Q140" i="11" s="1"/>
  <c r="A140" i="11"/>
  <c r="B139" i="11"/>
  <c r="A139" i="11"/>
  <c r="B138" i="11"/>
  <c r="A138" i="11"/>
  <c r="B137" i="11"/>
  <c r="A137" i="11"/>
  <c r="B136" i="11"/>
  <c r="A136" i="11"/>
  <c r="B135" i="11"/>
  <c r="A135" i="11"/>
  <c r="B134" i="11"/>
  <c r="A134" i="11"/>
  <c r="B133" i="11"/>
  <c r="A133" i="11"/>
  <c r="B132" i="11"/>
  <c r="A132" i="11"/>
  <c r="B131" i="11"/>
  <c r="A131" i="11"/>
  <c r="B130" i="11"/>
  <c r="A130" i="11"/>
  <c r="B129" i="11"/>
  <c r="A129" i="11"/>
  <c r="B128" i="11"/>
  <c r="A128" i="11"/>
  <c r="B127" i="11"/>
  <c r="A127" i="11"/>
  <c r="B126" i="11"/>
  <c r="A126" i="11"/>
  <c r="B125" i="11"/>
  <c r="A125" i="11"/>
  <c r="B124" i="11"/>
  <c r="A124" i="11"/>
  <c r="B123" i="11"/>
  <c r="A123" i="11"/>
  <c r="B122" i="11"/>
  <c r="A122" i="11"/>
  <c r="B121" i="11"/>
  <c r="A121" i="11"/>
  <c r="B120" i="11"/>
  <c r="A120" i="11"/>
  <c r="B119" i="11"/>
  <c r="A119" i="11"/>
  <c r="B118" i="11"/>
  <c r="A118" i="11"/>
  <c r="B117" i="11"/>
  <c r="A117" i="11"/>
  <c r="B116" i="11"/>
  <c r="A116" i="11"/>
  <c r="B115" i="11"/>
  <c r="A115" i="11"/>
  <c r="B114" i="11"/>
  <c r="A114" i="11"/>
  <c r="B113" i="11"/>
  <c r="A113" i="11"/>
  <c r="B112" i="11"/>
  <c r="A112" i="11"/>
  <c r="B111" i="11"/>
  <c r="A111" i="11"/>
  <c r="B110" i="11"/>
  <c r="A110" i="11"/>
  <c r="B109" i="11"/>
  <c r="A109" i="11"/>
  <c r="B108" i="11"/>
  <c r="A108" i="11"/>
  <c r="B107" i="11"/>
  <c r="A107" i="11"/>
  <c r="B106" i="11"/>
  <c r="A106" i="11"/>
  <c r="B105" i="11"/>
  <c r="A105" i="11"/>
  <c r="B104" i="11"/>
  <c r="A104" i="11"/>
  <c r="B103" i="11"/>
  <c r="A103" i="11"/>
  <c r="B102" i="11"/>
  <c r="A102" i="11"/>
  <c r="B101" i="11"/>
  <c r="A101" i="11"/>
  <c r="B100" i="11"/>
  <c r="A100" i="11"/>
  <c r="B99" i="11"/>
  <c r="A99" i="11"/>
  <c r="B98" i="11"/>
  <c r="A98" i="11"/>
  <c r="B97" i="11"/>
  <c r="A97" i="11"/>
  <c r="B96" i="11"/>
  <c r="A96" i="11"/>
  <c r="B95" i="11"/>
  <c r="A95" i="11"/>
  <c r="B94" i="11"/>
  <c r="A94" i="11"/>
  <c r="B93" i="11"/>
  <c r="A93" i="11"/>
  <c r="B92" i="11"/>
  <c r="A92" i="11"/>
  <c r="B91" i="11"/>
  <c r="A91" i="11"/>
  <c r="B90" i="11"/>
  <c r="A90" i="11"/>
  <c r="B89" i="11"/>
  <c r="A89" i="11"/>
  <c r="B88" i="11"/>
  <c r="A88" i="11"/>
  <c r="B87" i="11"/>
  <c r="A87" i="11"/>
  <c r="B86" i="11"/>
  <c r="A86" i="11"/>
  <c r="AF140" i="34" l="1"/>
  <c r="AG140" i="34"/>
  <c r="AF140" i="28"/>
  <c r="AG140" i="28"/>
  <c r="AF140" i="29"/>
  <c r="AG140" i="29"/>
  <c r="AF140" i="30"/>
  <c r="AG140" i="30"/>
  <c r="AF140" i="38"/>
  <c r="AG140" i="38"/>
  <c r="AF140" i="31"/>
  <c r="AG140" i="31"/>
  <c r="AF140" i="33"/>
  <c r="AG140" i="33"/>
  <c r="AF140" i="32"/>
  <c r="AG140" i="32"/>
  <c r="AF140" i="37"/>
  <c r="AG140" i="37"/>
  <c r="W140" i="21"/>
  <c r="AF140" i="36"/>
  <c r="AG140" i="36"/>
  <c r="Q88" i="50"/>
  <c r="AQ140" i="11"/>
  <c r="P140" i="11"/>
  <c r="AF140" i="27"/>
  <c r="AN140" i="12"/>
  <c r="U140" i="12"/>
  <c r="AN140" i="18"/>
  <c r="AN140" i="40"/>
  <c r="AO140" i="41"/>
  <c r="O140" i="41"/>
  <c r="R140" i="43"/>
  <c r="T140" i="45"/>
  <c r="S140" i="49"/>
  <c r="AN140" i="50"/>
  <c r="R125" i="50"/>
  <c r="AP140" i="11"/>
  <c r="O140" i="11"/>
  <c r="AM140" i="12"/>
  <c r="T140" i="12"/>
  <c r="AN140" i="21"/>
  <c r="W140" i="33"/>
  <c r="AN140" i="34"/>
  <c r="W140" i="23"/>
  <c r="AF140" i="35"/>
  <c r="AM140" i="18"/>
  <c r="AM140" i="40"/>
  <c r="W140" i="19"/>
  <c r="AN140" i="41"/>
  <c r="AQ140" i="43"/>
  <c r="Q140" i="43"/>
  <c r="AN140" i="24"/>
  <c r="W140" i="36"/>
  <c r="S140" i="45"/>
  <c r="AN140" i="46"/>
  <c r="W140" i="25"/>
  <c r="AN140" i="47"/>
  <c r="R140" i="49"/>
  <c r="W140" i="49" s="1"/>
  <c r="AM140" i="50"/>
  <c r="AO140" i="11"/>
  <c r="S140" i="12"/>
  <c r="AN140" i="29"/>
  <c r="W140" i="15"/>
  <c r="AM140" i="21"/>
  <c r="AM140" i="34"/>
  <c r="AM140" i="41"/>
  <c r="U140" i="41"/>
  <c r="AN140" i="32"/>
  <c r="AP140" i="43"/>
  <c r="P140" i="43"/>
  <c r="AM140" i="24"/>
  <c r="R140" i="45"/>
  <c r="AM140" i="46"/>
  <c r="AM140" i="47"/>
  <c r="AN140" i="38"/>
  <c r="AQ140" i="49"/>
  <c r="Q140" i="49"/>
  <c r="AN140" i="11"/>
  <c r="W140" i="27"/>
  <c r="AM140" i="29"/>
  <c r="AN140" i="23"/>
  <c r="W140" i="35"/>
  <c r="AN140" i="28"/>
  <c r="W140" i="39"/>
  <c r="AN140" i="19"/>
  <c r="AM140" i="32"/>
  <c r="Y140" i="32"/>
  <c r="AO140" i="43"/>
  <c r="O140" i="43"/>
  <c r="Y140" i="43" s="1"/>
  <c r="AQ140" i="45"/>
  <c r="Q140" i="45"/>
  <c r="AN140" i="25"/>
  <c r="AM140" i="38"/>
  <c r="AP140" i="49"/>
  <c r="AM140" i="11"/>
  <c r="T140" i="11"/>
  <c r="Y140" i="11" s="1"/>
  <c r="AO140" i="27"/>
  <c r="Q140" i="12"/>
  <c r="AO140" i="15"/>
  <c r="AQ140" i="30"/>
  <c r="W140" i="30"/>
  <c r="S140" i="21"/>
  <c r="AN140" i="33"/>
  <c r="AP140" i="22"/>
  <c r="P140" i="22"/>
  <c r="AM140" i="23"/>
  <c r="U140" i="23"/>
  <c r="AP140" i="35"/>
  <c r="R140" i="18"/>
  <c r="AM140" i="28"/>
  <c r="Y140" i="28"/>
  <c r="AO140" i="39"/>
  <c r="O140" i="39"/>
  <c r="Y140" i="39" s="1"/>
  <c r="AM140" i="19"/>
  <c r="U140" i="19"/>
  <c r="AP140" i="31"/>
  <c r="S140" i="41"/>
  <c r="AN140" i="42"/>
  <c r="AQ140" i="20"/>
  <c r="Q140" i="20"/>
  <c r="Y140" i="20" s="1"/>
  <c r="AN140" i="43"/>
  <c r="AQ140" i="44"/>
  <c r="W140" i="44"/>
  <c r="S140" i="24"/>
  <c r="AN140" i="36"/>
  <c r="AP140" i="45"/>
  <c r="P140" i="45"/>
  <c r="W140" i="45" s="1"/>
  <c r="AM140" i="25"/>
  <c r="U140" i="25"/>
  <c r="AP140" i="37"/>
  <c r="S140" i="47"/>
  <c r="AN140" i="48"/>
  <c r="AQ140" i="26"/>
  <c r="Q140" i="26"/>
  <c r="Y140" i="38"/>
  <c r="AO140" i="49"/>
  <c r="O140" i="49"/>
  <c r="S140" i="11"/>
  <c r="AN140" i="27"/>
  <c r="Y140" i="27"/>
  <c r="AQ140" i="12"/>
  <c r="P140" i="12"/>
  <c r="W140" i="12" s="1"/>
  <c r="AN140" i="15"/>
  <c r="U140" i="15"/>
  <c r="AP140" i="30"/>
  <c r="R140" i="21"/>
  <c r="AM140" i="33"/>
  <c r="Y140" i="33"/>
  <c r="AO140" i="22"/>
  <c r="O140" i="22"/>
  <c r="Y140" i="22" s="1"/>
  <c r="T140" i="23"/>
  <c r="AO140" i="35"/>
  <c r="AQ140" i="18"/>
  <c r="Q140" i="18"/>
  <c r="AN140" i="39"/>
  <c r="AQ140" i="40"/>
  <c r="T140" i="19"/>
  <c r="AO140" i="31"/>
  <c r="R140" i="41"/>
  <c r="AM140" i="42"/>
  <c r="AP140" i="20"/>
  <c r="P140" i="20"/>
  <c r="AM140" i="43"/>
  <c r="U140" i="43"/>
  <c r="AP140" i="44"/>
  <c r="R140" i="24"/>
  <c r="AM140" i="36"/>
  <c r="Y140" i="36"/>
  <c r="AO140" i="45"/>
  <c r="O140" i="45"/>
  <c r="T140" i="25"/>
  <c r="AO140" i="37"/>
  <c r="R140" i="47"/>
  <c r="AM140" i="48"/>
  <c r="AP140" i="26"/>
  <c r="P140" i="26"/>
  <c r="W140" i="26" s="1"/>
  <c r="AN140" i="49"/>
  <c r="AQ140" i="50"/>
  <c r="R129" i="50"/>
  <c r="R140" i="11"/>
  <c r="AM140" i="27"/>
  <c r="AP140" i="12"/>
  <c r="AM140" i="15"/>
  <c r="T140" i="15"/>
  <c r="Y140" i="15" s="1"/>
  <c r="AO140" i="30"/>
  <c r="AQ140" i="21"/>
  <c r="Q140" i="21"/>
  <c r="Y140" i="21" s="1"/>
  <c r="AN140" i="22"/>
  <c r="AQ140" i="34"/>
  <c r="W140" i="34"/>
  <c r="S140" i="23"/>
  <c r="Y140" i="23" s="1"/>
  <c r="AN140" i="35"/>
  <c r="AP140" i="18"/>
  <c r="P140" i="18"/>
  <c r="Y140" i="18" s="1"/>
  <c r="AM140" i="39"/>
  <c r="U140" i="39"/>
  <c r="AP140" i="40"/>
  <c r="S140" i="19"/>
  <c r="Y140" i="19" s="1"/>
  <c r="AN140" i="31"/>
  <c r="AQ140" i="41"/>
  <c r="Q140" i="41"/>
  <c r="Y140" i="42"/>
  <c r="AO140" i="20"/>
  <c r="T140" i="43"/>
  <c r="AO140" i="44"/>
  <c r="AQ140" i="24"/>
  <c r="Q140" i="24"/>
  <c r="Y140" i="24" s="1"/>
  <c r="AN140" i="45"/>
  <c r="AQ140" i="46"/>
  <c r="W140" i="46"/>
  <c r="S140" i="25"/>
  <c r="Y140" i="25" s="1"/>
  <c r="AN140" i="37"/>
  <c r="AQ140" i="47"/>
  <c r="Q140" i="47"/>
  <c r="W140" i="47" s="1"/>
  <c r="Y140" i="48"/>
  <c r="AO140" i="26"/>
  <c r="AM140" i="49"/>
  <c r="U140" i="49"/>
  <c r="AP140" i="50"/>
  <c r="AG140" i="27"/>
  <c r="AO140" i="12"/>
  <c r="AQ140" i="29"/>
  <c r="AN140" i="30"/>
  <c r="AP140" i="21"/>
  <c r="AM140" i="22"/>
  <c r="AP140" i="34"/>
  <c r="AM140" i="35"/>
  <c r="Y140" i="35"/>
  <c r="AO140" i="18"/>
  <c r="AO140" i="40"/>
  <c r="AM140" i="31"/>
  <c r="AP140" i="41"/>
  <c r="AN140" i="20"/>
  <c r="AQ140" i="32"/>
  <c r="W140" i="32"/>
  <c r="AN140" i="44"/>
  <c r="AP140" i="24"/>
  <c r="AM140" i="45"/>
  <c r="AP140" i="46"/>
  <c r="AJ140" i="27"/>
  <c r="AJ140" i="29"/>
  <c r="AJ140" i="30"/>
  <c r="AJ140" i="35"/>
  <c r="AJ140" i="28"/>
  <c r="AJ140" i="31"/>
  <c r="AJ140" i="32"/>
  <c r="AJ140" i="37"/>
  <c r="AJ140" i="38"/>
  <c r="AI140" i="27"/>
  <c r="AI140" i="29"/>
  <c r="AI140" i="33"/>
  <c r="AI140" i="35"/>
  <c r="AI140" i="28"/>
  <c r="AI140" i="31"/>
  <c r="AI140" i="32"/>
  <c r="AI140" i="37"/>
  <c r="AI140" i="38"/>
  <c r="AH140" i="27"/>
  <c r="AH140" i="29"/>
  <c r="AH140" i="30"/>
  <c r="AH140" i="33"/>
  <c r="AH140" i="34"/>
  <c r="AH140" i="35"/>
  <c r="AH140" i="28"/>
  <c r="AH140" i="31"/>
  <c r="AH140" i="32"/>
  <c r="AH140" i="36"/>
  <c r="AH140" i="37"/>
  <c r="AH140" i="38"/>
  <c r="AH141" i="1"/>
  <c r="M111" i="45"/>
  <c r="M119" i="45"/>
  <c r="N123" i="45"/>
  <c r="N131" i="45"/>
  <c r="T135" i="45"/>
  <c r="T139" i="45"/>
  <c r="M89" i="41"/>
  <c r="N93" i="41"/>
  <c r="M97" i="41"/>
  <c r="N101" i="41"/>
  <c r="P114" i="47"/>
  <c r="P118" i="47"/>
  <c r="P122" i="47"/>
  <c r="Q126" i="47"/>
  <c r="Q130" i="47"/>
  <c r="R134" i="47"/>
  <c r="R138" i="47"/>
  <c r="M89" i="49"/>
  <c r="N93" i="49"/>
  <c r="M97" i="49"/>
  <c r="N101" i="49"/>
  <c r="M105" i="49"/>
  <c r="N109" i="49"/>
  <c r="M113" i="49"/>
  <c r="N117" i="49"/>
  <c r="M121" i="49"/>
  <c r="N125" i="49"/>
  <c r="P129" i="49"/>
  <c r="N133" i="49"/>
  <c r="P137" i="49"/>
  <c r="O139" i="49"/>
  <c r="T136" i="43"/>
  <c r="Q97" i="50"/>
  <c r="Q117" i="50"/>
  <c r="R105" i="50"/>
  <c r="Q96" i="50"/>
  <c r="Q116" i="50"/>
  <c r="Q120" i="50"/>
  <c r="P86" i="49"/>
  <c r="P90" i="49"/>
  <c r="P94" i="49"/>
  <c r="P98" i="49"/>
  <c r="Q102" i="49"/>
  <c r="Q106" i="49"/>
  <c r="Q110" i="49"/>
  <c r="P114" i="49"/>
  <c r="P118" i="49"/>
  <c r="P122" i="49"/>
  <c r="Q126" i="49"/>
  <c r="Q130" i="49"/>
  <c r="R134" i="49"/>
  <c r="R138" i="49"/>
  <c r="Q91" i="50"/>
  <c r="S112" i="50"/>
  <c r="M87" i="49"/>
  <c r="N91" i="49"/>
  <c r="M95" i="49"/>
  <c r="N99" i="49"/>
  <c r="M103" i="49"/>
  <c r="N107" i="49"/>
  <c r="M111" i="49"/>
  <c r="N115" i="49"/>
  <c r="M119" i="49"/>
  <c r="N123" i="49"/>
  <c r="Q127" i="49"/>
  <c r="N131" i="49"/>
  <c r="T135" i="49"/>
  <c r="T139" i="49"/>
  <c r="R127" i="50"/>
  <c r="Q90" i="50"/>
  <c r="Q98" i="50"/>
  <c r="Y98" i="50" s="1"/>
  <c r="Q118" i="50"/>
  <c r="M88" i="49"/>
  <c r="N92" i="49"/>
  <c r="M96" i="49"/>
  <c r="N100" i="49"/>
  <c r="M104" i="49"/>
  <c r="N108" i="49"/>
  <c r="M112" i="49"/>
  <c r="N116" i="49"/>
  <c r="M120" i="49"/>
  <c r="N124" i="49"/>
  <c r="P128" i="49"/>
  <c r="N132" i="49"/>
  <c r="T136" i="49"/>
  <c r="R106" i="50"/>
  <c r="R129" i="48"/>
  <c r="O88" i="49"/>
  <c r="Q89" i="49"/>
  <c r="O92" i="49"/>
  <c r="Q93" i="49"/>
  <c r="O96" i="49"/>
  <c r="Q97" i="49"/>
  <c r="O100" i="49"/>
  <c r="Q101" i="49"/>
  <c r="O104" i="49"/>
  <c r="Q105" i="49"/>
  <c r="O108" i="49"/>
  <c r="Q109" i="49"/>
  <c r="O112" i="49"/>
  <c r="Q113" i="49"/>
  <c r="O116" i="49"/>
  <c r="Q117" i="49"/>
  <c r="O120" i="49"/>
  <c r="Q121" i="49"/>
  <c r="O124" i="49"/>
  <c r="Q125" i="49"/>
  <c r="O128" i="49"/>
  <c r="Q129" i="49"/>
  <c r="O132" i="49"/>
  <c r="Q133" i="49"/>
  <c r="S134" i="49"/>
  <c r="O136" i="49"/>
  <c r="Q137" i="49"/>
  <c r="S138" i="49"/>
  <c r="K86" i="49"/>
  <c r="K94" i="49"/>
  <c r="L90" i="49"/>
  <c r="L98" i="49"/>
  <c r="L106" i="49"/>
  <c r="M90" i="49"/>
  <c r="M98" i="49"/>
  <c r="M106" i="49"/>
  <c r="M114" i="49"/>
  <c r="N86" i="49"/>
  <c r="N94" i="49"/>
  <c r="N102" i="49"/>
  <c r="N110" i="49"/>
  <c r="N118" i="49"/>
  <c r="N126" i="49"/>
  <c r="R108" i="48"/>
  <c r="P88" i="49"/>
  <c r="P92" i="49"/>
  <c r="P96" i="49"/>
  <c r="P100" i="49"/>
  <c r="R101" i="49"/>
  <c r="P104" i="49"/>
  <c r="R105" i="49"/>
  <c r="P108" i="49"/>
  <c r="R109" i="49"/>
  <c r="P112" i="49"/>
  <c r="P116" i="49"/>
  <c r="P120" i="49"/>
  <c r="P124" i="49"/>
  <c r="R125" i="49"/>
  <c r="R129" i="49"/>
  <c r="P132" i="49"/>
  <c r="R133" i="49"/>
  <c r="T134" i="49"/>
  <c r="P136" i="49"/>
  <c r="R137" i="49"/>
  <c r="T138" i="49"/>
  <c r="K87" i="49"/>
  <c r="K95" i="49"/>
  <c r="L91" i="49"/>
  <c r="L99" i="49"/>
  <c r="L107" i="49"/>
  <c r="M91" i="49"/>
  <c r="M99" i="49"/>
  <c r="M107" i="49"/>
  <c r="M115" i="49"/>
  <c r="N87" i="49"/>
  <c r="N95" i="49"/>
  <c r="N103" i="49"/>
  <c r="N111" i="49"/>
  <c r="N119" i="49"/>
  <c r="N127" i="49"/>
  <c r="Q92" i="48"/>
  <c r="Q116" i="48"/>
  <c r="R125" i="48"/>
  <c r="O87" i="49"/>
  <c r="Q88" i="49"/>
  <c r="O91" i="49"/>
  <c r="Q92" i="49"/>
  <c r="O95" i="49"/>
  <c r="Q96" i="49"/>
  <c r="O99" i="49"/>
  <c r="Q100" i="49"/>
  <c r="O103" i="49"/>
  <c r="Q104" i="49"/>
  <c r="O107" i="49"/>
  <c r="Q108" i="49"/>
  <c r="O111" i="49"/>
  <c r="Q112" i="49"/>
  <c r="O115" i="49"/>
  <c r="Q116" i="49"/>
  <c r="O119" i="49"/>
  <c r="Q120" i="49"/>
  <c r="O123" i="49"/>
  <c r="Q124" i="49"/>
  <c r="O127" i="49"/>
  <c r="Q128" i="49"/>
  <c r="O131" i="49"/>
  <c r="Q132" i="49"/>
  <c r="S133" i="49"/>
  <c r="O135" i="49"/>
  <c r="Q136" i="49"/>
  <c r="S137" i="49"/>
  <c r="K88" i="49"/>
  <c r="K96" i="49"/>
  <c r="L92" i="49"/>
  <c r="L100" i="49"/>
  <c r="L108" i="49"/>
  <c r="M92" i="49"/>
  <c r="M100" i="49"/>
  <c r="M108" i="49"/>
  <c r="M116" i="49"/>
  <c r="N88" i="49"/>
  <c r="N96" i="49"/>
  <c r="N104" i="49"/>
  <c r="N112" i="49"/>
  <c r="N120" i="49"/>
  <c r="N128" i="49"/>
  <c r="Q89" i="48"/>
  <c r="R101" i="48"/>
  <c r="Q113" i="48"/>
  <c r="P87" i="49"/>
  <c r="P91" i="49"/>
  <c r="P95" i="49"/>
  <c r="P99" i="49"/>
  <c r="R100" i="49"/>
  <c r="P103" i="49"/>
  <c r="R104" i="49"/>
  <c r="P107" i="49"/>
  <c r="R108" i="49"/>
  <c r="P111" i="49"/>
  <c r="R112" i="49"/>
  <c r="P115" i="49"/>
  <c r="P119" i="49"/>
  <c r="P123" i="49"/>
  <c r="R124" i="49"/>
  <c r="P127" i="49"/>
  <c r="R128" i="49"/>
  <c r="P131" i="49"/>
  <c r="R132" i="49"/>
  <c r="T133" i="49"/>
  <c r="P135" i="49"/>
  <c r="R136" i="49"/>
  <c r="T137" i="49"/>
  <c r="P139" i="49"/>
  <c r="K89" i="49"/>
  <c r="K97" i="49"/>
  <c r="L93" i="49"/>
  <c r="L101" i="49"/>
  <c r="L109" i="49"/>
  <c r="M93" i="49"/>
  <c r="M101" i="49"/>
  <c r="M109" i="49"/>
  <c r="M117" i="49"/>
  <c r="N89" i="49"/>
  <c r="N97" i="49"/>
  <c r="N105" i="49"/>
  <c r="N113" i="49"/>
  <c r="N121" i="49"/>
  <c r="N129" i="49"/>
  <c r="R128" i="48"/>
  <c r="N86" i="48"/>
  <c r="O86" i="49"/>
  <c r="Q87" i="49"/>
  <c r="O90" i="49"/>
  <c r="Q91" i="49"/>
  <c r="O94" i="49"/>
  <c r="Q95" i="49"/>
  <c r="O98" i="49"/>
  <c r="Q99" i="49"/>
  <c r="O102" i="49"/>
  <c r="Q103" i="49"/>
  <c r="O106" i="49"/>
  <c r="Q107" i="49"/>
  <c r="O110" i="49"/>
  <c r="Q111" i="49"/>
  <c r="S112" i="49"/>
  <c r="O114" i="49"/>
  <c r="Q115" i="49"/>
  <c r="O118" i="49"/>
  <c r="Q119" i="49"/>
  <c r="O122" i="49"/>
  <c r="Q123" i="49"/>
  <c r="O126" i="49"/>
  <c r="O130" i="49"/>
  <c r="Q131" i="49"/>
  <c r="O134" i="49"/>
  <c r="Q135" i="49"/>
  <c r="S136" i="49"/>
  <c r="O138" i="49"/>
  <c r="Q139" i="49"/>
  <c r="K90" i="49"/>
  <c r="L86" i="49"/>
  <c r="L94" i="49"/>
  <c r="L102" i="49"/>
  <c r="M86" i="49"/>
  <c r="M94" i="49"/>
  <c r="M102" i="49"/>
  <c r="M110" i="49"/>
  <c r="M118" i="49"/>
  <c r="N90" i="49"/>
  <c r="N98" i="49"/>
  <c r="N106" i="49"/>
  <c r="N114" i="49"/>
  <c r="N122" i="49"/>
  <c r="N130" i="49"/>
  <c r="Q93" i="48"/>
  <c r="R109" i="48"/>
  <c r="Q117" i="48"/>
  <c r="R99" i="49"/>
  <c r="P102" i="49"/>
  <c r="R103" i="49"/>
  <c r="P106" i="49"/>
  <c r="R107" i="49"/>
  <c r="P110" i="49"/>
  <c r="R111" i="49"/>
  <c r="R123" i="49"/>
  <c r="P126" i="49"/>
  <c r="R127" i="49"/>
  <c r="P130" i="49"/>
  <c r="R131" i="49"/>
  <c r="P134" i="49"/>
  <c r="R135" i="49"/>
  <c r="P138" i="49"/>
  <c r="R139" i="49"/>
  <c r="K91" i="49"/>
  <c r="L87" i="49"/>
  <c r="L95" i="49"/>
  <c r="L103" i="49"/>
  <c r="Q121" i="48"/>
  <c r="Q86" i="49"/>
  <c r="O89" i="49"/>
  <c r="Q90" i="49"/>
  <c r="O93" i="49"/>
  <c r="Q94" i="49"/>
  <c r="O97" i="49"/>
  <c r="Q98" i="49"/>
  <c r="O101" i="49"/>
  <c r="O105" i="49"/>
  <c r="O109" i="49"/>
  <c r="S111" i="49"/>
  <c r="O113" i="49"/>
  <c r="Q114" i="49"/>
  <c r="O117" i="49"/>
  <c r="Q118" i="49"/>
  <c r="O121" i="49"/>
  <c r="Q122" i="49"/>
  <c r="O125" i="49"/>
  <c r="O129" i="49"/>
  <c r="O133" i="49"/>
  <c r="Q134" i="49"/>
  <c r="S135" i="49"/>
  <c r="O137" i="49"/>
  <c r="Q138" i="49"/>
  <c r="S139" i="49"/>
  <c r="K92" i="49"/>
  <c r="L88" i="49"/>
  <c r="L96" i="49"/>
  <c r="L104" i="49"/>
  <c r="R100" i="48"/>
  <c r="T133" i="48"/>
  <c r="P89" i="49"/>
  <c r="P93" i="49"/>
  <c r="P97" i="49"/>
  <c r="P101" i="49"/>
  <c r="R102" i="49"/>
  <c r="P105" i="49"/>
  <c r="R106" i="49"/>
  <c r="P109" i="49"/>
  <c r="R110" i="49"/>
  <c r="P113" i="49"/>
  <c r="P117" i="49"/>
  <c r="P121" i="49"/>
  <c r="P125" i="49"/>
  <c r="R126" i="49"/>
  <c r="R130" i="49"/>
  <c r="P133" i="49"/>
  <c r="K93" i="49"/>
  <c r="L89" i="49"/>
  <c r="L97" i="49"/>
  <c r="L105" i="49"/>
  <c r="M120" i="43"/>
  <c r="P94" i="47"/>
  <c r="Q106" i="47"/>
  <c r="P90" i="47"/>
  <c r="Q102" i="47"/>
  <c r="M95" i="47"/>
  <c r="M103" i="47"/>
  <c r="M111" i="47"/>
  <c r="M119" i="47"/>
  <c r="N123" i="47"/>
  <c r="N131" i="47"/>
  <c r="T135" i="47"/>
  <c r="M88" i="47"/>
  <c r="N92" i="47"/>
  <c r="M96" i="47"/>
  <c r="N100" i="47"/>
  <c r="M104" i="47"/>
  <c r="N108" i="47"/>
  <c r="M112" i="47"/>
  <c r="N116" i="47"/>
  <c r="M120" i="47"/>
  <c r="N124" i="47"/>
  <c r="O128" i="47"/>
  <c r="N132" i="47"/>
  <c r="T136" i="47"/>
  <c r="Q87" i="48"/>
  <c r="Q91" i="48"/>
  <c r="Q95" i="48"/>
  <c r="S112" i="48"/>
  <c r="Q115" i="48"/>
  <c r="Q119" i="48"/>
  <c r="N99" i="47"/>
  <c r="N107" i="47"/>
  <c r="N115" i="47"/>
  <c r="Q127" i="47"/>
  <c r="Q88" i="48"/>
  <c r="Q96" i="48"/>
  <c r="Q120" i="48"/>
  <c r="O139" i="47"/>
  <c r="R104" i="48"/>
  <c r="R124" i="48"/>
  <c r="R132" i="48"/>
  <c r="R99" i="48"/>
  <c r="R103" i="48"/>
  <c r="R107" i="48"/>
  <c r="R123" i="48"/>
  <c r="R127" i="48"/>
  <c r="R131" i="48"/>
  <c r="Q127" i="45"/>
  <c r="P86" i="47"/>
  <c r="P98" i="47"/>
  <c r="Q110" i="47"/>
  <c r="N91" i="47"/>
  <c r="M89" i="47"/>
  <c r="N93" i="47"/>
  <c r="M97" i="47"/>
  <c r="N101" i="47"/>
  <c r="M105" i="47"/>
  <c r="N109" i="47"/>
  <c r="M113" i="47"/>
  <c r="N117" i="47"/>
  <c r="M121" i="47"/>
  <c r="N125" i="47"/>
  <c r="P129" i="47"/>
  <c r="N133" i="47"/>
  <c r="P137" i="47"/>
  <c r="Q86" i="48"/>
  <c r="Q90" i="48"/>
  <c r="Q94" i="48"/>
  <c r="Q98" i="48"/>
  <c r="Y98" i="48" s="1"/>
  <c r="S111" i="48"/>
  <c r="Q114" i="48"/>
  <c r="Q118" i="48"/>
  <c r="Q122" i="48"/>
  <c r="M87" i="47"/>
  <c r="Q97" i="45"/>
  <c r="R102" i="48"/>
  <c r="R106" i="48"/>
  <c r="R110" i="48"/>
  <c r="Y110" i="48" s="1"/>
  <c r="R126" i="48"/>
  <c r="R130" i="48"/>
  <c r="Q121" i="46"/>
  <c r="O88" i="47"/>
  <c r="Q89" i="47"/>
  <c r="O92" i="47"/>
  <c r="Q93" i="47"/>
  <c r="O96" i="47"/>
  <c r="Q97" i="47"/>
  <c r="O100" i="47"/>
  <c r="Q101" i="47"/>
  <c r="O104" i="47"/>
  <c r="Q105" i="47"/>
  <c r="O108" i="47"/>
  <c r="Q109" i="47"/>
  <c r="O112" i="47"/>
  <c r="Q113" i="47"/>
  <c r="O116" i="47"/>
  <c r="Q117" i="47"/>
  <c r="O120" i="47"/>
  <c r="Q121" i="47"/>
  <c r="O124" i="47"/>
  <c r="Q125" i="47"/>
  <c r="Q129" i="47"/>
  <c r="O132" i="47"/>
  <c r="Q133" i="47"/>
  <c r="S134" i="47"/>
  <c r="O136" i="47"/>
  <c r="Q137" i="47"/>
  <c r="S138" i="47"/>
  <c r="K86" i="47"/>
  <c r="K94" i="47"/>
  <c r="L90" i="47"/>
  <c r="L98" i="47"/>
  <c r="L106" i="47"/>
  <c r="M90" i="47"/>
  <c r="M98" i="47"/>
  <c r="M106" i="47"/>
  <c r="M114" i="47"/>
  <c r="N86" i="47"/>
  <c r="N94" i="47"/>
  <c r="N102" i="47"/>
  <c r="N110" i="47"/>
  <c r="N118" i="47"/>
  <c r="N126" i="47"/>
  <c r="R129" i="46"/>
  <c r="P88" i="47"/>
  <c r="P92" i="47"/>
  <c r="P96" i="47"/>
  <c r="P100" i="47"/>
  <c r="R101" i="47"/>
  <c r="P104" i="47"/>
  <c r="R105" i="47"/>
  <c r="P108" i="47"/>
  <c r="R109" i="47"/>
  <c r="P112" i="47"/>
  <c r="P116" i="47"/>
  <c r="P120" i="47"/>
  <c r="P124" i="47"/>
  <c r="R125" i="47"/>
  <c r="P128" i="47"/>
  <c r="R129" i="47"/>
  <c r="P132" i="47"/>
  <c r="R133" i="47"/>
  <c r="T134" i="47"/>
  <c r="P136" i="47"/>
  <c r="R137" i="47"/>
  <c r="T138" i="47"/>
  <c r="K87" i="47"/>
  <c r="K95" i="47"/>
  <c r="L91" i="47"/>
  <c r="L99" i="47"/>
  <c r="L107" i="47"/>
  <c r="M91" i="47"/>
  <c r="M99" i="47"/>
  <c r="M107" i="47"/>
  <c r="M115" i="47"/>
  <c r="N87" i="47"/>
  <c r="N95" i="47"/>
  <c r="N103" i="47"/>
  <c r="N111" i="47"/>
  <c r="N119" i="47"/>
  <c r="N127" i="47"/>
  <c r="N92" i="43"/>
  <c r="N100" i="43"/>
  <c r="N132" i="43"/>
  <c r="M87" i="45"/>
  <c r="N91" i="45"/>
  <c r="M95" i="45"/>
  <c r="N99" i="45"/>
  <c r="M103" i="45"/>
  <c r="N107" i="45"/>
  <c r="N115" i="45"/>
  <c r="O87" i="47"/>
  <c r="Q88" i="47"/>
  <c r="O91" i="47"/>
  <c r="Q92" i="47"/>
  <c r="O95" i="47"/>
  <c r="Q96" i="47"/>
  <c r="O99" i="47"/>
  <c r="Q100" i="47"/>
  <c r="O103" i="47"/>
  <c r="Q104" i="47"/>
  <c r="O107" i="47"/>
  <c r="Q108" i="47"/>
  <c r="O111" i="47"/>
  <c r="Q112" i="47"/>
  <c r="O115" i="47"/>
  <c r="Q116" i="47"/>
  <c r="O119" i="47"/>
  <c r="Q120" i="47"/>
  <c r="O123" i="47"/>
  <c r="Q124" i="47"/>
  <c r="O127" i="47"/>
  <c r="Q128" i="47"/>
  <c r="O131" i="47"/>
  <c r="Q132" i="47"/>
  <c r="S133" i="47"/>
  <c r="O135" i="47"/>
  <c r="Q136" i="47"/>
  <c r="S137" i="47"/>
  <c r="K88" i="47"/>
  <c r="K96" i="47"/>
  <c r="L92" i="47"/>
  <c r="L100" i="47"/>
  <c r="L108" i="47"/>
  <c r="M92" i="47"/>
  <c r="M100" i="47"/>
  <c r="M108" i="47"/>
  <c r="M116" i="47"/>
  <c r="N88" i="47"/>
  <c r="N96" i="47"/>
  <c r="N104" i="47"/>
  <c r="N112" i="47"/>
  <c r="N120" i="47"/>
  <c r="N128" i="47"/>
  <c r="M96" i="43"/>
  <c r="Q88" i="46"/>
  <c r="Q116" i="46"/>
  <c r="P87" i="47"/>
  <c r="P91" i="47"/>
  <c r="P95" i="47"/>
  <c r="P99" i="47"/>
  <c r="R100" i="47"/>
  <c r="P103" i="47"/>
  <c r="R104" i="47"/>
  <c r="P107" i="47"/>
  <c r="R108" i="47"/>
  <c r="P111" i="47"/>
  <c r="R112" i="47"/>
  <c r="P115" i="47"/>
  <c r="P119" i="47"/>
  <c r="P123" i="47"/>
  <c r="R124" i="47"/>
  <c r="P127" i="47"/>
  <c r="R128" i="47"/>
  <c r="P131" i="47"/>
  <c r="R132" i="47"/>
  <c r="T133" i="47"/>
  <c r="P135" i="47"/>
  <c r="R136" i="47"/>
  <c r="T137" i="47"/>
  <c r="P139" i="47"/>
  <c r="K89" i="47"/>
  <c r="K97" i="47"/>
  <c r="L93" i="47"/>
  <c r="L101" i="47"/>
  <c r="L109" i="47"/>
  <c r="M93" i="47"/>
  <c r="M101" i="47"/>
  <c r="M109" i="47"/>
  <c r="M117" i="47"/>
  <c r="N89" i="47"/>
  <c r="N97" i="47"/>
  <c r="N105" i="47"/>
  <c r="N113" i="47"/>
  <c r="N121" i="47"/>
  <c r="N129" i="47"/>
  <c r="Q92" i="46"/>
  <c r="R101" i="46"/>
  <c r="Q113" i="46"/>
  <c r="N86" i="46"/>
  <c r="W86" i="46" s="1"/>
  <c r="O86" i="47"/>
  <c r="Q87" i="47"/>
  <c r="O90" i="47"/>
  <c r="Q91" i="47"/>
  <c r="O94" i="47"/>
  <c r="Q95" i="47"/>
  <c r="O98" i="47"/>
  <c r="Q99" i="47"/>
  <c r="O102" i="47"/>
  <c r="Q103" i="47"/>
  <c r="O106" i="47"/>
  <c r="Q107" i="47"/>
  <c r="O110" i="47"/>
  <c r="Q111" i="47"/>
  <c r="S112" i="47"/>
  <c r="O114" i="47"/>
  <c r="Q115" i="47"/>
  <c r="O118" i="47"/>
  <c r="Q119" i="47"/>
  <c r="O122" i="47"/>
  <c r="Q123" i="47"/>
  <c r="O126" i="47"/>
  <c r="O130" i="47"/>
  <c r="Q131" i="47"/>
  <c r="O134" i="47"/>
  <c r="Q135" i="47"/>
  <c r="S136" i="47"/>
  <c r="O138" i="47"/>
  <c r="Q139" i="47"/>
  <c r="K90" i="47"/>
  <c r="L86" i="47"/>
  <c r="L94" i="47"/>
  <c r="L102" i="47"/>
  <c r="M86" i="47"/>
  <c r="M94" i="47"/>
  <c r="M102" i="47"/>
  <c r="M110" i="47"/>
  <c r="M118" i="47"/>
  <c r="N90" i="47"/>
  <c r="N98" i="47"/>
  <c r="N106" i="47"/>
  <c r="N114" i="47"/>
  <c r="N122" i="47"/>
  <c r="N130" i="47"/>
  <c r="Q120" i="46"/>
  <c r="R128" i="46"/>
  <c r="R99" i="47"/>
  <c r="P102" i="47"/>
  <c r="R103" i="47"/>
  <c r="P106" i="47"/>
  <c r="R107" i="47"/>
  <c r="P110" i="47"/>
  <c r="R111" i="47"/>
  <c r="R123" i="47"/>
  <c r="P126" i="47"/>
  <c r="R127" i="47"/>
  <c r="P130" i="47"/>
  <c r="R131" i="47"/>
  <c r="P134" i="47"/>
  <c r="R135" i="47"/>
  <c r="P138" i="47"/>
  <c r="R139" i="47"/>
  <c r="K91" i="47"/>
  <c r="L87" i="47"/>
  <c r="L95" i="47"/>
  <c r="L103" i="47"/>
  <c r="Q96" i="46"/>
  <c r="R104" i="46"/>
  <c r="R109" i="46"/>
  <c r="Q117" i="46"/>
  <c r="Q86" i="47"/>
  <c r="O89" i="47"/>
  <c r="Q90" i="47"/>
  <c r="O93" i="47"/>
  <c r="Q94" i="47"/>
  <c r="O97" i="47"/>
  <c r="Q98" i="47"/>
  <c r="O101" i="47"/>
  <c r="O105" i="47"/>
  <c r="O109" i="47"/>
  <c r="S111" i="47"/>
  <c r="O113" i="47"/>
  <c r="Q114" i="47"/>
  <c r="O117" i="47"/>
  <c r="Q118" i="47"/>
  <c r="O121" i="47"/>
  <c r="Q122" i="47"/>
  <c r="O125" i="47"/>
  <c r="O129" i="47"/>
  <c r="O133" i="47"/>
  <c r="Q134" i="47"/>
  <c r="S135" i="47"/>
  <c r="O137" i="47"/>
  <c r="Q138" i="47"/>
  <c r="S139" i="47"/>
  <c r="K92" i="47"/>
  <c r="L88" i="47"/>
  <c r="L96" i="47"/>
  <c r="L104" i="47"/>
  <c r="M88" i="43"/>
  <c r="M104" i="43"/>
  <c r="Q93" i="46"/>
  <c r="P89" i="47"/>
  <c r="P93" i="47"/>
  <c r="P97" i="47"/>
  <c r="P101" i="47"/>
  <c r="R102" i="47"/>
  <c r="P105" i="47"/>
  <c r="R106" i="47"/>
  <c r="P109" i="47"/>
  <c r="R110" i="47"/>
  <c r="P113" i="47"/>
  <c r="P117" i="47"/>
  <c r="P121" i="47"/>
  <c r="P125" i="47"/>
  <c r="R126" i="47"/>
  <c r="R130" i="47"/>
  <c r="P133" i="47"/>
  <c r="K93" i="47"/>
  <c r="L89" i="47"/>
  <c r="L97" i="47"/>
  <c r="L105" i="47"/>
  <c r="Q89" i="46"/>
  <c r="Q97" i="46"/>
  <c r="R105" i="46"/>
  <c r="N92" i="45"/>
  <c r="M104" i="45"/>
  <c r="M112" i="45"/>
  <c r="N128" i="45"/>
  <c r="R100" i="46"/>
  <c r="R124" i="46"/>
  <c r="Q87" i="46"/>
  <c r="Q95" i="46"/>
  <c r="S112" i="46"/>
  <c r="Q115" i="46"/>
  <c r="Q119" i="46"/>
  <c r="R125" i="46"/>
  <c r="Q91" i="45"/>
  <c r="M96" i="45"/>
  <c r="R132" i="46"/>
  <c r="M89" i="45"/>
  <c r="N93" i="45"/>
  <c r="M97" i="45"/>
  <c r="N101" i="45"/>
  <c r="M105" i="45"/>
  <c r="N109" i="45"/>
  <c r="M113" i="45"/>
  <c r="N117" i="45"/>
  <c r="M121" i="45"/>
  <c r="N125" i="45"/>
  <c r="P129" i="45"/>
  <c r="N133" i="45"/>
  <c r="P137" i="45"/>
  <c r="R99" i="46"/>
  <c r="R103" i="46"/>
  <c r="R107" i="46"/>
  <c r="R123" i="46"/>
  <c r="R127" i="46"/>
  <c r="R131" i="46"/>
  <c r="M88" i="45"/>
  <c r="N100" i="45"/>
  <c r="N108" i="45"/>
  <c r="N116" i="45"/>
  <c r="M120" i="45"/>
  <c r="N124" i="45"/>
  <c r="N132" i="45"/>
  <c r="T136" i="45"/>
  <c r="R108" i="46"/>
  <c r="T133" i="46"/>
  <c r="Q86" i="46"/>
  <c r="Q90" i="46"/>
  <c r="Q94" i="46"/>
  <c r="Q98" i="46"/>
  <c r="S111" i="46"/>
  <c r="Q114" i="46"/>
  <c r="Q118" i="46"/>
  <c r="Q122" i="46"/>
  <c r="W122" i="46" s="1"/>
  <c r="AJ122" i="46" s="1"/>
  <c r="P86" i="45"/>
  <c r="P90" i="45"/>
  <c r="P94" i="45"/>
  <c r="P98" i="45"/>
  <c r="Q102" i="45"/>
  <c r="Q106" i="45"/>
  <c r="Q110" i="45"/>
  <c r="P114" i="45"/>
  <c r="P118" i="45"/>
  <c r="P122" i="45"/>
  <c r="Q126" i="45"/>
  <c r="Q130" i="45"/>
  <c r="R134" i="45"/>
  <c r="R138" i="45"/>
  <c r="W90" i="48"/>
  <c r="R102" i="46"/>
  <c r="R106" i="46"/>
  <c r="R110" i="46"/>
  <c r="Y110" i="46" s="1"/>
  <c r="R126" i="46"/>
  <c r="R130" i="46"/>
  <c r="Q120" i="44"/>
  <c r="O88" i="45"/>
  <c r="Q89" i="45"/>
  <c r="O92" i="45"/>
  <c r="Q93" i="45"/>
  <c r="O96" i="45"/>
  <c r="O100" i="45"/>
  <c r="Q101" i="45"/>
  <c r="O104" i="45"/>
  <c r="Q105" i="45"/>
  <c r="O108" i="45"/>
  <c r="Q109" i="45"/>
  <c r="O112" i="45"/>
  <c r="Q113" i="45"/>
  <c r="O116" i="45"/>
  <c r="Q117" i="45"/>
  <c r="O120" i="45"/>
  <c r="Q121" i="45"/>
  <c r="O124" i="45"/>
  <c r="Q125" i="45"/>
  <c r="O128" i="45"/>
  <c r="Q129" i="45"/>
  <c r="O132" i="45"/>
  <c r="Q133" i="45"/>
  <c r="S134" i="45"/>
  <c r="O136" i="45"/>
  <c r="Q137" i="45"/>
  <c r="S138" i="45"/>
  <c r="K86" i="45"/>
  <c r="K94" i="45"/>
  <c r="L90" i="45"/>
  <c r="L98" i="45"/>
  <c r="L106" i="45"/>
  <c r="M90" i="45"/>
  <c r="M98" i="45"/>
  <c r="M106" i="45"/>
  <c r="M114" i="45"/>
  <c r="N86" i="45"/>
  <c r="N94" i="45"/>
  <c r="N102" i="45"/>
  <c r="N110" i="45"/>
  <c r="N118" i="45"/>
  <c r="N126" i="45"/>
  <c r="P88" i="45"/>
  <c r="P92" i="45"/>
  <c r="P96" i="45"/>
  <c r="P100" i="45"/>
  <c r="R101" i="45"/>
  <c r="P104" i="45"/>
  <c r="R105" i="45"/>
  <c r="P108" i="45"/>
  <c r="R109" i="45"/>
  <c r="P112" i="45"/>
  <c r="P116" i="45"/>
  <c r="P120" i="45"/>
  <c r="P124" i="45"/>
  <c r="R125" i="45"/>
  <c r="P128" i="45"/>
  <c r="R129" i="45"/>
  <c r="P132" i="45"/>
  <c r="R133" i="45"/>
  <c r="T134" i="45"/>
  <c r="P136" i="45"/>
  <c r="R137" i="45"/>
  <c r="T138" i="45"/>
  <c r="K87" i="45"/>
  <c r="K95" i="45"/>
  <c r="L91" i="45"/>
  <c r="L99" i="45"/>
  <c r="L107" i="45"/>
  <c r="M91" i="45"/>
  <c r="M99" i="45"/>
  <c r="M107" i="45"/>
  <c r="M115" i="45"/>
  <c r="N87" i="45"/>
  <c r="N95" i="45"/>
  <c r="N103" i="45"/>
  <c r="N111" i="45"/>
  <c r="N119" i="45"/>
  <c r="N127" i="45"/>
  <c r="Q88" i="44"/>
  <c r="R101" i="44"/>
  <c r="O87" i="45"/>
  <c r="Q88" i="45"/>
  <c r="O91" i="45"/>
  <c r="Q92" i="45"/>
  <c r="O95" i="45"/>
  <c r="Q96" i="45"/>
  <c r="O99" i="45"/>
  <c r="Q100" i="45"/>
  <c r="O103" i="45"/>
  <c r="Q104" i="45"/>
  <c r="O107" i="45"/>
  <c r="Q108" i="45"/>
  <c r="O111" i="45"/>
  <c r="Q112" i="45"/>
  <c r="O115" i="45"/>
  <c r="Q116" i="45"/>
  <c r="O119" i="45"/>
  <c r="Q120" i="45"/>
  <c r="O123" i="45"/>
  <c r="Q124" i="45"/>
  <c r="O127" i="45"/>
  <c r="Q128" i="45"/>
  <c r="O131" i="45"/>
  <c r="Q132" i="45"/>
  <c r="S133" i="45"/>
  <c r="O135" i="45"/>
  <c r="Q136" i="45"/>
  <c r="S137" i="45"/>
  <c r="O139" i="45"/>
  <c r="K88" i="45"/>
  <c r="K96" i="45"/>
  <c r="L92" i="45"/>
  <c r="L100" i="45"/>
  <c r="L108" i="45"/>
  <c r="M92" i="45"/>
  <c r="M100" i="45"/>
  <c r="M108" i="45"/>
  <c r="M116" i="45"/>
  <c r="N88" i="45"/>
  <c r="N96" i="45"/>
  <c r="N104" i="45"/>
  <c r="N112" i="45"/>
  <c r="N120" i="45"/>
  <c r="Q92" i="44"/>
  <c r="R109" i="44"/>
  <c r="P87" i="45"/>
  <c r="P91" i="45"/>
  <c r="P95" i="45"/>
  <c r="P99" i="45"/>
  <c r="R100" i="45"/>
  <c r="P103" i="45"/>
  <c r="R104" i="45"/>
  <c r="P107" i="45"/>
  <c r="R108" i="45"/>
  <c r="P111" i="45"/>
  <c r="R112" i="45"/>
  <c r="P115" i="45"/>
  <c r="P119" i="45"/>
  <c r="P123" i="45"/>
  <c r="R124" i="45"/>
  <c r="P127" i="45"/>
  <c r="R128" i="45"/>
  <c r="P131" i="45"/>
  <c r="R132" i="45"/>
  <c r="T133" i="45"/>
  <c r="P135" i="45"/>
  <c r="R136" i="45"/>
  <c r="T137" i="45"/>
  <c r="P139" i="45"/>
  <c r="K89" i="45"/>
  <c r="K97" i="45"/>
  <c r="L93" i="45"/>
  <c r="L101" i="45"/>
  <c r="L109" i="45"/>
  <c r="M93" i="45"/>
  <c r="M101" i="45"/>
  <c r="M109" i="45"/>
  <c r="M117" i="45"/>
  <c r="N89" i="45"/>
  <c r="N97" i="45"/>
  <c r="N105" i="45"/>
  <c r="N113" i="45"/>
  <c r="N121" i="45"/>
  <c r="N129" i="45"/>
  <c r="Q96" i="44"/>
  <c r="O86" i="45"/>
  <c r="Q87" i="45"/>
  <c r="O90" i="45"/>
  <c r="O94" i="45"/>
  <c r="Q95" i="45"/>
  <c r="O98" i="45"/>
  <c r="Q99" i="45"/>
  <c r="O102" i="45"/>
  <c r="Q103" i="45"/>
  <c r="O106" i="45"/>
  <c r="Q107" i="45"/>
  <c r="O110" i="45"/>
  <c r="Q111" i="45"/>
  <c r="S112" i="45"/>
  <c r="O114" i="45"/>
  <c r="Q115" i="45"/>
  <c r="O118" i="45"/>
  <c r="Q119" i="45"/>
  <c r="O122" i="45"/>
  <c r="Q123" i="45"/>
  <c r="O126" i="45"/>
  <c r="O130" i="45"/>
  <c r="Q131" i="45"/>
  <c r="O134" i="45"/>
  <c r="Q135" i="45"/>
  <c r="S136" i="45"/>
  <c r="O138" i="45"/>
  <c r="Q139" i="45"/>
  <c r="K90" i="45"/>
  <c r="L86" i="45"/>
  <c r="L94" i="45"/>
  <c r="L102" i="45"/>
  <c r="M86" i="45"/>
  <c r="M94" i="45"/>
  <c r="M102" i="45"/>
  <c r="M110" i="45"/>
  <c r="M118" i="45"/>
  <c r="N90" i="45"/>
  <c r="N98" i="45"/>
  <c r="N106" i="45"/>
  <c r="N114" i="45"/>
  <c r="N122" i="45"/>
  <c r="N130" i="45"/>
  <c r="R99" i="45"/>
  <c r="P102" i="45"/>
  <c r="R103" i="45"/>
  <c r="P106" i="45"/>
  <c r="R107" i="45"/>
  <c r="P110" i="45"/>
  <c r="R111" i="45"/>
  <c r="R123" i="45"/>
  <c r="P126" i="45"/>
  <c r="R127" i="45"/>
  <c r="P130" i="45"/>
  <c r="R131" i="45"/>
  <c r="P134" i="45"/>
  <c r="R135" i="45"/>
  <c r="P138" i="45"/>
  <c r="R139" i="45"/>
  <c r="K91" i="45"/>
  <c r="L87" i="45"/>
  <c r="L95" i="45"/>
  <c r="L103" i="45"/>
  <c r="Q91" i="41"/>
  <c r="R125" i="44"/>
  <c r="Q86" i="45"/>
  <c r="O89" i="45"/>
  <c r="Q90" i="45"/>
  <c r="O93" i="45"/>
  <c r="Q94" i="45"/>
  <c r="O97" i="45"/>
  <c r="Q98" i="45"/>
  <c r="O101" i="45"/>
  <c r="O105" i="45"/>
  <c r="O109" i="45"/>
  <c r="S111" i="45"/>
  <c r="O113" i="45"/>
  <c r="Q114" i="45"/>
  <c r="O117" i="45"/>
  <c r="Q118" i="45"/>
  <c r="O121" i="45"/>
  <c r="Q122" i="45"/>
  <c r="O125" i="45"/>
  <c r="O129" i="45"/>
  <c r="O133" i="45"/>
  <c r="Q134" i="45"/>
  <c r="S135" i="45"/>
  <c r="O137" i="45"/>
  <c r="Q138" i="45"/>
  <c r="S139" i="45"/>
  <c r="K92" i="45"/>
  <c r="L88" i="45"/>
  <c r="L96" i="45"/>
  <c r="L104" i="45"/>
  <c r="Q116" i="44"/>
  <c r="P89" i="45"/>
  <c r="P93" i="45"/>
  <c r="P97" i="45"/>
  <c r="P101" i="45"/>
  <c r="R102" i="45"/>
  <c r="P105" i="45"/>
  <c r="R106" i="45"/>
  <c r="P109" i="45"/>
  <c r="R110" i="45"/>
  <c r="P113" i="45"/>
  <c r="P117" i="45"/>
  <c r="P121" i="45"/>
  <c r="P125" i="45"/>
  <c r="R126" i="45"/>
  <c r="R130" i="45"/>
  <c r="P133" i="45"/>
  <c r="K93" i="45"/>
  <c r="L89" i="45"/>
  <c r="L97" i="45"/>
  <c r="L105" i="45"/>
  <c r="Q97" i="41"/>
  <c r="Q89" i="44"/>
  <c r="Q93" i="44"/>
  <c r="Q97" i="44"/>
  <c r="Q113" i="44"/>
  <c r="Q117" i="44"/>
  <c r="Q121" i="44"/>
  <c r="N86" i="44"/>
  <c r="Y86" i="44" s="1"/>
  <c r="R105" i="44"/>
  <c r="M89" i="43"/>
  <c r="N93" i="43"/>
  <c r="M97" i="43"/>
  <c r="N101" i="43"/>
  <c r="M105" i="43"/>
  <c r="N109" i="43"/>
  <c r="M113" i="43"/>
  <c r="N117" i="43"/>
  <c r="M121" i="43"/>
  <c r="N125" i="43"/>
  <c r="P129" i="43"/>
  <c r="N133" i="43"/>
  <c r="P137" i="43"/>
  <c r="R100" i="44"/>
  <c r="R104" i="44"/>
  <c r="R108" i="44"/>
  <c r="R124" i="44"/>
  <c r="R128" i="44"/>
  <c r="R132" i="44"/>
  <c r="T133" i="44"/>
  <c r="Q87" i="44"/>
  <c r="Q91" i="44"/>
  <c r="Q95" i="44"/>
  <c r="Q115" i="44"/>
  <c r="Q119" i="44"/>
  <c r="S112" i="41"/>
  <c r="P86" i="43"/>
  <c r="P90" i="43"/>
  <c r="P94" i="43"/>
  <c r="P98" i="43"/>
  <c r="Q102" i="43"/>
  <c r="Q106" i="43"/>
  <c r="Q110" i="43"/>
  <c r="P114" i="43"/>
  <c r="P118" i="43"/>
  <c r="P122" i="43"/>
  <c r="Q126" i="43"/>
  <c r="Q130" i="43"/>
  <c r="R134" i="43"/>
  <c r="R138" i="43"/>
  <c r="R99" i="44"/>
  <c r="R103" i="44"/>
  <c r="R107" i="44"/>
  <c r="R123" i="44"/>
  <c r="R131" i="44"/>
  <c r="R127" i="41"/>
  <c r="Q86" i="44"/>
  <c r="Q90" i="44"/>
  <c r="Q94" i="44"/>
  <c r="Q98" i="44"/>
  <c r="S111" i="44"/>
  <c r="Q114" i="44"/>
  <c r="Q118" i="44"/>
  <c r="Q122" i="44"/>
  <c r="M87" i="43"/>
  <c r="N91" i="43"/>
  <c r="M95" i="43"/>
  <c r="N99" i="43"/>
  <c r="M103" i="43"/>
  <c r="N107" i="43"/>
  <c r="M111" i="43"/>
  <c r="N115" i="43"/>
  <c r="M119" i="43"/>
  <c r="N123" i="43"/>
  <c r="Q127" i="43"/>
  <c r="N131" i="43"/>
  <c r="T135" i="43"/>
  <c r="T139" i="43"/>
  <c r="R102" i="44"/>
  <c r="R106" i="44"/>
  <c r="R110" i="44"/>
  <c r="Y110" i="44" s="1"/>
  <c r="R126" i="44"/>
  <c r="R130" i="44"/>
  <c r="Q113" i="42"/>
  <c r="O88" i="43"/>
  <c r="Q89" i="43"/>
  <c r="O92" i="43"/>
  <c r="Q93" i="43"/>
  <c r="O96" i="43"/>
  <c r="Q97" i="43"/>
  <c r="O100" i="43"/>
  <c r="Q101" i="43"/>
  <c r="O104" i="43"/>
  <c r="Q105" i="43"/>
  <c r="O108" i="43"/>
  <c r="Q109" i="43"/>
  <c r="O112" i="43"/>
  <c r="Q113" i="43"/>
  <c r="O116" i="43"/>
  <c r="Q117" i="43"/>
  <c r="O120" i="43"/>
  <c r="Q121" i="43"/>
  <c r="O124" i="43"/>
  <c r="Q125" i="43"/>
  <c r="O128" i="43"/>
  <c r="Q129" i="43"/>
  <c r="O132" i="43"/>
  <c r="Q133" i="43"/>
  <c r="S134" i="43"/>
  <c r="O136" i="43"/>
  <c r="Q137" i="43"/>
  <c r="S138" i="43"/>
  <c r="K86" i="43"/>
  <c r="K94" i="43"/>
  <c r="L90" i="43"/>
  <c r="L98" i="43"/>
  <c r="L106" i="43"/>
  <c r="M90" i="43"/>
  <c r="M98" i="43"/>
  <c r="M106" i="43"/>
  <c r="M114" i="43"/>
  <c r="N86" i="43"/>
  <c r="N94" i="43"/>
  <c r="N102" i="43"/>
  <c r="N110" i="43"/>
  <c r="N118" i="43"/>
  <c r="N126" i="43"/>
  <c r="P88" i="43"/>
  <c r="P92" i="43"/>
  <c r="P96" i="43"/>
  <c r="P100" i="43"/>
  <c r="R101" i="43"/>
  <c r="P104" i="43"/>
  <c r="R105" i="43"/>
  <c r="P108" i="43"/>
  <c r="R109" i="43"/>
  <c r="P112" i="43"/>
  <c r="P116" i="43"/>
  <c r="P120" i="43"/>
  <c r="P124" i="43"/>
  <c r="R125" i="43"/>
  <c r="P128" i="43"/>
  <c r="R129" i="43"/>
  <c r="P132" i="43"/>
  <c r="R133" i="43"/>
  <c r="T134" i="43"/>
  <c r="P136" i="43"/>
  <c r="R137" i="43"/>
  <c r="T138" i="43"/>
  <c r="K87" i="43"/>
  <c r="K95" i="43"/>
  <c r="L91" i="43"/>
  <c r="L99" i="43"/>
  <c r="L107" i="43"/>
  <c r="M91" i="43"/>
  <c r="M99" i="43"/>
  <c r="M107" i="43"/>
  <c r="M115" i="43"/>
  <c r="N87" i="43"/>
  <c r="N95" i="43"/>
  <c r="N103" i="43"/>
  <c r="N111" i="43"/>
  <c r="N119" i="43"/>
  <c r="N127" i="43"/>
  <c r="W96" i="50"/>
  <c r="Q121" i="42"/>
  <c r="O87" i="43"/>
  <c r="Q88" i="43"/>
  <c r="O91" i="43"/>
  <c r="Q92" i="43"/>
  <c r="O95" i="43"/>
  <c r="Q96" i="43"/>
  <c r="O99" i="43"/>
  <c r="Q100" i="43"/>
  <c r="O103" i="43"/>
  <c r="Q104" i="43"/>
  <c r="O107" i="43"/>
  <c r="Q108" i="43"/>
  <c r="O111" i="43"/>
  <c r="Q112" i="43"/>
  <c r="O115" i="43"/>
  <c r="Q116" i="43"/>
  <c r="O119" i="43"/>
  <c r="Q120" i="43"/>
  <c r="O123" i="43"/>
  <c r="Q124" i="43"/>
  <c r="O127" i="43"/>
  <c r="Q128" i="43"/>
  <c r="O131" i="43"/>
  <c r="Q132" i="43"/>
  <c r="S133" i="43"/>
  <c r="O135" i="43"/>
  <c r="Q136" i="43"/>
  <c r="S137" i="43"/>
  <c r="O139" i="43"/>
  <c r="K88" i="43"/>
  <c r="K96" i="43"/>
  <c r="L92" i="43"/>
  <c r="L100" i="43"/>
  <c r="L108" i="43"/>
  <c r="M92" i="43"/>
  <c r="M100" i="43"/>
  <c r="M108" i="43"/>
  <c r="M116" i="43"/>
  <c r="N88" i="43"/>
  <c r="N96" i="43"/>
  <c r="N104" i="43"/>
  <c r="N112" i="43"/>
  <c r="N120" i="43"/>
  <c r="P87" i="43"/>
  <c r="P91" i="43"/>
  <c r="P95" i="43"/>
  <c r="P99" i="43"/>
  <c r="R100" i="43"/>
  <c r="P103" i="43"/>
  <c r="R104" i="43"/>
  <c r="P107" i="43"/>
  <c r="R108" i="43"/>
  <c r="P111" i="43"/>
  <c r="R112" i="43"/>
  <c r="P115" i="43"/>
  <c r="P119" i="43"/>
  <c r="P123" i="43"/>
  <c r="R124" i="43"/>
  <c r="P127" i="43"/>
  <c r="R128" i="43"/>
  <c r="P131" i="43"/>
  <c r="R132" i="43"/>
  <c r="T133" i="43"/>
  <c r="P135" i="43"/>
  <c r="R136" i="43"/>
  <c r="T137" i="43"/>
  <c r="P139" i="43"/>
  <c r="K89" i="43"/>
  <c r="K97" i="43"/>
  <c r="L93" i="43"/>
  <c r="L101" i="43"/>
  <c r="L109" i="43"/>
  <c r="M93" i="43"/>
  <c r="M101" i="43"/>
  <c r="M109" i="43"/>
  <c r="M117" i="43"/>
  <c r="N89" i="43"/>
  <c r="N97" i="43"/>
  <c r="N105" i="43"/>
  <c r="N113" i="43"/>
  <c r="N121" i="43"/>
  <c r="N129" i="43"/>
  <c r="M105" i="41"/>
  <c r="N109" i="41"/>
  <c r="M113" i="41"/>
  <c r="N117" i="41"/>
  <c r="M121" i="41"/>
  <c r="N125" i="41"/>
  <c r="P129" i="41"/>
  <c r="N133" i="41"/>
  <c r="P137" i="41"/>
  <c r="N86" i="42"/>
  <c r="W86" i="42" s="1"/>
  <c r="AI86" i="42" s="1"/>
  <c r="O86" i="43"/>
  <c r="Q87" i="43"/>
  <c r="O90" i="43"/>
  <c r="Q91" i="43"/>
  <c r="O94" i="43"/>
  <c r="Q95" i="43"/>
  <c r="O98" i="43"/>
  <c r="Q99" i="43"/>
  <c r="O102" i="43"/>
  <c r="Q103" i="43"/>
  <c r="O106" i="43"/>
  <c r="Q107" i="43"/>
  <c r="O110" i="43"/>
  <c r="Q111" i="43"/>
  <c r="S112" i="43"/>
  <c r="O114" i="43"/>
  <c r="Q115" i="43"/>
  <c r="O118" i="43"/>
  <c r="Q119" i="43"/>
  <c r="O122" i="43"/>
  <c r="Q123" i="43"/>
  <c r="O126" i="43"/>
  <c r="O130" i="43"/>
  <c r="Q131" i="43"/>
  <c r="O134" i="43"/>
  <c r="Q135" i="43"/>
  <c r="S136" i="43"/>
  <c r="O138" i="43"/>
  <c r="Q139" i="43"/>
  <c r="K90" i="43"/>
  <c r="L86" i="43"/>
  <c r="L94" i="43"/>
  <c r="L102" i="43"/>
  <c r="M86" i="43"/>
  <c r="M94" i="43"/>
  <c r="M102" i="43"/>
  <c r="M110" i="43"/>
  <c r="M118" i="43"/>
  <c r="N90" i="43"/>
  <c r="N98" i="43"/>
  <c r="N106" i="43"/>
  <c r="N114" i="43"/>
  <c r="N122" i="43"/>
  <c r="N130" i="43"/>
  <c r="R99" i="43"/>
  <c r="P102" i="43"/>
  <c r="R103" i="43"/>
  <c r="P106" i="43"/>
  <c r="R107" i="43"/>
  <c r="P110" i="43"/>
  <c r="R111" i="43"/>
  <c r="R123" i="43"/>
  <c r="P126" i="43"/>
  <c r="R127" i="43"/>
  <c r="P130" i="43"/>
  <c r="R131" i="43"/>
  <c r="P134" i="43"/>
  <c r="R135" i="43"/>
  <c r="P138" i="43"/>
  <c r="R139" i="43"/>
  <c r="K91" i="43"/>
  <c r="L87" i="43"/>
  <c r="L95" i="43"/>
  <c r="L103" i="43"/>
  <c r="Q86" i="43"/>
  <c r="O89" i="43"/>
  <c r="Q90" i="43"/>
  <c r="O93" i="43"/>
  <c r="Q94" i="43"/>
  <c r="O97" i="43"/>
  <c r="Q98" i="43"/>
  <c r="O101" i="43"/>
  <c r="O105" i="43"/>
  <c r="O109" i="43"/>
  <c r="S111" i="43"/>
  <c r="O113" i="43"/>
  <c r="Q114" i="43"/>
  <c r="O117" i="43"/>
  <c r="Q118" i="43"/>
  <c r="O121" i="43"/>
  <c r="Q122" i="43"/>
  <c r="O125" i="43"/>
  <c r="O129" i="43"/>
  <c r="O133" i="43"/>
  <c r="Q134" i="43"/>
  <c r="S135" i="43"/>
  <c r="O137" i="43"/>
  <c r="Q138" i="43"/>
  <c r="S139" i="43"/>
  <c r="K92" i="43"/>
  <c r="L88" i="43"/>
  <c r="L96" i="43"/>
  <c r="L104" i="43"/>
  <c r="Q93" i="42"/>
  <c r="P89" i="43"/>
  <c r="P93" i="43"/>
  <c r="P97" i="43"/>
  <c r="P101" i="43"/>
  <c r="R102" i="43"/>
  <c r="P105" i="43"/>
  <c r="R106" i="43"/>
  <c r="P109" i="43"/>
  <c r="R110" i="43"/>
  <c r="P113" i="43"/>
  <c r="P117" i="43"/>
  <c r="P121" i="43"/>
  <c r="P125" i="43"/>
  <c r="R126" i="43"/>
  <c r="R130" i="43"/>
  <c r="P133" i="43"/>
  <c r="K93" i="43"/>
  <c r="L89" i="43"/>
  <c r="L97" i="43"/>
  <c r="L105" i="43"/>
  <c r="R101" i="42"/>
  <c r="R105" i="42"/>
  <c r="R109" i="42"/>
  <c r="R125" i="42"/>
  <c r="R129" i="42"/>
  <c r="Q92" i="42"/>
  <c r="Q96" i="42"/>
  <c r="Q116" i="42"/>
  <c r="P86" i="41"/>
  <c r="P90" i="41"/>
  <c r="P94" i="41"/>
  <c r="P98" i="41"/>
  <c r="Q102" i="41"/>
  <c r="Q106" i="41"/>
  <c r="Q110" i="41"/>
  <c r="P114" i="41"/>
  <c r="P118" i="41"/>
  <c r="P122" i="41"/>
  <c r="Q126" i="41"/>
  <c r="Q130" i="41"/>
  <c r="R134" i="41"/>
  <c r="R138" i="41"/>
  <c r="R100" i="42"/>
  <c r="R104" i="42"/>
  <c r="R108" i="42"/>
  <c r="R124" i="42"/>
  <c r="R128" i="42"/>
  <c r="R132" i="42"/>
  <c r="T133" i="42"/>
  <c r="Q87" i="42"/>
  <c r="Q91" i="42"/>
  <c r="Q95" i="42"/>
  <c r="S112" i="42"/>
  <c r="Q115" i="42"/>
  <c r="Q119" i="42"/>
  <c r="Q97" i="42"/>
  <c r="M87" i="41"/>
  <c r="N91" i="41"/>
  <c r="M95" i="41"/>
  <c r="N99" i="41"/>
  <c r="M103" i="41"/>
  <c r="N107" i="41"/>
  <c r="M111" i="41"/>
  <c r="N115" i="41"/>
  <c r="M119" i="41"/>
  <c r="N123" i="41"/>
  <c r="Q127" i="41"/>
  <c r="N131" i="41"/>
  <c r="T135" i="41"/>
  <c r="T139" i="41"/>
  <c r="R99" i="42"/>
  <c r="R103" i="42"/>
  <c r="R107" i="42"/>
  <c r="R123" i="42"/>
  <c r="R127" i="42"/>
  <c r="R131" i="42"/>
  <c r="Q89" i="42"/>
  <c r="Q86" i="42"/>
  <c r="Q94" i="42"/>
  <c r="S111" i="42"/>
  <c r="Q114" i="42"/>
  <c r="Q122" i="42"/>
  <c r="W122" i="42" s="1"/>
  <c r="AI122" i="42" s="1"/>
  <c r="O89" i="39"/>
  <c r="O93" i="39"/>
  <c r="O97" i="39"/>
  <c r="O101" i="39"/>
  <c r="O105" i="39"/>
  <c r="O109" i="39"/>
  <c r="O113" i="39"/>
  <c r="O117" i="39"/>
  <c r="O121" i="39"/>
  <c r="O125" i="39"/>
  <c r="O129" i="39"/>
  <c r="N133" i="39"/>
  <c r="O137" i="39"/>
  <c r="M88" i="41"/>
  <c r="P89" i="41"/>
  <c r="P93" i="41"/>
  <c r="P97" i="41"/>
  <c r="R102" i="41"/>
  <c r="R106" i="41"/>
  <c r="R110" i="41"/>
  <c r="P113" i="41"/>
  <c r="M120" i="41"/>
  <c r="N124" i="41"/>
  <c r="N126" i="41"/>
  <c r="N132" i="41"/>
  <c r="T136" i="41"/>
  <c r="P139" i="41"/>
  <c r="W139" i="50"/>
  <c r="Y92" i="50"/>
  <c r="W105" i="50"/>
  <c r="R102" i="42"/>
  <c r="R110" i="42"/>
  <c r="Y110" i="42" s="1"/>
  <c r="R126" i="42"/>
  <c r="R130" i="42"/>
  <c r="Y105" i="50"/>
  <c r="Q93" i="41"/>
  <c r="Q105" i="41"/>
  <c r="Q109" i="41"/>
  <c r="O120" i="41"/>
  <c r="O124" i="41"/>
  <c r="S134" i="41"/>
  <c r="O136" i="41"/>
  <c r="K86" i="41"/>
  <c r="L106" i="41"/>
  <c r="M106" i="41"/>
  <c r="N94" i="41"/>
  <c r="N110" i="41"/>
  <c r="P86" i="39"/>
  <c r="P94" i="39"/>
  <c r="P98" i="39"/>
  <c r="P106" i="39"/>
  <c r="P114" i="39"/>
  <c r="P118" i="39"/>
  <c r="P122" i="39"/>
  <c r="P126" i="39"/>
  <c r="R134" i="39"/>
  <c r="P138" i="39"/>
  <c r="P88" i="41"/>
  <c r="P92" i="41"/>
  <c r="P96" i="41"/>
  <c r="P100" i="41"/>
  <c r="R101" i="41"/>
  <c r="P104" i="41"/>
  <c r="R105" i="41"/>
  <c r="P108" i="41"/>
  <c r="R109" i="41"/>
  <c r="P112" i="41"/>
  <c r="P116" i="41"/>
  <c r="P120" i="41"/>
  <c r="P124" i="41"/>
  <c r="R125" i="41"/>
  <c r="P128" i="41"/>
  <c r="R129" i="41"/>
  <c r="P132" i="41"/>
  <c r="R133" i="41"/>
  <c r="T134" i="41"/>
  <c r="P136" i="41"/>
  <c r="R137" i="41"/>
  <c r="T138" i="41"/>
  <c r="K87" i="41"/>
  <c r="K95" i="41"/>
  <c r="L91" i="41"/>
  <c r="L99" i="41"/>
  <c r="L107" i="41"/>
  <c r="M91" i="41"/>
  <c r="M99" i="41"/>
  <c r="M107" i="41"/>
  <c r="M115" i="41"/>
  <c r="N87" i="41"/>
  <c r="N95" i="41"/>
  <c r="N103" i="41"/>
  <c r="N111" i="41"/>
  <c r="N119" i="41"/>
  <c r="N127" i="41"/>
  <c r="O88" i="41"/>
  <c r="Q101" i="41"/>
  <c r="Q113" i="41"/>
  <c r="Q117" i="41"/>
  <c r="Q121" i="41"/>
  <c r="Q125" i="41"/>
  <c r="Q129" i="41"/>
  <c r="Q133" i="41"/>
  <c r="Q137" i="41"/>
  <c r="K94" i="41"/>
  <c r="L98" i="41"/>
  <c r="M98" i="41"/>
  <c r="N86" i="41"/>
  <c r="N102" i="41"/>
  <c r="O87" i="41"/>
  <c r="Q88" i="41"/>
  <c r="O91" i="41"/>
  <c r="Q92" i="41"/>
  <c r="O95" i="41"/>
  <c r="Q96" i="41"/>
  <c r="O99" i="41"/>
  <c r="Q100" i="41"/>
  <c r="O103" i="41"/>
  <c r="Q104" i="41"/>
  <c r="O107" i="41"/>
  <c r="Q108" i="41"/>
  <c r="O111" i="41"/>
  <c r="Q112" i="41"/>
  <c r="O115" i="41"/>
  <c r="Q116" i="41"/>
  <c r="O119" i="41"/>
  <c r="Q120" i="41"/>
  <c r="O123" i="41"/>
  <c r="Q124" i="41"/>
  <c r="O127" i="41"/>
  <c r="Q128" i="41"/>
  <c r="O131" i="41"/>
  <c r="Q132" i="41"/>
  <c r="S133" i="41"/>
  <c r="O135" i="41"/>
  <c r="Q136" i="41"/>
  <c r="S137" i="41"/>
  <c r="O139" i="41"/>
  <c r="K88" i="41"/>
  <c r="K96" i="41"/>
  <c r="L92" i="41"/>
  <c r="L100" i="41"/>
  <c r="L108" i="41"/>
  <c r="M92" i="41"/>
  <c r="M100" i="41"/>
  <c r="M108" i="41"/>
  <c r="M116" i="41"/>
  <c r="N88" i="41"/>
  <c r="N96" i="41"/>
  <c r="N104" i="41"/>
  <c r="N112" i="41"/>
  <c r="N120" i="41"/>
  <c r="N128" i="41"/>
  <c r="Q89" i="41"/>
  <c r="O92" i="41"/>
  <c r="O96" i="41"/>
  <c r="O100" i="41"/>
  <c r="O104" i="41"/>
  <c r="O108" i="41"/>
  <c r="O112" i="41"/>
  <c r="O116" i="41"/>
  <c r="O128" i="41"/>
  <c r="O132" i="41"/>
  <c r="S138" i="41"/>
  <c r="L90" i="41"/>
  <c r="M90" i="41"/>
  <c r="M114" i="41"/>
  <c r="N118" i="41"/>
  <c r="P87" i="41"/>
  <c r="P91" i="41"/>
  <c r="P95" i="41"/>
  <c r="P99" i="41"/>
  <c r="R100" i="41"/>
  <c r="P103" i="41"/>
  <c r="R104" i="41"/>
  <c r="P107" i="41"/>
  <c r="R108" i="41"/>
  <c r="P111" i="41"/>
  <c r="R112" i="41"/>
  <c r="P115" i="41"/>
  <c r="P119" i="41"/>
  <c r="P123" i="41"/>
  <c r="R124" i="41"/>
  <c r="P127" i="41"/>
  <c r="R128" i="41"/>
  <c r="P131" i="41"/>
  <c r="R132" i="41"/>
  <c r="T133" i="41"/>
  <c r="P135" i="41"/>
  <c r="R136" i="41"/>
  <c r="T137" i="41"/>
  <c r="K89" i="41"/>
  <c r="K97" i="41"/>
  <c r="L93" i="41"/>
  <c r="L101" i="41"/>
  <c r="L109" i="41"/>
  <c r="M93" i="41"/>
  <c r="M101" i="41"/>
  <c r="M109" i="41"/>
  <c r="M117" i="41"/>
  <c r="N89" i="41"/>
  <c r="N97" i="41"/>
  <c r="N105" i="41"/>
  <c r="N113" i="41"/>
  <c r="N121" i="41"/>
  <c r="O86" i="41"/>
  <c r="Q87" i="41"/>
  <c r="O90" i="41"/>
  <c r="O94" i="41"/>
  <c r="Q95" i="41"/>
  <c r="O98" i="41"/>
  <c r="Q99" i="41"/>
  <c r="O102" i="41"/>
  <c r="Q103" i="41"/>
  <c r="O106" i="41"/>
  <c r="Q107" i="41"/>
  <c r="O110" i="41"/>
  <c r="Q111" i="41"/>
  <c r="O114" i="41"/>
  <c r="Q115" i="41"/>
  <c r="O118" i="41"/>
  <c r="Q119" i="41"/>
  <c r="O122" i="41"/>
  <c r="Q123" i="41"/>
  <c r="O126" i="41"/>
  <c r="O130" i="41"/>
  <c r="Q131" i="41"/>
  <c r="O134" i="41"/>
  <c r="Q135" i="41"/>
  <c r="S136" i="41"/>
  <c r="O138" i="41"/>
  <c r="Q139" i="41"/>
  <c r="K90" i="41"/>
  <c r="L86" i="41"/>
  <c r="L94" i="41"/>
  <c r="L102" i="41"/>
  <c r="M86" i="41"/>
  <c r="M94" i="41"/>
  <c r="M102" i="41"/>
  <c r="M110" i="41"/>
  <c r="M118" i="41"/>
  <c r="N90" i="41"/>
  <c r="N98" i="41"/>
  <c r="N106" i="41"/>
  <c r="N114" i="41"/>
  <c r="N122" i="41"/>
  <c r="N130" i="41"/>
  <c r="N129" i="41"/>
  <c r="Q118" i="39"/>
  <c r="S112" i="39"/>
  <c r="Q98" i="39"/>
  <c r="Q90" i="39"/>
  <c r="P104" i="39"/>
  <c r="P112" i="39"/>
  <c r="P124" i="39"/>
  <c r="P132" i="39"/>
  <c r="P136" i="39"/>
  <c r="R99" i="41"/>
  <c r="P102" i="41"/>
  <c r="R103" i="41"/>
  <c r="P106" i="41"/>
  <c r="R107" i="41"/>
  <c r="P110" i="41"/>
  <c r="R111" i="41"/>
  <c r="R123" i="41"/>
  <c r="P126" i="41"/>
  <c r="P130" i="41"/>
  <c r="R131" i="41"/>
  <c r="P134" i="41"/>
  <c r="R135" i="41"/>
  <c r="P138" i="41"/>
  <c r="R139" i="41"/>
  <c r="K91" i="41"/>
  <c r="L87" i="41"/>
  <c r="L95" i="41"/>
  <c r="L103" i="41"/>
  <c r="Q97" i="39"/>
  <c r="Q91" i="39"/>
  <c r="R127" i="39"/>
  <c r="R106" i="39"/>
  <c r="Q86" i="41"/>
  <c r="O89" i="41"/>
  <c r="Q90" i="41"/>
  <c r="O93" i="41"/>
  <c r="Q94" i="41"/>
  <c r="O97" i="41"/>
  <c r="Q98" i="41"/>
  <c r="O101" i="41"/>
  <c r="O105" i="41"/>
  <c r="O109" i="41"/>
  <c r="S111" i="41"/>
  <c r="O113" i="41"/>
  <c r="Q114" i="41"/>
  <c r="O117" i="41"/>
  <c r="Q118" i="41"/>
  <c r="O121" i="41"/>
  <c r="Q122" i="41"/>
  <c r="O125" i="41"/>
  <c r="O129" i="41"/>
  <c r="O133" i="41"/>
  <c r="Q134" i="41"/>
  <c r="S135" i="41"/>
  <c r="O137" i="41"/>
  <c r="Q138" i="41"/>
  <c r="S139" i="41"/>
  <c r="K92" i="41"/>
  <c r="L88" i="41"/>
  <c r="L96" i="41"/>
  <c r="L104" i="41"/>
  <c r="M96" i="41"/>
  <c r="M104" i="41"/>
  <c r="M112" i="41"/>
  <c r="N92" i="41"/>
  <c r="N100" i="41"/>
  <c r="N108" i="41"/>
  <c r="N116" i="41"/>
  <c r="P101" i="41"/>
  <c r="P105" i="41"/>
  <c r="P109" i="41"/>
  <c r="P117" i="41"/>
  <c r="P121" i="41"/>
  <c r="P125" i="41"/>
  <c r="R126" i="41"/>
  <c r="R130" i="41"/>
  <c r="P133" i="41"/>
  <c r="K93" i="41"/>
  <c r="L89" i="41"/>
  <c r="L97" i="41"/>
  <c r="L105" i="41"/>
  <c r="P87" i="39"/>
  <c r="N89" i="39"/>
  <c r="M93" i="39"/>
  <c r="Q99" i="39"/>
  <c r="Q103" i="39"/>
  <c r="Q107" i="39"/>
  <c r="Q111" i="39"/>
  <c r="N113" i="39"/>
  <c r="M117" i="39"/>
  <c r="Q123" i="39"/>
  <c r="Q127" i="39"/>
  <c r="N131" i="39"/>
  <c r="S135" i="39"/>
  <c r="S139" i="39"/>
  <c r="W89" i="46"/>
  <c r="W134" i="50"/>
  <c r="AJ134" i="50" s="1"/>
  <c r="W138" i="50"/>
  <c r="P93" i="39"/>
  <c r="R130" i="39"/>
  <c r="T135" i="39"/>
  <c r="R139" i="39"/>
  <c r="L91" i="39"/>
  <c r="M89" i="39"/>
  <c r="M111" i="39"/>
  <c r="N95" i="39"/>
  <c r="N117" i="39"/>
  <c r="Q89" i="40"/>
  <c r="Q93" i="40"/>
  <c r="Q97" i="40"/>
  <c r="Q113" i="40"/>
  <c r="Q117" i="40"/>
  <c r="Q121" i="40"/>
  <c r="N86" i="40"/>
  <c r="W86" i="40" s="1"/>
  <c r="X140" i="40" s="1"/>
  <c r="P105" i="39"/>
  <c r="P113" i="39"/>
  <c r="T139" i="39"/>
  <c r="L95" i="39"/>
  <c r="M91" i="39"/>
  <c r="M113" i="39"/>
  <c r="N99" i="39"/>
  <c r="N119" i="39"/>
  <c r="R101" i="40"/>
  <c r="R105" i="40"/>
  <c r="R109" i="40"/>
  <c r="R129" i="40"/>
  <c r="M88" i="39"/>
  <c r="N92" i="39"/>
  <c r="M96" i="39"/>
  <c r="N100" i="39"/>
  <c r="M104" i="39"/>
  <c r="N108" i="39"/>
  <c r="M112" i="39"/>
  <c r="N116" i="39"/>
  <c r="M120" i="39"/>
  <c r="N124" i="39"/>
  <c r="N128" i="39"/>
  <c r="N132" i="39"/>
  <c r="S136" i="39"/>
  <c r="W107" i="46"/>
  <c r="P96" i="39"/>
  <c r="R105" i="39"/>
  <c r="P125" i="39"/>
  <c r="P133" i="39"/>
  <c r="T136" i="39"/>
  <c r="K87" i="39"/>
  <c r="L97" i="39"/>
  <c r="M95" i="39"/>
  <c r="M115" i="39"/>
  <c r="N101" i="39"/>
  <c r="N123" i="39"/>
  <c r="Q88" i="40"/>
  <c r="Q120" i="40"/>
  <c r="P97" i="39"/>
  <c r="P116" i="39"/>
  <c r="R133" i="39"/>
  <c r="P137" i="39"/>
  <c r="K91" i="39"/>
  <c r="L99" i="39"/>
  <c r="M97" i="39"/>
  <c r="M119" i="39"/>
  <c r="N103" i="39"/>
  <c r="N125" i="39"/>
  <c r="R100" i="40"/>
  <c r="R104" i="40"/>
  <c r="R108" i="40"/>
  <c r="R124" i="40"/>
  <c r="R128" i="40"/>
  <c r="R132" i="40"/>
  <c r="T133" i="40"/>
  <c r="P88" i="39"/>
  <c r="P108" i="39"/>
  <c r="P117" i="39"/>
  <c r="P128" i="39"/>
  <c r="P134" i="39"/>
  <c r="R137" i="39"/>
  <c r="K93" i="39"/>
  <c r="L103" i="39"/>
  <c r="M99" i="39"/>
  <c r="M121" i="39"/>
  <c r="N107" i="39"/>
  <c r="Q87" i="40"/>
  <c r="Q91" i="40"/>
  <c r="Q95" i="40"/>
  <c r="S112" i="40"/>
  <c r="Q115" i="40"/>
  <c r="Q119" i="40"/>
  <c r="P89" i="39"/>
  <c r="P100" i="39"/>
  <c r="P109" i="39"/>
  <c r="P129" i="39"/>
  <c r="K95" i="39"/>
  <c r="L105" i="39"/>
  <c r="M103" i="39"/>
  <c r="N87" i="39"/>
  <c r="N109" i="39"/>
  <c r="R99" i="40"/>
  <c r="R103" i="40"/>
  <c r="R107" i="40"/>
  <c r="R123" i="40"/>
  <c r="R127" i="40"/>
  <c r="R131" i="40"/>
  <c r="M86" i="39"/>
  <c r="N90" i="39"/>
  <c r="M94" i="39"/>
  <c r="N98" i="39"/>
  <c r="Q102" i="39"/>
  <c r="Q106" i="39"/>
  <c r="Q110" i="39"/>
  <c r="N114" i="39"/>
  <c r="M118" i="39"/>
  <c r="N122" i="39"/>
  <c r="Q126" i="39"/>
  <c r="Q130" i="39"/>
  <c r="Q134" i="39"/>
  <c r="Q138" i="39"/>
  <c r="P90" i="39"/>
  <c r="P101" i="39"/>
  <c r="P110" i="39"/>
  <c r="P120" i="39"/>
  <c r="R129" i="39"/>
  <c r="T134" i="39"/>
  <c r="R138" i="39"/>
  <c r="L87" i="39"/>
  <c r="L107" i="39"/>
  <c r="M105" i="39"/>
  <c r="N91" i="39"/>
  <c r="N111" i="39"/>
  <c r="Q86" i="40"/>
  <c r="Q90" i="40"/>
  <c r="Q94" i="40"/>
  <c r="Q98" i="40"/>
  <c r="Y98" i="40" s="1"/>
  <c r="S111" i="40"/>
  <c r="Q114" i="40"/>
  <c r="Q118" i="40"/>
  <c r="Q122" i="40"/>
  <c r="P92" i="39"/>
  <c r="P102" i="39"/>
  <c r="R111" i="39"/>
  <c r="P121" i="39"/>
  <c r="P130" i="39"/>
  <c r="R135" i="39"/>
  <c r="T138" i="39"/>
  <c r="L89" i="39"/>
  <c r="M87" i="39"/>
  <c r="M107" i="39"/>
  <c r="N93" i="39"/>
  <c r="N115" i="39"/>
  <c r="R102" i="40"/>
  <c r="R106" i="40"/>
  <c r="R110" i="40"/>
  <c r="Y110" i="40" s="1"/>
  <c r="R126" i="40"/>
  <c r="R130" i="40"/>
  <c r="O88" i="39"/>
  <c r="Q89" i="39"/>
  <c r="O92" i="39"/>
  <c r="Q93" i="39"/>
  <c r="O96" i="39"/>
  <c r="O100" i="39"/>
  <c r="Q101" i="39"/>
  <c r="O104" i="39"/>
  <c r="Q105" i="39"/>
  <c r="O108" i="39"/>
  <c r="Q109" i="39"/>
  <c r="O112" i="39"/>
  <c r="Q113" i="39"/>
  <c r="O116" i="39"/>
  <c r="Q117" i="39"/>
  <c r="O120" i="39"/>
  <c r="Q121" i="39"/>
  <c r="O124" i="39"/>
  <c r="Q125" i="39"/>
  <c r="O128" i="39"/>
  <c r="Q129" i="39"/>
  <c r="O132" i="39"/>
  <c r="Q133" i="39"/>
  <c r="S134" i="39"/>
  <c r="O136" i="39"/>
  <c r="Q137" i="39"/>
  <c r="S138" i="39"/>
  <c r="K86" i="39"/>
  <c r="K94" i="39"/>
  <c r="L90" i="39"/>
  <c r="L98" i="39"/>
  <c r="L106" i="39"/>
  <c r="M90" i="39"/>
  <c r="M98" i="39"/>
  <c r="M106" i="39"/>
  <c r="M114" i="39"/>
  <c r="N86" i="39"/>
  <c r="N94" i="39"/>
  <c r="N102" i="39"/>
  <c r="N110" i="39"/>
  <c r="N118" i="39"/>
  <c r="N126" i="39"/>
  <c r="N127" i="39"/>
  <c r="R125" i="39"/>
  <c r="W89" i="48"/>
  <c r="AN94" i="50"/>
  <c r="AM126" i="50"/>
  <c r="O87" i="39"/>
  <c r="Q88" i="39"/>
  <c r="O91" i="39"/>
  <c r="Q92" i="39"/>
  <c r="O95" i="39"/>
  <c r="Q96" i="39"/>
  <c r="O99" i="39"/>
  <c r="Q100" i="39"/>
  <c r="O103" i="39"/>
  <c r="Q104" i="39"/>
  <c r="O107" i="39"/>
  <c r="Q108" i="39"/>
  <c r="O111" i="39"/>
  <c r="Q112" i="39"/>
  <c r="O115" i="39"/>
  <c r="Q116" i="39"/>
  <c r="O119" i="39"/>
  <c r="Q120" i="39"/>
  <c r="O123" i="39"/>
  <c r="Q124" i="39"/>
  <c r="O127" i="39"/>
  <c r="Q128" i="39"/>
  <c r="O131" i="39"/>
  <c r="Q132" i="39"/>
  <c r="S133" i="39"/>
  <c r="O135" i="39"/>
  <c r="Q136" i="39"/>
  <c r="S137" i="39"/>
  <c r="O139" i="39"/>
  <c r="K88" i="39"/>
  <c r="K96" i="39"/>
  <c r="L92" i="39"/>
  <c r="L100" i="39"/>
  <c r="L108" i="39"/>
  <c r="M92" i="39"/>
  <c r="M100" i="39"/>
  <c r="M108" i="39"/>
  <c r="M116" i="39"/>
  <c r="N88" i="39"/>
  <c r="N96" i="39"/>
  <c r="N104" i="39"/>
  <c r="N112" i="39"/>
  <c r="N120" i="39"/>
  <c r="R101" i="39"/>
  <c r="R109" i="39"/>
  <c r="P91" i="39"/>
  <c r="P95" i="39"/>
  <c r="P99" i="39"/>
  <c r="R100" i="39"/>
  <c r="P103" i="39"/>
  <c r="R104" i="39"/>
  <c r="P107" i="39"/>
  <c r="R108" i="39"/>
  <c r="P111" i="39"/>
  <c r="R112" i="39"/>
  <c r="P115" i="39"/>
  <c r="P119" i="39"/>
  <c r="P123" i="39"/>
  <c r="R124" i="39"/>
  <c r="P127" i="39"/>
  <c r="R128" i="39"/>
  <c r="P131" i="39"/>
  <c r="R132" i="39"/>
  <c r="T133" i="39"/>
  <c r="P135" i="39"/>
  <c r="R136" i="39"/>
  <c r="T137" i="39"/>
  <c r="P139" i="39"/>
  <c r="K89" i="39"/>
  <c r="K97" i="39"/>
  <c r="L93" i="39"/>
  <c r="L101" i="39"/>
  <c r="L109" i="39"/>
  <c r="M101" i="39"/>
  <c r="M109" i="39"/>
  <c r="N97" i="39"/>
  <c r="N105" i="39"/>
  <c r="N121" i="39"/>
  <c r="N129" i="39"/>
  <c r="Y89" i="46"/>
  <c r="Y101" i="50"/>
  <c r="O86" i="39"/>
  <c r="Q87" i="39"/>
  <c r="O90" i="39"/>
  <c r="O94" i="39"/>
  <c r="Q95" i="39"/>
  <c r="O98" i="39"/>
  <c r="O102" i="39"/>
  <c r="O106" i="39"/>
  <c r="O110" i="39"/>
  <c r="O114" i="39"/>
  <c r="Q115" i="39"/>
  <c r="O118" i="39"/>
  <c r="Q119" i="39"/>
  <c r="O122" i="39"/>
  <c r="O126" i="39"/>
  <c r="O130" i="39"/>
  <c r="Q131" i="39"/>
  <c r="O134" i="39"/>
  <c r="Q135" i="39"/>
  <c r="O138" i="39"/>
  <c r="Q139" i="39"/>
  <c r="K90" i="39"/>
  <c r="L86" i="39"/>
  <c r="L94" i="39"/>
  <c r="L102" i="39"/>
  <c r="M102" i="39"/>
  <c r="M110" i="39"/>
  <c r="N106" i="39"/>
  <c r="N130" i="39"/>
  <c r="R99" i="39"/>
  <c r="R103" i="39"/>
  <c r="R107" i="39"/>
  <c r="R123" i="39"/>
  <c r="R131" i="39"/>
  <c r="Y87" i="50"/>
  <c r="Y95" i="50"/>
  <c r="Y91" i="50"/>
  <c r="W112" i="50"/>
  <c r="Q86" i="39"/>
  <c r="Q94" i="39"/>
  <c r="S111" i="39"/>
  <c r="Q114" i="39"/>
  <c r="Q122" i="39"/>
  <c r="O133" i="39"/>
  <c r="K92" i="39"/>
  <c r="L88" i="39"/>
  <c r="L96" i="39"/>
  <c r="L104" i="39"/>
  <c r="R102" i="39"/>
  <c r="R110" i="39"/>
  <c r="R126" i="39"/>
  <c r="AP121" i="48"/>
  <c r="AO130" i="48"/>
  <c r="AD87" i="50"/>
  <c r="AO88" i="50"/>
  <c r="AN93" i="50"/>
  <c r="Y102" i="50"/>
  <c r="Y110" i="50"/>
  <c r="Y107" i="46"/>
  <c r="Y134" i="50"/>
  <c r="W136" i="50"/>
  <c r="W98" i="50"/>
  <c r="W106" i="50"/>
  <c r="W103" i="50"/>
  <c r="W127" i="50"/>
  <c r="AP87" i="50"/>
  <c r="AO109" i="50"/>
  <c r="Y133" i="50"/>
  <c r="AQ87" i="50"/>
  <c r="AP109" i="50"/>
  <c r="AO112" i="50"/>
  <c r="AO121" i="50"/>
  <c r="W134" i="40"/>
  <c r="AP110" i="50"/>
  <c r="AP121" i="50"/>
  <c r="Y89" i="50"/>
  <c r="W97" i="50"/>
  <c r="Y93" i="50"/>
  <c r="W109" i="50"/>
  <c r="W94" i="48"/>
  <c r="W102" i="48"/>
  <c r="Y139" i="50"/>
  <c r="AG122" i="48"/>
  <c r="AN88" i="50"/>
  <c r="AM113" i="50"/>
  <c r="AP120" i="50"/>
  <c r="AN125" i="50"/>
  <c r="AD135" i="50"/>
  <c r="AD136" i="50" s="1"/>
  <c r="AE136" i="50" s="1"/>
  <c r="AG136" i="50" s="1"/>
  <c r="AN119" i="40"/>
  <c r="AN119" i="50"/>
  <c r="AP117" i="29"/>
  <c r="AP117" i="50"/>
  <c r="AQ91" i="50"/>
  <c r="AQ97" i="50"/>
  <c r="AN111" i="50"/>
  <c r="AM112" i="50"/>
  <c r="AP132" i="50"/>
  <c r="W137" i="50"/>
  <c r="Y137" i="50"/>
  <c r="W126" i="50"/>
  <c r="AN101" i="40"/>
  <c r="AN101" i="50"/>
  <c r="AO87" i="40"/>
  <c r="AO87" i="50"/>
  <c r="AM109" i="42"/>
  <c r="AM109" i="50"/>
  <c r="AP108" i="40"/>
  <c r="AP108" i="50"/>
  <c r="AP97" i="29"/>
  <c r="AP97" i="50"/>
  <c r="AP132" i="48"/>
  <c r="Y90" i="48"/>
  <c r="AM95" i="50"/>
  <c r="AM98" i="50"/>
  <c r="AO111" i="50"/>
  <c r="AN112" i="50"/>
  <c r="AM127" i="50"/>
  <c r="Y111" i="50"/>
  <c r="AO134" i="46"/>
  <c r="AO134" i="50"/>
  <c r="AM101" i="40"/>
  <c r="AM101" i="50"/>
  <c r="AO108" i="29"/>
  <c r="AO108" i="50"/>
  <c r="AN92" i="29"/>
  <c r="AN92" i="50"/>
  <c r="AN98" i="50"/>
  <c r="AE110" i="50"/>
  <c r="AG110" i="50" s="1"/>
  <c r="AP111" i="50"/>
  <c r="AN126" i="50"/>
  <c r="AM138" i="50"/>
  <c r="AM139" i="50"/>
  <c r="Y88" i="50"/>
  <c r="W88" i="50"/>
  <c r="W116" i="50"/>
  <c r="Y104" i="50"/>
  <c r="AN109" i="29"/>
  <c r="AN109" i="50"/>
  <c r="AM93" i="29"/>
  <c r="AM93" i="50"/>
  <c r="AN90" i="46"/>
  <c r="AN90" i="50"/>
  <c r="AP137" i="46"/>
  <c r="AP137" i="50"/>
  <c r="AQ105" i="40"/>
  <c r="AQ105" i="50"/>
  <c r="AP100" i="40"/>
  <c r="AP100" i="50"/>
  <c r="AN87" i="40"/>
  <c r="AN87" i="50"/>
  <c r="AO100" i="40"/>
  <c r="AO100" i="50"/>
  <c r="AO97" i="29"/>
  <c r="AO97" i="50"/>
  <c r="AN133" i="40"/>
  <c r="AN133" i="50"/>
  <c r="AN108" i="40"/>
  <c r="AN108" i="50"/>
  <c r="AM103" i="46"/>
  <c r="AM103" i="50"/>
  <c r="AN100" i="46"/>
  <c r="AN100" i="50"/>
  <c r="Y87" i="46"/>
  <c r="Y95" i="46"/>
  <c r="W92" i="50"/>
  <c r="AQ135" i="44"/>
  <c r="AQ135" i="50"/>
  <c r="AO132" i="29"/>
  <c r="AO132" i="50"/>
  <c r="AN115" i="48"/>
  <c r="AN115" i="50"/>
  <c r="AO114" i="48"/>
  <c r="AO114" i="50"/>
  <c r="AP113" i="48"/>
  <c r="AP113" i="50"/>
  <c r="AM111" i="40"/>
  <c r="AM111" i="50"/>
  <c r="AM108" i="44"/>
  <c r="AM108" i="50"/>
  <c r="AP107" i="40"/>
  <c r="AP107" i="50"/>
  <c r="AM100" i="48"/>
  <c r="AM100" i="50"/>
  <c r="AP99" i="44"/>
  <c r="AP99" i="50"/>
  <c r="AO91" i="46"/>
  <c r="AO91" i="50"/>
  <c r="W101" i="46"/>
  <c r="W109" i="46"/>
  <c r="AO93" i="50"/>
  <c r="AQ110" i="50"/>
  <c r="W118" i="50"/>
  <c r="AM137" i="50"/>
  <c r="W114" i="50"/>
  <c r="AO126" i="50"/>
  <c r="AP135" i="40"/>
  <c r="AP135" i="50"/>
  <c r="AN132" i="31"/>
  <c r="AN132" i="50"/>
  <c r="AO131" i="31"/>
  <c r="AO131" i="50"/>
  <c r="AP130" i="31"/>
  <c r="AP130" i="50"/>
  <c r="AM125" i="46"/>
  <c r="AM125" i="50"/>
  <c r="AN114" i="46"/>
  <c r="AN114" i="50"/>
  <c r="AO110" i="46"/>
  <c r="AO110" i="50"/>
  <c r="AO107" i="40"/>
  <c r="AO107" i="50"/>
  <c r="AN102" i="46"/>
  <c r="AN102" i="50"/>
  <c r="AO99" i="46"/>
  <c r="AO99" i="50"/>
  <c r="AM94" i="46"/>
  <c r="AM94" i="50"/>
  <c r="AQ90" i="46"/>
  <c r="AQ90" i="50"/>
  <c r="W93" i="46"/>
  <c r="Y97" i="46"/>
  <c r="AO92" i="50"/>
  <c r="Y97" i="50"/>
  <c r="AM104" i="50"/>
  <c r="AO136" i="50"/>
  <c r="AN137" i="50"/>
  <c r="AO125" i="50"/>
  <c r="AO135" i="40"/>
  <c r="AO135" i="50"/>
  <c r="AM132" i="46"/>
  <c r="AM132" i="50"/>
  <c r="AM124" i="40"/>
  <c r="AM124" i="50"/>
  <c r="AP119" i="46"/>
  <c r="AP119" i="50"/>
  <c r="AN113" i="46"/>
  <c r="AN113" i="50"/>
  <c r="AN110" i="40"/>
  <c r="AN110" i="50"/>
  <c r="AN107" i="29"/>
  <c r="AN107" i="50"/>
  <c r="AM102" i="46"/>
  <c r="AM102" i="50"/>
  <c r="AP90" i="46"/>
  <c r="AP90" i="50"/>
  <c r="AP110" i="48"/>
  <c r="W127" i="48"/>
  <c r="Y87" i="48"/>
  <c r="Y95" i="48"/>
  <c r="AP92" i="50"/>
  <c r="AN103" i="50"/>
  <c r="AN104" i="50"/>
  <c r="AP136" i="50"/>
  <c r="AO137" i="50"/>
  <c r="AO119" i="28"/>
  <c r="AO119" i="50"/>
  <c r="AP118" i="44"/>
  <c r="AP118" i="50"/>
  <c r="AO101" i="44"/>
  <c r="AO101" i="50"/>
  <c r="W130" i="48"/>
  <c r="W133" i="48"/>
  <c r="AM86" i="50"/>
  <c r="AM88" i="50"/>
  <c r="AM89" i="50"/>
  <c r="Y96" i="50"/>
  <c r="Y112" i="50"/>
  <c r="W120" i="50"/>
  <c r="AN121" i="50"/>
  <c r="AQ136" i="50"/>
  <c r="Y138" i="50"/>
  <c r="Y103" i="50"/>
  <c r="Y86" i="50"/>
  <c r="W86" i="50"/>
  <c r="AI86" i="50" s="1"/>
  <c r="Y99" i="50"/>
  <c r="W99" i="50"/>
  <c r="W101" i="50"/>
  <c r="Y94" i="50"/>
  <c r="W94" i="50"/>
  <c r="W135" i="50"/>
  <c r="Y135" i="50"/>
  <c r="W90" i="50"/>
  <c r="Y90" i="50"/>
  <c r="AB88" i="50"/>
  <c r="W89" i="50"/>
  <c r="W93" i="50"/>
  <c r="Y107" i="50"/>
  <c r="W107" i="50"/>
  <c r="AE99" i="50"/>
  <c r="AD100" i="50"/>
  <c r="AA88" i="50"/>
  <c r="AE111" i="50"/>
  <c r="AD112" i="50"/>
  <c r="W108" i="50"/>
  <c r="Y108" i="50"/>
  <c r="W122" i="50"/>
  <c r="AJ122" i="50" s="1"/>
  <c r="W129" i="50"/>
  <c r="AF86" i="50"/>
  <c r="AE98" i="50"/>
  <c r="AG86" i="50"/>
  <c r="W87" i="50"/>
  <c r="W91" i="50"/>
  <c r="W95" i="50"/>
  <c r="Y109" i="50"/>
  <c r="W110" i="50"/>
  <c r="W130" i="50"/>
  <c r="AH86" i="50"/>
  <c r="Y106" i="50"/>
  <c r="AF122" i="50"/>
  <c r="AG122" i="50"/>
  <c r="W125" i="50"/>
  <c r="W133" i="50"/>
  <c r="AH134" i="50"/>
  <c r="AF134" i="50"/>
  <c r="Y136" i="50"/>
  <c r="W100" i="50"/>
  <c r="Y100" i="50"/>
  <c r="W104" i="50"/>
  <c r="W111" i="50"/>
  <c r="W113" i="50"/>
  <c r="W115" i="50"/>
  <c r="W117" i="50"/>
  <c r="W119" i="50"/>
  <c r="W121" i="50"/>
  <c r="AH122" i="50"/>
  <c r="AG134" i="50"/>
  <c r="W102" i="50"/>
  <c r="W128" i="50"/>
  <c r="AD123" i="50"/>
  <c r="W124" i="50"/>
  <c r="W132" i="50"/>
  <c r="W123" i="50"/>
  <c r="W131" i="50"/>
  <c r="AP134" i="40"/>
  <c r="AP134" i="48"/>
  <c r="AN120" i="40"/>
  <c r="AN120" i="48"/>
  <c r="AP106" i="29"/>
  <c r="AP106" i="48"/>
  <c r="W113" i="44"/>
  <c r="AN139" i="44"/>
  <c r="AN139" i="49"/>
  <c r="AQ92" i="31"/>
  <c r="AQ92" i="48"/>
  <c r="AQ110" i="48"/>
  <c r="AQ107" i="46"/>
  <c r="AQ107" i="48"/>
  <c r="AQ99" i="46"/>
  <c r="AQ99" i="48"/>
  <c r="AQ96" i="46"/>
  <c r="AQ96" i="48"/>
  <c r="AP91" i="46"/>
  <c r="AP91" i="48"/>
  <c r="W104" i="46"/>
  <c r="Y109" i="46"/>
  <c r="W136" i="46"/>
  <c r="AM137" i="48"/>
  <c r="Y106" i="48"/>
  <c r="AM102" i="48"/>
  <c r="AN138" i="45"/>
  <c r="AO124" i="46"/>
  <c r="AO124" i="48"/>
  <c r="AP123" i="40"/>
  <c r="AP123" i="48"/>
  <c r="AN124" i="28"/>
  <c r="AN124" i="48"/>
  <c r="W88" i="46"/>
  <c r="W96" i="46"/>
  <c r="W92" i="46"/>
  <c r="AO91" i="48"/>
  <c r="AP131" i="44"/>
  <c r="AP131" i="48"/>
  <c r="AO123" i="29"/>
  <c r="AO123" i="48"/>
  <c r="AP93" i="46"/>
  <c r="AP93" i="48"/>
  <c r="AO139" i="49"/>
  <c r="AQ134" i="40"/>
  <c r="AQ134" i="48"/>
  <c r="AN123" i="46"/>
  <c r="AN123" i="48"/>
  <c r="AO120" i="46"/>
  <c r="AO120" i="48"/>
  <c r="AM114" i="46"/>
  <c r="AM114" i="48"/>
  <c r="AQ106" i="29"/>
  <c r="AQ106" i="48"/>
  <c r="AQ87" i="48"/>
  <c r="AO121" i="48"/>
  <c r="W103" i="46"/>
  <c r="Y111" i="46"/>
  <c r="Y99" i="46"/>
  <c r="Y138" i="48"/>
  <c r="Y91" i="48"/>
  <c r="Y99" i="48"/>
  <c r="W115" i="48"/>
  <c r="W112" i="48"/>
  <c r="U111" i="47"/>
  <c r="U126" i="47"/>
  <c r="Y133" i="48"/>
  <c r="Y88" i="48"/>
  <c r="Y96" i="48"/>
  <c r="Y92" i="48"/>
  <c r="Y108" i="48"/>
  <c r="Y89" i="48"/>
  <c r="Y97" i="48"/>
  <c r="Y105" i="48"/>
  <c r="W113" i="48"/>
  <c r="AQ87" i="49"/>
  <c r="AQ96" i="49"/>
  <c r="AM139" i="49"/>
  <c r="Y94" i="48"/>
  <c r="W93" i="48"/>
  <c r="W101" i="48"/>
  <c r="W134" i="46"/>
  <c r="W138" i="46"/>
  <c r="W138" i="48"/>
  <c r="W110" i="48"/>
  <c r="AM89" i="49"/>
  <c r="AM93" i="49"/>
  <c r="U96" i="49"/>
  <c r="AP119" i="49"/>
  <c r="AM130" i="49"/>
  <c r="AC86" i="49"/>
  <c r="AC87" i="49" s="1"/>
  <c r="AC88" i="49" s="1"/>
  <c r="AC89" i="49" s="1"/>
  <c r="AC90" i="49" s="1"/>
  <c r="AC91" i="49" s="1"/>
  <c r="AC92" i="49" s="1"/>
  <c r="AC93" i="49" s="1"/>
  <c r="AC94" i="49" s="1"/>
  <c r="AC95" i="49" s="1"/>
  <c r="AC96" i="49" s="1"/>
  <c r="AC97" i="49" s="1"/>
  <c r="AQ86" i="49"/>
  <c r="AP88" i="49"/>
  <c r="AQ90" i="49"/>
  <c r="AQ92" i="49"/>
  <c r="AP96" i="49"/>
  <c r="AO103" i="49"/>
  <c r="AN103" i="49"/>
  <c r="AM103" i="49"/>
  <c r="U102" i="49"/>
  <c r="AQ101" i="49"/>
  <c r="AN101" i="49"/>
  <c r="AP103" i="49"/>
  <c r="AA98" i="49"/>
  <c r="AA99" i="49" s="1"/>
  <c r="AA100" i="49" s="1"/>
  <c r="AA101" i="49" s="1"/>
  <c r="AA102" i="49" s="1"/>
  <c r="AA103" i="49" s="1"/>
  <c r="AA104" i="49" s="1"/>
  <c r="AA105" i="49" s="1"/>
  <c r="AA106" i="49" s="1"/>
  <c r="AA107" i="49" s="1"/>
  <c r="AA108" i="49" s="1"/>
  <c r="AA109" i="49" s="1"/>
  <c r="AQ103" i="49"/>
  <c r="U93" i="49"/>
  <c r="AQ93" i="49"/>
  <c r="AO92" i="49"/>
  <c r="U92" i="49"/>
  <c r="AO93" i="49"/>
  <c r="U95" i="49"/>
  <c r="AN95" i="49"/>
  <c r="AQ100" i="49"/>
  <c r="AP99" i="49"/>
  <c r="AO99" i="49"/>
  <c r="AO100" i="49"/>
  <c r="AM99" i="49"/>
  <c r="U100" i="49"/>
  <c r="AQ99" i="49"/>
  <c r="AO97" i="49"/>
  <c r="AN99" i="49"/>
  <c r="AN97" i="49"/>
  <c r="U99" i="49"/>
  <c r="AQ98" i="49"/>
  <c r="AB98" i="49"/>
  <c r="AB99" i="49" s="1"/>
  <c r="AB100" i="49" s="1"/>
  <c r="AB101" i="49" s="1"/>
  <c r="AB102" i="49" s="1"/>
  <c r="AB103" i="49" s="1"/>
  <c r="AB104" i="49" s="1"/>
  <c r="AB105" i="49" s="1"/>
  <c r="AB106" i="49" s="1"/>
  <c r="AB107" i="49" s="1"/>
  <c r="AB108" i="49" s="1"/>
  <c r="AB109" i="49" s="1"/>
  <c r="AQ104" i="49"/>
  <c r="AM106" i="49"/>
  <c r="AO130" i="49"/>
  <c r="AO86" i="49"/>
  <c r="AN86" i="49"/>
  <c r="AD86" i="49"/>
  <c r="U86" i="49"/>
  <c r="AO87" i="49"/>
  <c r="AQ88" i="49"/>
  <c r="AO90" i="49"/>
  <c r="AN90" i="49"/>
  <c r="AP89" i="49"/>
  <c r="U90" i="49"/>
  <c r="AO91" i="49"/>
  <c r="AP98" i="49"/>
  <c r="AN100" i="49"/>
  <c r="AP105" i="49"/>
  <c r="AO105" i="49"/>
  <c r="AQ105" i="49"/>
  <c r="AN105" i="49"/>
  <c r="AN107" i="49"/>
  <c r="AM107" i="49"/>
  <c r="U107" i="49"/>
  <c r="AP107" i="49"/>
  <c r="AN108" i="49"/>
  <c r="AO114" i="49"/>
  <c r="AN118" i="49"/>
  <c r="AQ138" i="49"/>
  <c r="AP138" i="49"/>
  <c r="AN137" i="49"/>
  <c r="U136" i="49"/>
  <c r="AO138" i="49"/>
  <c r="AN138" i="49"/>
  <c r="U137" i="49"/>
  <c r="AP135" i="49"/>
  <c r="AP136" i="49"/>
  <c r="AM128" i="49"/>
  <c r="AO135" i="49"/>
  <c r="AO129" i="49"/>
  <c r="AN135" i="49"/>
  <c r="AN129" i="49"/>
  <c r="U138" i="49"/>
  <c r="AD134" i="49"/>
  <c r="AP131" i="49"/>
  <c r="AN128" i="49"/>
  <c r="U127" i="49"/>
  <c r="AQ136" i="49"/>
  <c r="AP130" i="49"/>
  <c r="AM88" i="49"/>
  <c r="AP116" i="49"/>
  <c r="AO119" i="49"/>
  <c r="AM138" i="49"/>
  <c r="AO88" i="49"/>
  <c r="AP93" i="49"/>
  <c r="AN94" i="49"/>
  <c r="AO98" i="49"/>
  <c r="AP104" i="49"/>
  <c r="AN104" i="49"/>
  <c r="AM104" i="49"/>
  <c r="AO104" i="49"/>
  <c r="AQ107" i="49"/>
  <c r="AA110" i="49"/>
  <c r="AA111" i="49" s="1"/>
  <c r="AA112" i="49" s="1"/>
  <c r="AA113" i="49" s="1"/>
  <c r="AA114" i="49" s="1"/>
  <c r="AA115" i="49" s="1"/>
  <c r="AA116" i="49" s="1"/>
  <c r="AA117" i="49" s="1"/>
  <c r="AA118" i="49" s="1"/>
  <c r="AA119" i="49" s="1"/>
  <c r="AA120" i="49" s="1"/>
  <c r="AA121" i="49" s="1"/>
  <c r="AN114" i="49"/>
  <c r="AM118" i="49"/>
  <c r="AP87" i="49"/>
  <c r="AQ91" i="49"/>
  <c r="AQ94" i="49"/>
  <c r="AO94" i="49"/>
  <c r="AP94" i="49"/>
  <c r="AM94" i="49"/>
  <c r="AP95" i="49"/>
  <c r="AO95" i="49"/>
  <c r="AM95" i="49"/>
  <c r="AQ95" i="49"/>
  <c r="AP100" i="49"/>
  <c r="U104" i="49"/>
  <c r="AP108" i="49"/>
  <c r="AM112" i="49"/>
  <c r="AP126" i="49"/>
  <c r="AN126" i="49"/>
  <c r="AO126" i="49"/>
  <c r="AM126" i="49"/>
  <c r="U126" i="49"/>
  <c r="AM109" i="49"/>
  <c r="AN120" i="49"/>
  <c r="AN115" i="49"/>
  <c r="AB110" i="49"/>
  <c r="AB111" i="49" s="1"/>
  <c r="AB112" i="49" s="1"/>
  <c r="AB113" i="49" s="1"/>
  <c r="AB114" i="49" s="1"/>
  <c r="AB115" i="49" s="1"/>
  <c r="AB116" i="49" s="1"/>
  <c r="AB117" i="49" s="1"/>
  <c r="AB118" i="49" s="1"/>
  <c r="AB119" i="49" s="1"/>
  <c r="AB120" i="49" s="1"/>
  <c r="AB121" i="49" s="1"/>
  <c r="AQ108" i="49"/>
  <c r="AO113" i="49"/>
  <c r="AP112" i="49"/>
  <c r="AQ111" i="49"/>
  <c r="AO110" i="49"/>
  <c r="AO108" i="49"/>
  <c r="AP113" i="49"/>
  <c r="AN111" i="49"/>
  <c r="AO109" i="49"/>
  <c r="AM111" i="49"/>
  <c r="AN109" i="49"/>
  <c r="AN110" i="49"/>
  <c r="AN87" i="49"/>
  <c r="AN91" i="49"/>
  <c r="U94" i="49"/>
  <c r="AM100" i="49"/>
  <c r="U101" i="49"/>
  <c r="U103" i="49"/>
  <c r="AM122" i="49"/>
  <c r="AA86" i="49"/>
  <c r="AA87" i="49" s="1"/>
  <c r="AA88" i="49" s="1"/>
  <c r="AA89" i="49" s="1"/>
  <c r="AA90" i="49" s="1"/>
  <c r="AA91" i="49" s="1"/>
  <c r="AA92" i="49" s="1"/>
  <c r="AA93" i="49" s="1"/>
  <c r="AA94" i="49" s="1"/>
  <c r="AA95" i="49" s="1"/>
  <c r="AA96" i="49" s="1"/>
  <c r="AA97" i="49" s="1"/>
  <c r="AM86" i="49"/>
  <c r="U88" i="49"/>
  <c r="AQ89" i="49"/>
  <c r="U89" i="49"/>
  <c r="AM90" i="49"/>
  <c r="AM97" i="49"/>
  <c r="AN102" i="49"/>
  <c r="U105" i="49"/>
  <c r="AP109" i="49"/>
  <c r="AM110" i="49"/>
  <c r="AQ112" i="49"/>
  <c r="AO117" i="49"/>
  <c r="AC122" i="49"/>
  <c r="AC123" i="49" s="1"/>
  <c r="AC124" i="49" s="1"/>
  <c r="AC125" i="49" s="1"/>
  <c r="AC126" i="49" s="1"/>
  <c r="AC127" i="49" s="1"/>
  <c r="AC128" i="49" s="1"/>
  <c r="AC129" i="49" s="1"/>
  <c r="AC130" i="49" s="1"/>
  <c r="AC131" i="49" s="1"/>
  <c r="AC132" i="49" s="1"/>
  <c r="AC133" i="49" s="1"/>
  <c r="AM87" i="49"/>
  <c r="U87" i="49"/>
  <c r="AN88" i="49"/>
  <c r="AO89" i="49"/>
  <c r="AP91" i="49"/>
  <c r="AM91" i="49"/>
  <c r="U91" i="49"/>
  <c r="AN93" i="49"/>
  <c r="AO101" i="49"/>
  <c r="AM105" i="49"/>
  <c r="AO107" i="49"/>
  <c r="AP127" i="49"/>
  <c r="AB86" i="49"/>
  <c r="AB87" i="49" s="1"/>
  <c r="AB88" i="49" s="1"/>
  <c r="AB89" i="49" s="1"/>
  <c r="AB90" i="49" s="1"/>
  <c r="AB91" i="49" s="1"/>
  <c r="AB92" i="49" s="1"/>
  <c r="AB93" i="49" s="1"/>
  <c r="AB94" i="49" s="1"/>
  <c r="AB95" i="49" s="1"/>
  <c r="AB96" i="49" s="1"/>
  <c r="AB97" i="49" s="1"/>
  <c r="AP90" i="49"/>
  <c r="AM92" i="49"/>
  <c r="AO96" i="49"/>
  <c r="AP97" i="49"/>
  <c r="AP117" i="49"/>
  <c r="AM134" i="49"/>
  <c r="AN89" i="49"/>
  <c r="AN92" i="49"/>
  <c r="U97" i="49"/>
  <c r="AQ109" i="49"/>
  <c r="AN96" i="49"/>
  <c r="AM96" i="49"/>
  <c r="U106" i="49"/>
  <c r="U129" i="49"/>
  <c r="AP92" i="49"/>
  <c r="AQ97" i="49"/>
  <c r="AO102" i="49"/>
  <c r="AM102" i="49"/>
  <c r="AD110" i="49"/>
  <c r="AM115" i="49"/>
  <c r="AP118" i="49"/>
  <c r="AO127" i="49"/>
  <c r="AN127" i="49"/>
  <c r="AM127" i="49"/>
  <c r="AC98" i="49"/>
  <c r="AC99" i="49" s="1"/>
  <c r="AC100" i="49" s="1"/>
  <c r="AC101" i="49" s="1"/>
  <c r="AC102" i="49" s="1"/>
  <c r="AC103" i="49" s="1"/>
  <c r="AC104" i="49" s="1"/>
  <c r="AC105" i="49" s="1"/>
  <c r="AC106" i="49" s="1"/>
  <c r="AC107" i="49" s="1"/>
  <c r="AC108" i="49" s="1"/>
  <c r="AC109" i="49" s="1"/>
  <c r="AD98" i="49"/>
  <c r="AM98" i="49"/>
  <c r="AP102" i="49"/>
  <c r="AO106" i="49"/>
  <c r="AN106" i="49"/>
  <c r="AP106" i="49"/>
  <c r="AP125" i="49"/>
  <c r="AO125" i="49"/>
  <c r="AM125" i="49"/>
  <c r="AN125" i="49"/>
  <c r="AM124" i="49"/>
  <c r="U125" i="49"/>
  <c r="AN121" i="49"/>
  <c r="AO118" i="49"/>
  <c r="AO115" i="49"/>
  <c r="AN117" i="49"/>
  <c r="AO116" i="49"/>
  <c r="AN113" i="49"/>
  <c r="AO112" i="49"/>
  <c r="AP111" i="49"/>
  <c r="AQ110" i="49"/>
  <c r="AO131" i="49"/>
  <c r="AQ137" i="49"/>
  <c r="U98" i="49"/>
  <c r="AN98" i="49"/>
  <c r="AP101" i="49"/>
  <c r="AM101" i="49"/>
  <c r="AQ102" i="49"/>
  <c r="AQ106" i="49"/>
  <c r="AM114" i="49"/>
  <c r="AP115" i="49"/>
  <c r="U120" i="49"/>
  <c r="AP124" i="49"/>
  <c r="AM108" i="49"/>
  <c r="U108" i="49"/>
  <c r="AP110" i="49"/>
  <c r="AO111" i="49"/>
  <c r="AN112" i="49"/>
  <c r="AM113" i="49"/>
  <c r="AP114" i="49"/>
  <c r="AM116" i="49"/>
  <c r="AN116" i="49"/>
  <c r="AM117" i="49"/>
  <c r="AO120" i="49"/>
  <c r="AO136" i="49"/>
  <c r="U109" i="49"/>
  <c r="AO123" i="49"/>
  <c r="AN122" i="49"/>
  <c r="AM121" i="49"/>
  <c r="AM120" i="49"/>
  <c r="AN123" i="49"/>
  <c r="AM123" i="49"/>
  <c r="AB122" i="49"/>
  <c r="AB123" i="49" s="1"/>
  <c r="AB124" i="49" s="1"/>
  <c r="AB125" i="49" s="1"/>
  <c r="AB126" i="49" s="1"/>
  <c r="AB127" i="49" s="1"/>
  <c r="AB128" i="49" s="1"/>
  <c r="AB129" i="49" s="1"/>
  <c r="AB130" i="49" s="1"/>
  <c r="AB131" i="49" s="1"/>
  <c r="AB132" i="49" s="1"/>
  <c r="AB133" i="49" s="1"/>
  <c r="AA122" i="49"/>
  <c r="AA123" i="49" s="1"/>
  <c r="AA124" i="49" s="1"/>
  <c r="AA125" i="49" s="1"/>
  <c r="AA126" i="49" s="1"/>
  <c r="AA127" i="49" s="1"/>
  <c r="AA128" i="49" s="1"/>
  <c r="AA129" i="49" s="1"/>
  <c r="AA130" i="49" s="1"/>
  <c r="AA131" i="49" s="1"/>
  <c r="AA132" i="49" s="1"/>
  <c r="AA133" i="49" s="1"/>
  <c r="AN119" i="49"/>
  <c r="AP123" i="49"/>
  <c r="AP121" i="49"/>
  <c r="AM119" i="49"/>
  <c r="U114" i="49"/>
  <c r="U113" i="49"/>
  <c r="U112" i="49"/>
  <c r="U111" i="49"/>
  <c r="U110" i="49"/>
  <c r="U123" i="49"/>
  <c r="AO122" i="49"/>
  <c r="AO121" i="49"/>
  <c r="AP120" i="49"/>
  <c r="AC110" i="49"/>
  <c r="AC111" i="49" s="1"/>
  <c r="AC112" i="49" s="1"/>
  <c r="AC113" i="49" s="1"/>
  <c r="AC114" i="49" s="1"/>
  <c r="AC115" i="49" s="1"/>
  <c r="AC116" i="49" s="1"/>
  <c r="AC117" i="49" s="1"/>
  <c r="AC118" i="49" s="1"/>
  <c r="AC119" i="49" s="1"/>
  <c r="AC120" i="49" s="1"/>
  <c r="AC121" i="49" s="1"/>
  <c r="U117" i="49"/>
  <c r="U128" i="49"/>
  <c r="AP132" i="49"/>
  <c r="U115" i="49"/>
  <c r="U116" i="49"/>
  <c r="U118" i="49"/>
  <c r="U119" i="49"/>
  <c r="AQ133" i="49"/>
  <c r="AC134" i="49"/>
  <c r="AC135" i="49" s="1"/>
  <c r="AC136" i="49" s="1"/>
  <c r="AC137" i="49" s="1"/>
  <c r="AC138" i="49" s="1"/>
  <c r="AC139" i="49" s="1"/>
  <c r="AC140" i="49" s="1"/>
  <c r="AB134" i="49"/>
  <c r="AB135" i="49" s="1"/>
  <c r="AB136" i="49" s="1"/>
  <c r="AB137" i="49" s="1"/>
  <c r="AB138" i="49" s="1"/>
  <c r="AB139" i="49" s="1"/>
  <c r="AB140" i="49" s="1"/>
  <c r="AQ134" i="49"/>
  <c r="AA134" i="49"/>
  <c r="AA135" i="49" s="1"/>
  <c r="AA136" i="49" s="1"/>
  <c r="AA137" i="49" s="1"/>
  <c r="AA138" i="49" s="1"/>
  <c r="AA139" i="49" s="1"/>
  <c r="AA140" i="49" s="1"/>
  <c r="AP134" i="49"/>
  <c r="AN133" i="49"/>
  <c r="AM132" i="49"/>
  <c r="AO134" i="49"/>
  <c r="AN134" i="49"/>
  <c r="AM135" i="49"/>
  <c r="U121" i="49"/>
  <c r="U134" i="49"/>
  <c r="AO128" i="49"/>
  <c r="AP129" i="49"/>
  <c r="U133" i="49"/>
  <c r="AP139" i="49"/>
  <c r="U124" i="49"/>
  <c r="AP128" i="49"/>
  <c r="U132" i="49"/>
  <c r="AM133" i="49"/>
  <c r="AQ135" i="49"/>
  <c r="AM137" i="49"/>
  <c r="AQ139" i="49"/>
  <c r="U131" i="49"/>
  <c r="U122" i="49"/>
  <c r="AD122" i="49"/>
  <c r="AN124" i="49"/>
  <c r="U130" i="49"/>
  <c r="AM131" i="49"/>
  <c r="AN132" i="49"/>
  <c r="AO133" i="49"/>
  <c r="AM136" i="49"/>
  <c r="AO137" i="49"/>
  <c r="AO124" i="49"/>
  <c r="AN131" i="49"/>
  <c r="AO132" i="49"/>
  <c r="AP133" i="49"/>
  <c r="U135" i="49"/>
  <c r="AN136" i="49"/>
  <c r="AP137" i="49"/>
  <c r="U139" i="49"/>
  <c r="AM129" i="49"/>
  <c r="AN130" i="49"/>
  <c r="W119" i="46"/>
  <c r="AP124" i="46"/>
  <c r="AP124" i="48"/>
  <c r="AN116" i="30"/>
  <c r="AN116" i="48"/>
  <c r="AP102" i="44"/>
  <c r="AP102" i="48"/>
  <c r="AO139" i="45"/>
  <c r="AO139" i="48"/>
  <c r="AQ138" i="46"/>
  <c r="AQ138" i="48"/>
  <c r="AP138" i="46"/>
  <c r="AP138" i="48"/>
  <c r="AN135" i="44"/>
  <c r="AN135" i="48"/>
  <c r="AM131" i="29"/>
  <c r="AM131" i="48"/>
  <c r="AN130" i="40"/>
  <c r="AN130" i="48"/>
  <c r="AO129" i="44"/>
  <c r="AO129" i="48"/>
  <c r="AP128" i="44"/>
  <c r="AP128" i="48"/>
  <c r="AM123" i="40"/>
  <c r="AM123" i="48"/>
  <c r="AM122" i="40"/>
  <c r="AM122" i="48"/>
  <c r="AM121" i="40"/>
  <c r="AM121" i="48"/>
  <c r="AM110" i="40"/>
  <c r="AM110" i="48"/>
  <c r="AM107" i="44"/>
  <c r="AM107" i="48"/>
  <c r="AQ103" i="31"/>
  <c r="AQ103" i="48"/>
  <c r="AM99" i="40"/>
  <c r="AM99" i="48"/>
  <c r="AP98" i="40"/>
  <c r="AP98" i="48"/>
  <c r="AM96" i="40"/>
  <c r="AM96" i="48"/>
  <c r="AP95" i="40"/>
  <c r="AP95" i="48"/>
  <c r="AO90" i="40"/>
  <c r="AO90" i="48"/>
  <c r="AD123" i="46"/>
  <c r="AE123" i="46" s="1"/>
  <c r="AG123" i="46" s="1"/>
  <c r="Y93" i="46"/>
  <c r="AM86" i="48"/>
  <c r="AP87" i="48"/>
  <c r="AO92" i="48"/>
  <c r="AO93" i="48"/>
  <c r="AQ97" i="48"/>
  <c r="AM98" i="48"/>
  <c r="AP99" i="48"/>
  <c r="AP100" i="48"/>
  <c r="AM103" i="48"/>
  <c r="AP107" i="48"/>
  <c r="AP108" i="48"/>
  <c r="AO110" i="48"/>
  <c r="AO111" i="48"/>
  <c r="AM124" i="48"/>
  <c r="AO125" i="48"/>
  <c r="AO131" i="48"/>
  <c r="AO132" i="48"/>
  <c r="AN133" i="48"/>
  <c r="AO134" i="48"/>
  <c r="AQ135" i="48"/>
  <c r="AN139" i="48"/>
  <c r="AO138" i="46"/>
  <c r="AO138" i="48"/>
  <c r="AM135" i="46"/>
  <c r="AM135" i="48"/>
  <c r="AM130" i="40"/>
  <c r="AM130" i="48"/>
  <c r="AP92" i="48"/>
  <c r="AN98" i="48"/>
  <c r="AN103" i="48"/>
  <c r="W105" i="48"/>
  <c r="AP111" i="48"/>
  <c r="AP117" i="48"/>
  <c r="W111" i="48"/>
  <c r="W119" i="48"/>
  <c r="AQ137" i="46"/>
  <c r="AQ137" i="48"/>
  <c r="AO128" i="40"/>
  <c r="AO128" i="48"/>
  <c r="AQ108" i="40"/>
  <c r="AQ108" i="48"/>
  <c r="AO106" i="40"/>
  <c r="AO106" i="48"/>
  <c r="AN118" i="42"/>
  <c r="AN118" i="48"/>
  <c r="AQ94" i="30"/>
  <c r="AQ94" i="48"/>
  <c r="AP89" i="40"/>
  <c r="AP89" i="48"/>
  <c r="AM138" i="48"/>
  <c r="W124" i="48"/>
  <c r="Y137" i="48"/>
  <c r="Y107" i="48"/>
  <c r="W107" i="48"/>
  <c r="R106" i="32"/>
  <c r="AP103" i="35"/>
  <c r="AP103" i="48"/>
  <c r="AP133" i="40"/>
  <c r="AP133" i="48"/>
  <c r="AM129" i="40"/>
  <c r="AM129" i="48"/>
  <c r="AP126" i="40"/>
  <c r="AP126" i="48"/>
  <c r="AO117" i="40"/>
  <c r="AO117" i="48"/>
  <c r="AM90" i="29"/>
  <c r="AM90" i="48"/>
  <c r="AQ86" i="30"/>
  <c r="AQ86" i="48"/>
  <c r="AM134" i="40"/>
  <c r="AM134" i="48"/>
  <c r="AO133" i="40"/>
  <c r="AO133" i="48"/>
  <c r="AM128" i="42"/>
  <c r="AM128" i="48"/>
  <c r="AM106" i="40"/>
  <c r="AM106" i="48"/>
  <c r="AP105" i="42"/>
  <c r="AP105" i="48"/>
  <c r="AO89" i="40"/>
  <c r="AO89" i="48"/>
  <c r="AM87" i="40"/>
  <c r="AM87" i="48"/>
  <c r="AQ91" i="48"/>
  <c r="AN119" i="48"/>
  <c r="AN138" i="48"/>
  <c r="Y100" i="48"/>
  <c r="W100" i="48"/>
  <c r="AP127" i="40"/>
  <c r="AP127" i="48"/>
  <c r="AO118" i="40"/>
  <c r="AO118" i="48"/>
  <c r="AQ111" i="31"/>
  <c r="AQ111" i="48"/>
  <c r="AO95" i="40"/>
  <c r="AO95" i="48"/>
  <c r="AN90" i="29"/>
  <c r="AN90" i="48"/>
  <c r="AO127" i="40"/>
  <c r="AO127" i="48"/>
  <c r="AM119" i="30"/>
  <c r="AM119" i="48"/>
  <c r="AP116" i="42"/>
  <c r="AP116" i="48"/>
  <c r="AN127" i="40"/>
  <c r="AN127" i="48"/>
  <c r="AP125" i="40"/>
  <c r="AP125" i="48"/>
  <c r="AM118" i="29"/>
  <c r="AM118" i="48"/>
  <c r="AN117" i="31"/>
  <c r="AN117" i="48"/>
  <c r="AO116" i="40"/>
  <c r="AO116" i="48"/>
  <c r="AP115" i="40"/>
  <c r="AP115" i="48"/>
  <c r="AQ102" i="42"/>
  <c r="AQ102" i="48"/>
  <c r="AP94" i="40"/>
  <c r="AP94" i="48"/>
  <c r="AO86" i="40"/>
  <c r="AO86" i="48"/>
  <c r="W94" i="44"/>
  <c r="Y91" i="46"/>
  <c r="AP90" i="48"/>
  <c r="AM95" i="48"/>
  <c r="W99" i="48"/>
  <c r="AM101" i="48"/>
  <c r="AN102" i="48"/>
  <c r="AQ105" i="48"/>
  <c r="AM109" i="48"/>
  <c r="AM113" i="48"/>
  <c r="AO119" i="48"/>
  <c r="AP120" i="48"/>
  <c r="AM126" i="48"/>
  <c r="AM127" i="48"/>
  <c r="AO136" i="48"/>
  <c r="AO137" i="48"/>
  <c r="W132" i="48"/>
  <c r="W97" i="48"/>
  <c r="AN137" i="39"/>
  <c r="AM117" i="40"/>
  <c r="AM117" i="48"/>
  <c r="AO105" i="30"/>
  <c r="AO105" i="48"/>
  <c r="AM92" i="46"/>
  <c r="AM92" i="48"/>
  <c r="AN89" i="46"/>
  <c r="AN89" i="48"/>
  <c r="AQ139" i="45"/>
  <c r="AQ139" i="48"/>
  <c r="AM133" i="45"/>
  <c r="AM116" i="46"/>
  <c r="AM116" i="48"/>
  <c r="AN105" i="44"/>
  <c r="AN105" i="48"/>
  <c r="AQ104" i="40"/>
  <c r="AQ104" i="48"/>
  <c r="AO102" i="44"/>
  <c r="AO102" i="48"/>
  <c r="AM97" i="46"/>
  <c r="AM97" i="48"/>
  <c r="AP96" i="46"/>
  <c r="AP96" i="48"/>
  <c r="AQ93" i="46"/>
  <c r="AQ93" i="48"/>
  <c r="AP88" i="46"/>
  <c r="AP88" i="48"/>
  <c r="W99" i="46"/>
  <c r="W111" i="46"/>
  <c r="Y88" i="46"/>
  <c r="Y92" i="46"/>
  <c r="W98" i="46"/>
  <c r="AJ98" i="46" s="1"/>
  <c r="AQ90" i="48"/>
  <c r="AN101" i="48"/>
  <c r="AM104" i="48"/>
  <c r="AM108" i="48"/>
  <c r="AN109" i="48"/>
  <c r="AM112" i="48"/>
  <c r="AN113" i="48"/>
  <c r="AP119" i="48"/>
  <c r="AN126" i="48"/>
  <c r="AP136" i="48"/>
  <c r="AP137" i="48"/>
  <c r="AQ133" i="46"/>
  <c r="AQ133" i="48"/>
  <c r="AN129" i="40"/>
  <c r="AN129" i="48"/>
  <c r="AM120" i="40"/>
  <c r="AM120" i="48"/>
  <c r="AQ100" i="40"/>
  <c r="AQ100" i="48"/>
  <c r="AO98" i="40"/>
  <c r="AO98" i="48"/>
  <c r="AQ89" i="29"/>
  <c r="AQ89" i="48"/>
  <c r="AN134" i="46"/>
  <c r="AN134" i="48"/>
  <c r="AN128" i="40"/>
  <c r="AN128" i="48"/>
  <c r="AN106" i="40"/>
  <c r="AN106" i="48"/>
  <c r="AO103" i="40"/>
  <c r="AO103" i="48"/>
  <c r="AN95" i="40"/>
  <c r="AN95" i="48"/>
  <c r="AO115" i="46"/>
  <c r="AO115" i="48"/>
  <c r="AP114" i="45"/>
  <c r="AP114" i="48"/>
  <c r="AQ88" i="46"/>
  <c r="AQ88" i="48"/>
  <c r="AP139" i="45"/>
  <c r="AP139" i="48"/>
  <c r="AN136" i="46"/>
  <c r="AN136" i="48"/>
  <c r="AO122" i="46"/>
  <c r="AO122" i="48"/>
  <c r="AM115" i="46"/>
  <c r="AM115" i="48"/>
  <c r="AO113" i="46"/>
  <c r="AO113" i="48"/>
  <c r="AQ112" i="46"/>
  <c r="AQ112" i="48"/>
  <c r="AQ109" i="46"/>
  <c r="AQ109" i="48"/>
  <c r="AM105" i="46"/>
  <c r="AM105" i="48"/>
  <c r="AP104" i="40"/>
  <c r="AP104" i="48"/>
  <c r="AQ101" i="29"/>
  <c r="AQ101" i="48"/>
  <c r="AO96" i="46"/>
  <c r="AO96" i="48"/>
  <c r="AN91" i="46"/>
  <c r="AN91" i="48"/>
  <c r="Y100" i="46"/>
  <c r="W108" i="46"/>
  <c r="Y112" i="46"/>
  <c r="W139" i="46"/>
  <c r="AE86" i="48"/>
  <c r="AF86" i="48" s="1"/>
  <c r="AN87" i="48"/>
  <c r="AM88" i="48"/>
  <c r="AM89" i="48"/>
  <c r="AM93" i="48"/>
  <c r="AM94" i="48"/>
  <c r="AO97" i="48"/>
  <c r="AN100" i="48"/>
  <c r="AO101" i="48"/>
  <c r="AN104" i="48"/>
  <c r="AN107" i="48"/>
  <c r="AN108" i="48"/>
  <c r="AO109" i="48"/>
  <c r="AM111" i="48"/>
  <c r="AN112" i="48"/>
  <c r="AP118" i="48"/>
  <c r="AM125" i="48"/>
  <c r="AO126" i="48"/>
  <c r="AM132" i="48"/>
  <c r="AO135" i="48"/>
  <c r="AQ136" i="48"/>
  <c r="AN97" i="46"/>
  <c r="AN97" i="48"/>
  <c r="AO94" i="46"/>
  <c r="AO94" i="48"/>
  <c r="AN86" i="46"/>
  <c r="AN86" i="48"/>
  <c r="AM136" i="46"/>
  <c r="AM136" i="48"/>
  <c r="AN131" i="46"/>
  <c r="AN131" i="48"/>
  <c r="AO130" i="45"/>
  <c r="AP129" i="40"/>
  <c r="AP129" i="48"/>
  <c r="AN122" i="46"/>
  <c r="AN122" i="48"/>
  <c r="AN121" i="45"/>
  <c r="AP112" i="46"/>
  <c r="AP112" i="48"/>
  <c r="AO104" i="40"/>
  <c r="AO104" i="48"/>
  <c r="AP101" i="46"/>
  <c r="AP101" i="48"/>
  <c r="AN99" i="46"/>
  <c r="AN99" i="48"/>
  <c r="AQ98" i="46"/>
  <c r="AQ98" i="48"/>
  <c r="AN96" i="46"/>
  <c r="AN96" i="48"/>
  <c r="AQ95" i="46"/>
  <c r="AQ95" i="48"/>
  <c r="AM91" i="46"/>
  <c r="AM91" i="48"/>
  <c r="AO87" i="48"/>
  <c r="AN88" i="48"/>
  <c r="AN92" i="48"/>
  <c r="AN93" i="48"/>
  <c r="AN94" i="48"/>
  <c r="AP97" i="48"/>
  <c r="AO99" i="48"/>
  <c r="AO100" i="48"/>
  <c r="AO107" i="48"/>
  <c r="AO108" i="48"/>
  <c r="AP109" i="48"/>
  <c r="AN110" i="48"/>
  <c r="AN111" i="48"/>
  <c r="AO112" i="48"/>
  <c r="AN125" i="48"/>
  <c r="AN132" i="48"/>
  <c r="AM133" i="48"/>
  <c r="AP135" i="48"/>
  <c r="AM139" i="48"/>
  <c r="AE110" i="48"/>
  <c r="AF110" i="48" s="1"/>
  <c r="Y134" i="48"/>
  <c r="W121" i="48"/>
  <c r="W136" i="48"/>
  <c r="W134" i="48"/>
  <c r="W125" i="48"/>
  <c r="W109" i="48"/>
  <c r="Y93" i="48"/>
  <c r="AD89" i="48"/>
  <c r="AE88" i="48"/>
  <c r="W87" i="48"/>
  <c r="AE87" i="48"/>
  <c r="W91" i="48"/>
  <c r="W95" i="48"/>
  <c r="AD99" i="48"/>
  <c r="AE98" i="48"/>
  <c r="Y109" i="48"/>
  <c r="AE111" i="48"/>
  <c r="AE113" i="48"/>
  <c r="W117" i="48"/>
  <c r="W98" i="48"/>
  <c r="Y112" i="48"/>
  <c r="W122" i="48"/>
  <c r="AI122" i="48" s="1"/>
  <c r="W88" i="48"/>
  <c r="W92" i="48"/>
  <c r="W96" i="48"/>
  <c r="W106" i="48"/>
  <c r="W114" i="48"/>
  <c r="W118" i="48"/>
  <c r="AE114" i="48"/>
  <c r="AD115" i="48"/>
  <c r="Y104" i="48"/>
  <c r="W104" i="48"/>
  <c r="Y101" i="48"/>
  <c r="AE112" i="48"/>
  <c r="W128" i="48"/>
  <c r="AD135" i="48"/>
  <c r="AE134" i="48"/>
  <c r="Y102" i="48"/>
  <c r="W108" i="48"/>
  <c r="Y111" i="48"/>
  <c r="AF122" i="48"/>
  <c r="AH122" i="48"/>
  <c r="W129" i="48"/>
  <c r="W135" i="48"/>
  <c r="Y135" i="48"/>
  <c r="W139" i="48"/>
  <c r="Y139" i="48"/>
  <c r="Y103" i="48"/>
  <c r="W103" i="48"/>
  <c r="W116" i="48"/>
  <c r="W120" i="48"/>
  <c r="Y136" i="48"/>
  <c r="W126" i="48"/>
  <c r="W137" i="48"/>
  <c r="AD123" i="48"/>
  <c r="W123" i="48"/>
  <c r="W131" i="48"/>
  <c r="AP116" i="46"/>
  <c r="AM118" i="46"/>
  <c r="AQ98" i="47"/>
  <c r="AN126" i="47"/>
  <c r="AE134" i="44"/>
  <c r="AO95" i="46"/>
  <c r="AM101" i="46"/>
  <c r="AO126" i="46"/>
  <c r="AM128" i="46"/>
  <c r="AE134" i="46"/>
  <c r="AF134" i="46" s="1"/>
  <c r="AP109" i="47"/>
  <c r="AP112" i="47"/>
  <c r="AN98" i="46"/>
  <c r="AO107" i="46"/>
  <c r="AN110" i="46"/>
  <c r="AH122" i="46"/>
  <c r="AN88" i="47"/>
  <c r="AQ112" i="47"/>
  <c r="W134" i="44"/>
  <c r="W138" i="44"/>
  <c r="AM96" i="47"/>
  <c r="AN103" i="47"/>
  <c r="AM139" i="47"/>
  <c r="W118" i="40"/>
  <c r="AO89" i="46"/>
  <c r="AP94" i="46"/>
  <c r="AP100" i="46"/>
  <c r="AQ106" i="46"/>
  <c r="AO117" i="46"/>
  <c r="Y134" i="46"/>
  <c r="Y138" i="46"/>
  <c r="Y94" i="46"/>
  <c r="Y90" i="46"/>
  <c r="W106" i="46"/>
  <c r="AO103" i="47"/>
  <c r="U139" i="47"/>
  <c r="AN127" i="46"/>
  <c r="Y101" i="46"/>
  <c r="Y133" i="46"/>
  <c r="AO139" i="47"/>
  <c r="Y96" i="46"/>
  <c r="AQ86" i="47"/>
  <c r="AQ101" i="47"/>
  <c r="AP139" i="47"/>
  <c r="W135" i="46"/>
  <c r="Y139" i="46"/>
  <c r="AQ139" i="47"/>
  <c r="AQ89" i="47"/>
  <c r="AP101" i="47"/>
  <c r="AO101" i="47"/>
  <c r="AM101" i="47"/>
  <c r="AO91" i="47"/>
  <c r="AM92" i="47"/>
  <c r="AM94" i="47"/>
  <c r="AN94" i="47"/>
  <c r="U94" i="47"/>
  <c r="AP90" i="47"/>
  <c r="AQ94" i="47"/>
  <c r="AN93" i="47"/>
  <c r="AP92" i="47"/>
  <c r="AN90" i="47"/>
  <c r="AP94" i="47"/>
  <c r="AN95" i="47"/>
  <c r="AP103" i="47"/>
  <c r="AM89" i="47"/>
  <c r="U91" i="47"/>
  <c r="AP91" i="47"/>
  <c r="AO95" i="47"/>
  <c r="AA98" i="47"/>
  <c r="AA99" i="47" s="1"/>
  <c r="AA100" i="47" s="1"/>
  <c r="AA101" i="47" s="1"/>
  <c r="AA102" i="47" s="1"/>
  <c r="AA103" i="47" s="1"/>
  <c r="AA104" i="47" s="1"/>
  <c r="AA105" i="47" s="1"/>
  <c r="AA106" i="47" s="1"/>
  <c r="AA107" i="47" s="1"/>
  <c r="AA108" i="47" s="1"/>
  <c r="AA109" i="47" s="1"/>
  <c r="AN100" i="47"/>
  <c r="AA110" i="47"/>
  <c r="AA111" i="47" s="1"/>
  <c r="AA112" i="47" s="1"/>
  <c r="AA113" i="47" s="1"/>
  <c r="AA114" i="47" s="1"/>
  <c r="AA115" i="47" s="1"/>
  <c r="AA116" i="47" s="1"/>
  <c r="AA117" i="47" s="1"/>
  <c r="AA118" i="47" s="1"/>
  <c r="AA119" i="47" s="1"/>
  <c r="AA120" i="47" s="1"/>
  <c r="AA121" i="47" s="1"/>
  <c r="AA86" i="47"/>
  <c r="AA87" i="47" s="1"/>
  <c r="AA88" i="47" s="1"/>
  <c r="AA89" i="47" s="1"/>
  <c r="AA90" i="47" s="1"/>
  <c r="AA91" i="47" s="1"/>
  <c r="AA92" i="47" s="1"/>
  <c r="AA93" i="47" s="1"/>
  <c r="AA94" i="47" s="1"/>
  <c r="AA95" i="47" s="1"/>
  <c r="AA96" i="47" s="1"/>
  <c r="AA97" i="47" s="1"/>
  <c r="U101" i="47"/>
  <c r="AN91" i="47"/>
  <c r="AN99" i="47"/>
  <c r="AQ137" i="47"/>
  <c r="AP137" i="47"/>
  <c r="AO137" i="47"/>
  <c r="AN137" i="47"/>
  <c r="AM137" i="47"/>
  <c r="U137" i="47"/>
  <c r="AQ135" i="47"/>
  <c r="AO135" i="47"/>
  <c r="AN134" i="47"/>
  <c r="AM134" i="47"/>
  <c r="U136" i="47"/>
  <c r="AQ136" i="47"/>
  <c r="AP135" i="47"/>
  <c r="U122" i="47"/>
  <c r="AP107" i="47"/>
  <c r="U105" i="47"/>
  <c r="AM104" i="47"/>
  <c r="AM123" i="47"/>
  <c r="AN105" i="47"/>
  <c r="AP110" i="47"/>
  <c r="AQ103" i="47"/>
  <c r="AQ102" i="47"/>
  <c r="AO102" i="47"/>
  <c r="AM103" i="47"/>
  <c r="U103" i="47"/>
  <c r="AP102" i="47"/>
  <c r="AN102" i="47"/>
  <c r="AM102" i="47"/>
  <c r="AM88" i="47"/>
  <c r="U89" i="47"/>
  <c r="AN89" i="47"/>
  <c r="AQ91" i="47"/>
  <c r="AP93" i="47"/>
  <c r="AP97" i="47"/>
  <c r="AP100" i="47"/>
  <c r="AP105" i="47"/>
  <c r="U109" i="47"/>
  <c r="AP120" i="47"/>
  <c r="AM120" i="47"/>
  <c r="U132" i="47"/>
  <c r="U86" i="47"/>
  <c r="AN86" i="47"/>
  <c r="AO89" i="47"/>
  <c r="U90" i="47"/>
  <c r="AQ90" i="47"/>
  <c r="AO94" i="47"/>
  <c r="AQ100" i="47"/>
  <c r="U102" i="47"/>
  <c r="AO107" i="47"/>
  <c r="AM110" i="47"/>
  <c r="U128" i="47"/>
  <c r="U88" i="47"/>
  <c r="AP87" i="47"/>
  <c r="AM86" i="47"/>
  <c r="AD86" i="47"/>
  <c r="AQ88" i="47"/>
  <c r="AO87" i="47"/>
  <c r="U87" i="47"/>
  <c r="AP88" i="47"/>
  <c r="AM87" i="47"/>
  <c r="AB86" i="47"/>
  <c r="AB87" i="47" s="1"/>
  <c r="AB88" i="47" s="1"/>
  <c r="AB89" i="47" s="1"/>
  <c r="AB90" i="47" s="1"/>
  <c r="AB91" i="47" s="1"/>
  <c r="AB92" i="47" s="1"/>
  <c r="AB93" i="47" s="1"/>
  <c r="AB94" i="47" s="1"/>
  <c r="AB95" i="47" s="1"/>
  <c r="AB96" i="47" s="1"/>
  <c r="AB97" i="47" s="1"/>
  <c r="AO88" i="47"/>
  <c r="AO96" i="47"/>
  <c r="U93" i="47"/>
  <c r="AP96" i="47"/>
  <c r="AO86" i="47"/>
  <c r="AQ87" i="47"/>
  <c r="AP89" i="47"/>
  <c r="AB98" i="47"/>
  <c r="AB99" i="47" s="1"/>
  <c r="AB100" i="47" s="1"/>
  <c r="AB101" i="47" s="1"/>
  <c r="AB102" i="47" s="1"/>
  <c r="AB103" i="47" s="1"/>
  <c r="AB104" i="47" s="1"/>
  <c r="AB105" i="47" s="1"/>
  <c r="AB106" i="47" s="1"/>
  <c r="AB107" i="47" s="1"/>
  <c r="AB108" i="47" s="1"/>
  <c r="AB109" i="47" s="1"/>
  <c r="AP98" i="47"/>
  <c r="AN101" i="47"/>
  <c r="AN87" i="47"/>
  <c r="AO92" i="47"/>
  <c r="AM93" i="47"/>
  <c r="AQ95" i="47"/>
  <c r="AC98" i="47"/>
  <c r="AC99" i="47" s="1"/>
  <c r="AC100" i="47" s="1"/>
  <c r="AC101" i="47" s="1"/>
  <c r="AC102" i="47" s="1"/>
  <c r="AC103" i="47" s="1"/>
  <c r="AC104" i="47" s="1"/>
  <c r="AC105" i="47" s="1"/>
  <c r="AC106" i="47" s="1"/>
  <c r="AC107" i="47" s="1"/>
  <c r="AC108" i="47" s="1"/>
  <c r="AC109" i="47" s="1"/>
  <c r="AP104" i="47"/>
  <c r="AO104" i="47"/>
  <c r="AN104" i="47"/>
  <c r="U104" i="47"/>
  <c r="AQ104" i="47"/>
  <c r="U106" i="47"/>
  <c r="AQ107" i="47"/>
  <c r="AQ110" i="47"/>
  <c r="U118" i="47"/>
  <c r="U127" i="47"/>
  <c r="AM129" i="47"/>
  <c r="AQ133" i="47"/>
  <c r="AP133" i="47"/>
  <c r="AO133" i="47"/>
  <c r="AN133" i="47"/>
  <c r="AM133" i="47"/>
  <c r="U133" i="47"/>
  <c r="AM132" i="47"/>
  <c r="AQ138" i="47"/>
  <c r="U138" i="47"/>
  <c r="AO138" i="47"/>
  <c r="AP138" i="47"/>
  <c r="AN138" i="47"/>
  <c r="AM138" i="47"/>
  <c r="AO131" i="47"/>
  <c r="AN131" i="47"/>
  <c r="AM131" i="47"/>
  <c r="AP131" i="47"/>
  <c r="AN127" i="47"/>
  <c r="AP129" i="47"/>
  <c r="AO128" i="47"/>
  <c r="AM127" i="47"/>
  <c r="AO129" i="47"/>
  <c r="AN128" i="47"/>
  <c r="AP130" i="47"/>
  <c r="AP128" i="47"/>
  <c r="AO127" i="47"/>
  <c r="AM126" i="47"/>
  <c r="AM125" i="47"/>
  <c r="AN124" i="47"/>
  <c r="AM124" i="47"/>
  <c r="AQ92" i="47"/>
  <c r="AO97" i="47"/>
  <c r="AP95" i="47"/>
  <c r="AQ97" i="47"/>
  <c r="AN96" i="47"/>
  <c r="U96" i="47"/>
  <c r="U97" i="47"/>
  <c r="AM99" i="47"/>
  <c r="AQ99" i="47"/>
  <c r="AO99" i="47"/>
  <c r="U99" i="47"/>
  <c r="AP99" i="47"/>
  <c r="AQ105" i="47"/>
  <c r="U120" i="47"/>
  <c r="U125" i="47"/>
  <c r="AC86" i="47"/>
  <c r="AC87" i="47" s="1"/>
  <c r="AC88" i="47" s="1"/>
  <c r="AC89" i="47" s="1"/>
  <c r="AC90" i="47" s="1"/>
  <c r="AC91" i="47" s="1"/>
  <c r="AC92" i="47" s="1"/>
  <c r="AC93" i="47" s="1"/>
  <c r="AC94" i="47" s="1"/>
  <c r="AC95" i="47" s="1"/>
  <c r="AC96" i="47" s="1"/>
  <c r="AC97" i="47" s="1"/>
  <c r="AM90" i="47"/>
  <c r="AO90" i="47"/>
  <c r="U95" i="47"/>
  <c r="AQ96" i="47"/>
  <c r="AM97" i="47"/>
  <c r="AO105" i="47"/>
  <c r="AM105" i="47"/>
  <c r="AM111" i="47"/>
  <c r="U124" i="47"/>
  <c r="AN125" i="47"/>
  <c r="AP127" i="47"/>
  <c r="U131" i="47"/>
  <c r="AO93" i="47"/>
  <c r="AQ93" i="47"/>
  <c r="AN92" i="47"/>
  <c r="U92" i="47"/>
  <c r="AN97" i="47"/>
  <c r="U100" i="47"/>
  <c r="AM100" i="47"/>
  <c r="AO100" i="47"/>
  <c r="AM119" i="47"/>
  <c r="AO120" i="47"/>
  <c r="AO123" i="47"/>
  <c r="AP123" i="47"/>
  <c r="AO121" i="47"/>
  <c r="AD122" i="47"/>
  <c r="U123" i="47"/>
  <c r="AC122" i="47"/>
  <c r="AC123" i="47" s="1"/>
  <c r="AC124" i="47" s="1"/>
  <c r="AC125" i="47" s="1"/>
  <c r="AC126" i="47" s="1"/>
  <c r="AC127" i="47" s="1"/>
  <c r="AC128" i="47" s="1"/>
  <c r="AC129" i="47" s="1"/>
  <c r="AC130" i="47" s="1"/>
  <c r="AC131" i="47" s="1"/>
  <c r="AC132" i="47" s="1"/>
  <c r="AC133" i="47" s="1"/>
  <c r="AM122" i="47"/>
  <c r="AB122" i="47"/>
  <c r="AB123" i="47" s="1"/>
  <c r="AB124" i="47" s="1"/>
  <c r="AB125" i="47" s="1"/>
  <c r="AB126" i="47" s="1"/>
  <c r="AB127" i="47" s="1"/>
  <c r="AB128" i="47" s="1"/>
  <c r="AB129" i="47" s="1"/>
  <c r="AB130" i="47" s="1"/>
  <c r="AB131" i="47" s="1"/>
  <c r="AB132" i="47" s="1"/>
  <c r="AB133" i="47" s="1"/>
  <c r="U121" i="47"/>
  <c r="AP121" i="47"/>
  <c r="AA122" i="47"/>
  <c r="AA123" i="47" s="1"/>
  <c r="AA124" i="47" s="1"/>
  <c r="AA125" i="47" s="1"/>
  <c r="AA126" i="47" s="1"/>
  <c r="AA127" i="47" s="1"/>
  <c r="AA128" i="47" s="1"/>
  <c r="AA129" i="47" s="1"/>
  <c r="AA130" i="47" s="1"/>
  <c r="AA131" i="47" s="1"/>
  <c r="AA132" i="47" s="1"/>
  <c r="AA133" i="47" s="1"/>
  <c r="AM114" i="47"/>
  <c r="AP111" i="47"/>
  <c r="AM109" i="47"/>
  <c r="AO108" i="47"/>
  <c r="AM106" i="47"/>
  <c r="AN123" i="47"/>
  <c r="AP119" i="47"/>
  <c r="AN130" i="47"/>
  <c r="AM91" i="47"/>
  <c r="AM95" i="47"/>
  <c r="AN106" i="47"/>
  <c r="AP106" i="47"/>
  <c r="AM108" i="47"/>
  <c r="AD110" i="47"/>
  <c r="AN111" i="47"/>
  <c r="U112" i="47"/>
  <c r="AN118" i="47"/>
  <c r="AO118" i="47"/>
  <c r="AP117" i="47"/>
  <c r="AN115" i="47"/>
  <c r="U115" i="47"/>
  <c r="AP113" i="47"/>
  <c r="AM112" i="47"/>
  <c r="AO110" i="47"/>
  <c r="AM118" i="47"/>
  <c r="AM117" i="47"/>
  <c r="AP116" i="47"/>
  <c r="AM115" i="47"/>
  <c r="AO113" i="47"/>
  <c r="AQ111" i="47"/>
  <c r="AN110" i="47"/>
  <c r="U110" i="47"/>
  <c r="AO116" i="47"/>
  <c r="AN113" i="47"/>
  <c r="U113" i="47"/>
  <c r="AN116" i="47"/>
  <c r="U116" i="47"/>
  <c r="AP114" i="47"/>
  <c r="AM113" i="47"/>
  <c r="AO111" i="47"/>
  <c r="AB110" i="47"/>
  <c r="AB111" i="47" s="1"/>
  <c r="AB112" i="47" s="1"/>
  <c r="AB113" i="47" s="1"/>
  <c r="AB114" i="47" s="1"/>
  <c r="AB115" i="47" s="1"/>
  <c r="AB116" i="47" s="1"/>
  <c r="AB117" i="47" s="1"/>
  <c r="AB118" i="47" s="1"/>
  <c r="AB119" i="47" s="1"/>
  <c r="AB120" i="47" s="1"/>
  <c r="AB121" i="47" s="1"/>
  <c r="AN98" i="47"/>
  <c r="AD98" i="47"/>
  <c r="AM98" i="47"/>
  <c r="AO106" i="47"/>
  <c r="AN109" i="47"/>
  <c r="AN112" i="47"/>
  <c r="U114" i="47"/>
  <c r="AN114" i="47"/>
  <c r="AO115" i="47"/>
  <c r="AM116" i="47"/>
  <c r="U98" i="47"/>
  <c r="AO98" i="47"/>
  <c r="AQ106" i="47"/>
  <c r="U107" i="47"/>
  <c r="AQ108" i="47"/>
  <c r="AP108" i="47"/>
  <c r="AQ109" i="47"/>
  <c r="AO109" i="47"/>
  <c r="AO112" i="47"/>
  <c r="AO114" i="47"/>
  <c r="AP115" i="47"/>
  <c r="AP118" i="47"/>
  <c r="AC134" i="47"/>
  <c r="AC135" i="47" s="1"/>
  <c r="AC136" i="47" s="1"/>
  <c r="AC137" i="47" s="1"/>
  <c r="AC138" i="47" s="1"/>
  <c r="AC139" i="47" s="1"/>
  <c r="AC140" i="47" s="1"/>
  <c r="AB134" i="47"/>
  <c r="AB135" i="47" s="1"/>
  <c r="AB136" i="47" s="1"/>
  <c r="AB137" i="47" s="1"/>
  <c r="AB138" i="47" s="1"/>
  <c r="AB139" i="47" s="1"/>
  <c r="AB140" i="47" s="1"/>
  <c r="AQ134" i="47"/>
  <c r="AA134" i="47"/>
  <c r="AA135" i="47" s="1"/>
  <c r="AA136" i="47" s="1"/>
  <c r="AA137" i="47" s="1"/>
  <c r="AA138" i="47" s="1"/>
  <c r="AA139" i="47" s="1"/>
  <c r="AA140" i="47" s="1"/>
  <c r="AD134" i="47"/>
  <c r="U134" i="47"/>
  <c r="AP134" i="47"/>
  <c r="AO134" i="47"/>
  <c r="U108" i="47"/>
  <c r="AN108" i="47"/>
  <c r="AN120" i="47"/>
  <c r="AP124" i="47"/>
  <c r="AO124" i="47"/>
  <c r="AP126" i="47"/>
  <c r="AO126" i="47"/>
  <c r="AP125" i="47"/>
  <c r="AO125" i="47"/>
  <c r="AP132" i="47"/>
  <c r="AO132" i="47"/>
  <c r="AN132" i="47"/>
  <c r="AC110" i="47"/>
  <c r="AC111" i="47" s="1"/>
  <c r="AC112" i="47" s="1"/>
  <c r="AC113" i="47" s="1"/>
  <c r="AC114" i="47" s="1"/>
  <c r="AC115" i="47" s="1"/>
  <c r="AC116" i="47" s="1"/>
  <c r="AC117" i="47" s="1"/>
  <c r="AC118" i="47" s="1"/>
  <c r="AC119" i="47" s="1"/>
  <c r="AC120" i="47" s="1"/>
  <c r="AC121" i="47" s="1"/>
  <c r="AO136" i="47"/>
  <c r="AM107" i="47"/>
  <c r="AN107" i="47"/>
  <c r="AM135" i="47"/>
  <c r="AN117" i="47"/>
  <c r="U117" i="47"/>
  <c r="AO117" i="47"/>
  <c r="AN119" i="47"/>
  <c r="U119" i="47"/>
  <c r="AO119" i="47"/>
  <c r="AM121" i="47"/>
  <c r="AN121" i="47"/>
  <c r="AN122" i="47"/>
  <c r="AO122" i="47"/>
  <c r="AM128" i="47"/>
  <c r="AN129" i="47"/>
  <c r="AO130" i="47"/>
  <c r="AN135" i="47"/>
  <c r="AP136" i="47"/>
  <c r="AN139" i="47"/>
  <c r="U130" i="47"/>
  <c r="AM136" i="47"/>
  <c r="U129" i="47"/>
  <c r="AM130" i="47"/>
  <c r="U135" i="47"/>
  <c r="AN136" i="47"/>
  <c r="AM96" i="46"/>
  <c r="AN108" i="46"/>
  <c r="AM122" i="46"/>
  <c r="AP135" i="46"/>
  <c r="AN137" i="46"/>
  <c r="AP89" i="46"/>
  <c r="AO90" i="46"/>
  <c r="AQ94" i="46"/>
  <c r="AP95" i="46"/>
  <c r="AO98" i="46"/>
  <c r="W100" i="46"/>
  <c r="AQ100" i="46"/>
  <c r="AN101" i="46"/>
  <c r="Y106" i="46"/>
  <c r="AP107" i="46"/>
  <c r="AO108" i="46"/>
  <c r="AM109" i="46"/>
  <c r="AM111" i="46"/>
  <c r="W114" i="46"/>
  <c r="AP117" i="46"/>
  <c r="AN118" i="46"/>
  <c r="AP126" i="46"/>
  <c r="AO127" i="46"/>
  <c r="AN128" i="46"/>
  <c r="AM129" i="46"/>
  <c r="AM130" i="46"/>
  <c r="AQ135" i="46"/>
  <c r="AO136" i="46"/>
  <c r="W137" i="46"/>
  <c r="AO86" i="46"/>
  <c r="AM87" i="46"/>
  <c r="AQ89" i="46"/>
  <c r="AP98" i="46"/>
  <c r="AM99" i="46"/>
  <c r="AO101" i="46"/>
  <c r="AO102" i="46"/>
  <c r="AN103" i="46"/>
  <c r="AM104" i="46"/>
  <c r="AP108" i="46"/>
  <c r="AN109" i="46"/>
  <c r="AM112" i="46"/>
  <c r="AM113" i="46"/>
  <c r="AO118" i="46"/>
  <c r="AM119" i="46"/>
  <c r="AM123" i="46"/>
  <c r="AP127" i="46"/>
  <c r="AO128" i="46"/>
  <c r="AN129" i="46"/>
  <c r="AN130" i="46"/>
  <c r="AM131" i="46"/>
  <c r="AP136" i="46"/>
  <c r="AN138" i="46"/>
  <c r="Y89" i="42"/>
  <c r="AM135" i="45"/>
  <c r="AN87" i="46"/>
  <c r="AN92" i="46"/>
  <c r="AO97" i="46"/>
  <c r="AP102" i="46"/>
  <c r="AO103" i="46"/>
  <c r="AN104" i="46"/>
  <c r="AN105" i="46"/>
  <c r="AQ108" i="46"/>
  <c r="AO109" i="46"/>
  <c r="AO111" i="46"/>
  <c r="AN112" i="46"/>
  <c r="AP118" i="46"/>
  <c r="AN119" i="46"/>
  <c r="AM120" i="46"/>
  <c r="AM121" i="46"/>
  <c r="AM124" i="46"/>
  <c r="W126" i="46"/>
  <c r="AP128" i="46"/>
  <c r="AO129" i="46"/>
  <c r="AO130" i="46"/>
  <c r="AM134" i="46"/>
  <c r="AQ136" i="46"/>
  <c r="AN97" i="45"/>
  <c r="AM92" i="45"/>
  <c r="W101" i="42"/>
  <c r="W91" i="44"/>
  <c r="U92" i="45"/>
  <c r="U112" i="45"/>
  <c r="AQ86" i="46"/>
  <c r="AO87" i="46"/>
  <c r="AM88" i="46"/>
  <c r="AQ91" i="46"/>
  <c r="AO92" i="46"/>
  <c r="AM93" i="46"/>
  <c r="AP97" i="46"/>
  <c r="AQ101" i="46"/>
  <c r="AQ102" i="46"/>
  <c r="AP103" i="46"/>
  <c r="AO104" i="46"/>
  <c r="AO105" i="46"/>
  <c r="AM106" i="46"/>
  <c r="AP111" i="46"/>
  <c r="AO112" i="46"/>
  <c r="AO119" i="46"/>
  <c r="AN120" i="46"/>
  <c r="AN121" i="46"/>
  <c r="AO123" i="46"/>
  <c r="AN124" i="46"/>
  <c r="AP129" i="46"/>
  <c r="AP130" i="46"/>
  <c r="AO131" i="46"/>
  <c r="AN132" i="46"/>
  <c r="AM133" i="46"/>
  <c r="AN139" i="46"/>
  <c r="AN115" i="45"/>
  <c r="AO114" i="45"/>
  <c r="AP113" i="45"/>
  <c r="AM100" i="45"/>
  <c r="AM97" i="45"/>
  <c r="AP96" i="45"/>
  <c r="W120" i="44"/>
  <c r="U128" i="45"/>
  <c r="U132" i="45"/>
  <c r="AP87" i="46"/>
  <c r="AP92" i="46"/>
  <c r="AN93" i="46"/>
  <c r="AQ97" i="46"/>
  <c r="AP99" i="46"/>
  <c r="AM100" i="46"/>
  <c r="AQ103" i="46"/>
  <c r="AP104" i="46"/>
  <c r="AP105" i="46"/>
  <c r="AN106" i="46"/>
  <c r="AE110" i="46"/>
  <c r="AG110" i="46" s="1"/>
  <c r="AQ111" i="46"/>
  <c r="AP113" i="46"/>
  <c r="AN115" i="46"/>
  <c r="W118" i="46"/>
  <c r="AP123" i="46"/>
  <c r="AP131" i="46"/>
  <c r="AO132" i="46"/>
  <c r="AN133" i="46"/>
  <c r="AO139" i="46"/>
  <c r="AO113" i="45"/>
  <c r="AO99" i="45"/>
  <c r="AO96" i="45"/>
  <c r="AO88" i="45"/>
  <c r="W125" i="44"/>
  <c r="AQ89" i="45"/>
  <c r="AO88" i="46"/>
  <c r="AM89" i="46"/>
  <c r="AQ92" i="46"/>
  <c r="AM95" i="46"/>
  <c r="AQ104" i="46"/>
  <c r="AQ105" i="46"/>
  <c r="AO106" i="46"/>
  <c r="AM107" i="46"/>
  <c r="AO114" i="46"/>
  <c r="AN116" i="46"/>
  <c r="AM117" i="46"/>
  <c r="AP121" i="46"/>
  <c r="AP132" i="46"/>
  <c r="AO133" i="46"/>
  <c r="AP134" i="46"/>
  <c r="AN135" i="46"/>
  <c r="AP139" i="46"/>
  <c r="Y98" i="46"/>
  <c r="AN113" i="45"/>
  <c r="AP112" i="45"/>
  <c r="AM90" i="46"/>
  <c r="AN95" i="46"/>
  <c r="AM98" i="46"/>
  <c r="AO100" i="46"/>
  <c r="AP106" i="46"/>
  <c r="AN107" i="46"/>
  <c r="AM108" i="46"/>
  <c r="AM110" i="46"/>
  <c r="AP114" i="46"/>
  <c r="AP115" i="46"/>
  <c r="AO116" i="46"/>
  <c r="AN117" i="46"/>
  <c r="AP125" i="46"/>
  <c r="AP133" i="46"/>
  <c r="AQ134" i="46"/>
  <c r="AO135" i="46"/>
  <c r="AM137" i="46"/>
  <c r="AQ139" i="46"/>
  <c r="W115" i="46"/>
  <c r="AH98" i="46"/>
  <c r="AG98" i="46"/>
  <c r="AF98" i="46"/>
  <c r="AD88" i="46"/>
  <c r="AE87" i="46"/>
  <c r="W97" i="46"/>
  <c r="AE86" i="46"/>
  <c r="W90" i="46"/>
  <c r="W94" i="46"/>
  <c r="W110" i="46"/>
  <c r="AF122" i="46"/>
  <c r="AG122" i="46"/>
  <c r="W129" i="46"/>
  <c r="AE135" i="46"/>
  <c r="AD136" i="46"/>
  <c r="Y135" i="46"/>
  <c r="Y105" i="46"/>
  <c r="W105" i="46"/>
  <c r="Y102" i="46"/>
  <c r="W112" i="46"/>
  <c r="W116" i="46"/>
  <c r="W120" i="46"/>
  <c r="W130" i="46"/>
  <c r="W127" i="46"/>
  <c r="W87" i="46"/>
  <c r="W91" i="46"/>
  <c r="W95" i="46"/>
  <c r="AD99" i="46"/>
  <c r="Y103" i="46"/>
  <c r="Y104" i="46"/>
  <c r="W113" i="46"/>
  <c r="W117" i="46"/>
  <c r="W121" i="46"/>
  <c r="Y136" i="46"/>
  <c r="Y137" i="46"/>
  <c r="AE111" i="46"/>
  <c r="AD112" i="46"/>
  <c r="W102" i="46"/>
  <c r="Y108" i="46"/>
  <c r="W128" i="46"/>
  <c r="W125" i="46"/>
  <c r="W133" i="46"/>
  <c r="W124" i="46"/>
  <c r="W132" i="46"/>
  <c r="W123" i="46"/>
  <c r="W131" i="46"/>
  <c r="AP105" i="44"/>
  <c r="AO108" i="44"/>
  <c r="AP115" i="44"/>
  <c r="AM95" i="45"/>
  <c r="AP99" i="45"/>
  <c r="AM138" i="45"/>
  <c r="AQ102" i="44"/>
  <c r="AQ105" i="44"/>
  <c r="AN117" i="44"/>
  <c r="AP121" i="44"/>
  <c r="AP134" i="44"/>
  <c r="AO136" i="44"/>
  <c r="AO92" i="45"/>
  <c r="AN95" i="45"/>
  <c r="AQ102" i="45"/>
  <c r="AN112" i="45"/>
  <c r="AO128" i="45"/>
  <c r="U130" i="45"/>
  <c r="AO135" i="45"/>
  <c r="AM87" i="44"/>
  <c r="AN107" i="44"/>
  <c r="AO117" i="44"/>
  <c r="AP127" i="44"/>
  <c r="U88" i="45"/>
  <c r="AQ90" i="45"/>
  <c r="AM106" i="45"/>
  <c r="AN109" i="45"/>
  <c r="AO112" i="45"/>
  <c r="U114" i="45"/>
  <c r="U125" i="45"/>
  <c r="AP128" i="45"/>
  <c r="U133" i="45"/>
  <c r="AP135" i="45"/>
  <c r="AN87" i="44"/>
  <c r="AD99" i="44"/>
  <c r="AP104" i="44"/>
  <c r="AP107" i="44"/>
  <c r="W123" i="44"/>
  <c r="Y138" i="44"/>
  <c r="Y102" i="44"/>
  <c r="W110" i="44"/>
  <c r="AM88" i="45"/>
  <c r="AP93" i="45"/>
  <c r="AQ103" i="45"/>
  <c r="U117" i="45"/>
  <c r="AM139" i="45"/>
  <c r="AQ104" i="44"/>
  <c r="AM109" i="44"/>
  <c r="AO116" i="44"/>
  <c r="W131" i="44"/>
  <c r="Y87" i="44"/>
  <c r="W107" i="44"/>
  <c r="Y111" i="44"/>
  <c r="W119" i="44"/>
  <c r="AQ86" i="45"/>
  <c r="AM93" i="45"/>
  <c r="AO100" i="45"/>
  <c r="AM117" i="45"/>
  <c r="AO136" i="45"/>
  <c r="U139" i="45"/>
  <c r="AO86" i="44"/>
  <c r="AM98" i="44"/>
  <c r="AM99" i="44"/>
  <c r="AO103" i="44"/>
  <c r="AO106" i="44"/>
  <c r="AN109" i="44"/>
  <c r="AM112" i="44"/>
  <c r="AP116" i="44"/>
  <c r="AP130" i="44"/>
  <c r="AO135" i="44"/>
  <c r="W135" i="44"/>
  <c r="W100" i="44"/>
  <c r="W128" i="44"/>
  <c r="AB86" i="45"/>
  <c r="AB87" i="45" s="1"/>
  <c r="AB88" i="45" s="1"/>
  <c r="AB89" i="45" s="1"/>
  <c r="AB90" i="45" s="1"/>
  <c r="AB91" i="45" s="1"/>
  <c r="AB92" i="45" s="1"/>
  <c r="AB93" i="45" s="1"/>
  <c r="AB94" i="45" s="1"/>
  <c r="AB95" i="45" s="1"/>
  <c r="AB96" i="45" s="1"/>
  <c r="AB97" i="45" s="1"/>
  <c r="AN129" i="45"/>
  <c r="AN134" i="45"/>
  <c r="W109" i="42"/>
  <c r="AQ86" i="44"/>
  <c r="AM90" i="44"/>
  <c r="AN98" i="44"/>
  <c r="AP103" i="44"/>
  <c r="AP106" i="44"/>
  <c r="AO109" i="44"/>
  <c r="AM110" i="44"/>
  <c r="AM118" i="44"/>
  <c r="U99" i="45"/>
  <c r="AP108" i="45"/>
  <c r="U115" i="45"/>
  <c r="AO129" i="45"/>
  <c r="AD134" i="45"/>
  <c r="AD135" i="45" s="1"/>
  <c r="AE135" i="45" s="1"/>
  <c r="AQ137" i="45"/>
  <c r="W114" i="40"/>
  <c r="W90" i="42"/>
  <c r="W103" i="42"/>
  <c r="AM88" i="44"/>
  <c r="AO98" i="44"/>
  <c r="AQ103" i="44"/>
  <c r="AN108" i="44"/>
  <c r="AO133" i="44"/>
  <c r="AP89" i="45"/>
  <c r="U101" i="45"/>
  <c r="AQ108" i="45"/>
  <c r="AO118" i="45"/>
  <c r="AM121" i="45"/>
  <c r="AP129" i="45"/>
  <c r="AA86" i="45"/>
  <c r="AA87" i="45" s="1"/>
  <c r="AA88" i="45" s="1"/>
  <c r="AA89" i="45" s="1"/>
  <c r="AA90" i="45" s="1"/>
  <c r="AA91" i="45" s="1"/>
  <c r="AA92" i="45" s="1"/>
  <c r="AA93" i="45" s="1"/>
  <c r="AA94" i="45" s="1"/>
  <c r="AA95" i="45" s="1"/>
  <c r="AA96" i="45" s="1"/>
  <c r="AA97" i="45" s="1"/>
  <c r="AN88" i="45"/>
  <c r="AO89" i="45"/>
  <c r="AN92" i="45"/>
  <c r="AQ94" i="45"/>
  <c r="U94" i="45"/>
  <c r="AP94" i="45"/>
  <c r="AB98" i="45"/>
  <c r="AB99" i="45" s="1"/>
  <c r="AB100" i="45" s="1"/>
  <c r="AB101" i="45" s="1"/>
  <c r="AB102" i="45" s="1"/>
  <c r="AB103" i="45" s="1"/>
  <c r="AB104" i="45" s="1"/>
  <c r="AB105" i="45" s="1"/>
  <c r="AB106" i="45" s="1"/>
  <c r="AB107" i="45" s="1"/>
  <c r="AB108" i="45" s="1"/>
  <c r="AB109" i="45" s="1"/>
  <c r="AQ98" i="45"/>
  <c r="AN99" i="45"/>
  <c r="U104" i="45"/>
  <c r="AQ104" i="45"/>
  <c r="AC86" i="45"/>
  <c r="AC87" i="45" s="1"/>
  <c r="AC88" i="45" s="1"/>
  <c r="AC89" i="45" s="1"/>
  <c r="AC90" i="45" s="1"/>
  <c r="AC91" i="45" s="1"/>
  <c r="AC92" i="45" s="1"/>
  <c r="AC93" i="45" s="1"/>
  <c r="AC94" i="45" s="1"/>
  <c r="AC95" i="45" s="1"/>
  <c r="AC96" i="45" s="1"/>
  <c r="AC97" i="45" s="1"/>
  <c r="AP91" i="45"/>
  <c r="AO95" i="45"/>
  <c r="AP95" i="45"/>
  <c r="AQ95" i="45"/>
  <c r="AP87" i="45"/>
  <c r="U86" i="45"/>
  <c r="AD86" i="45"/>
  <c r="AM87" i="45"/>
  <c r="AP88" i="45"/>
  <c r="AM91" i="45"/>
  <c r="AP92" i="45"/>
  <c r="AN93" i="45"/>
  <c r="U95" i="45"/>
  <c r="U111" i="45"/>
  <c r="AQ111" i="45"/>
  <c r="AM111" i="45"/>
  <c r="AO111" i="45"/>
  <c r="AP110" i="45"/>
  <c r="AM108" i="45"/>
  <c r="AN111" i="45"/>
  <c r="AO110" i="45"/>
  <c r="AP109" i="45"/>
  <c r="U107" i="45"/>
  <c r="AN110" i="45"/>
  <c r="AO109" i="45"/>
  <c r="AQ106" i="45"/>
  <c r="U109" i="45"/>
  <c r="AP107" i="45"/>
  <c r="AN106" i="45"/>
  <c r="AO105" i="45"/>
  <c r="AP111" i="45"/>
  <c r="AO108" i="45"/>
  <c r="AM86" i="45"/>
  <c r="U87" i="45"/>
  <c r="AN87" i="45"/>
  <c r="AQ88" i="45"/>
  <c r="AM90" i="45"/>
  <c r="U91" i="45"/>
  <c r="AN91" i="45"/>
  <c r="AQ92" i="45"/>
  <c r="AO93" i="45"/>
  <c r="AM96" i="45"/>
  <c r="AN96" i="45"/>
  <c r="AQ96" i="45"/>
  <c r="AO97" i="45"/>
  <c r="AA98" i="45"/>
  <c r="AA99" i="45" s="1"/>
  <c r="AA100" i="45" s="1"/>
  <c r="AA101" i="45" s="1"/>
  <c r="AA102" i="45" s="1"/>
  <c r="AA103" i="45" s="1"/>
  <c r="AA104" i="45" s="1"/>
  <c r="AA105" i="45" s="1"/>
  <c r="AA106" i="45" s="1"/>
  <c r="AA107" i="45" s="1"/>
  <c r="AA108" i="45" s="1"/>
  <c r="AA109" i="45" s="1"/>
  <c r="AM98" i="45"/>
  <c r="AP100" i="45"/>
  <c r="AQ99" i="45"/>
  <c r="AN100" i="45"/>
  <c r="AQ100" i="45"/>
  <c r="U100" i="45"/>
  <c r="AO101" i="45"/>
  <c r="AN101" i="45"/>
  <c r="AM101" i="45"/>
  <c r="AP101" i="45"/>
  <c r="AQ101" i="45"/>
  <c r="AP102" i="45"/>
  <c r="AO103" i="45"/>
  <c r="AM105" i="45"/>
  <c r="U106" i="45"/>
  <c r="AO106" i="45"/>
  <c r="U108" i="45"/>
  <c r="AN86" i="45"/>
  <c r="AO87" i="45"/>
  <c r="U90" i="45"/>
  <c r="AN90" i="45"/>
  <c r="AO91" i="45"/>
  <c r="AM94" i="45"/>
  <c r="U96" i="45"/>
  <c r="AP97" i="45"/>
  <c r="AD98" i="45"/>
  <c r="AN98" i="45"/>
  <c r="AP103" i="45"/>
  <c r="AN104" i="45"/>
  <c r="AN105" i="45"/>
  <c r="AM107" i="45"/>
  <c r="AO86" i="45"/>
  <c r="AQ87" i="45"/>
  <c r="U89" i="45"/>
  <c r="AM89" i="45"/>
  <c r="AO90" i="45"/>
  <c r="AQ91" i="45"/>
  <c r="U93" i="45"/>
  <c r="AQ93" i="45"/>
  <c r="AN94" i="45"/>
  <c r="U97" i="45"/>
  <c r="AQ97" i="45"/>
  <c r="AO98" i="45"/>
  <c r="AN102" i="45"/>
  <c r="AM102" i="45"/>
  <c r="U102" i="45"/>
  <c r="AO102" i="45"/>
  <c r="AO104" i="45"/>
  <c r="AP105" i="45"/>
  <c r="AN107" i="45"/>
  <c r="AN89" i="45"/>
  <c r="AP90" i="45"/>
  <c r="AO94" i="45"/>
  <c r="U98" i="45"/>
  <c r="AP98" i="45"/>
  <c r="AM99" i="45"/>
  <c r="AM103" i="45"/>
  <c r="U103" i="45"/>
  <c r="AN103" i="45"/>
  <c r="AP104" i="45"/>
  <c r="AQ107" i="45"/>
  <c r="AC98" i="45"/>
  <c r="AC99" i="45" s="1"/>
  <c r="AC100" i="45" s="1"/>
  <c r="AC101" i="45" s="1"/>
  <c r="AC102" i="45" s="1"/>
  <c r="AC103" i="45" s="1"/>
  <c r="AC104" i="45" s="1"/>
  <c r="AC105" i="45" s="1"/>
  <c r="AC106" i="45" s="1"/>
  <c r="AC107" i="45" s="1"/>
  <c r="AC108" i="45" s="1"/>
  <c r="AC109" i="45" s="1"/>
  <c r="AM104" i="45"/>
  <c r="U105" i="45"/>
  <c r="AD110" i="45"/>
  <c r="U110" i="45"/>
  <c r="AB110" i="45"/>
  <c r="AB111" i="45" s="1"/>
  <c r="AB112" i="45" s="1"/>
  <c r="AB113" i="45" s="1"/>
  <c r="AB114" i="45" s="1"/>
  <c r="AB115" i="45" s="1"/>
  <c r="AB116" i="45" s="1"/>
  <c r="AB117" i="45" s="1"/>
  <c r="AB118" i="45" s="1"/>
  <c r="AB119" i="45" s="1"/>
  <c r="AB120" i="45" s="1"/>
  <c r="AB121" i="45" s="1"/>
  <c r="AQ110" i="45"/>
  <c r="AA110" i="45"/>
  <c r="AA111" i="45" s="1"/>
  <c r="AA112" i="45" s="1"/>
  <c r="AA113" i="45" s="1"/>
  <c r="AA114" i="45" s="1"/>
  <c r="AA115" i="45" s="1"/>
  <c r="AA116" i="45" s="1"/>
  <c r="AA117" i="45" s="1"/>
  <c r="AA118" i="45" s="1"/>
  <c r="AA119" i="45" s="1"/>
  <c r="AA120" i="45" s="1"/>
  <c r="AA121" i="45" s="1"/>
  <c r="AM110" i="45"/>
  <c r="AC110" i="45"/>
  <c r="AC111" i="45" s="1"/>
  <c r="AC112" i="45" s="1"/>
  <c r="AC113" i="45" s="1"/>
  <c r="AC114" i="45" s="1"/>
  <c r="AC115" i="45" s="1"/>
  <c r="AC116" i="45" s="1"/>
  <c r="AC117" i="45" s="1"/>
  <c r="AC118" i="45" s="1"/>
  <c r="AC119" i="45" s="1"/>
  <c r="AC120" i="45" s="1"/>
  <c r="AC121" i="45" s="1"/>
  <c r="U113" i="45"/>
  <c r="AN114" i="45"/>
  <c r="AP115" i="45"/>
  <c r="AB122" i="45"/>
  <c r="AB123" i="45" s="1"/>
  <c r="AB124" i="45" s="1"/>
  <c r="AB125" i="45" s="1"/>
  <c r="AB126" i="45" s="1"/>
  <c r="AB127" i="45" s="1"/>
  <c r="AB128" i="45" s="1"/>
  <c r="AB129" i="45" s="1"/>
  <c r="AB130" i="45" s="1"/>
  <c r="AB131" i="45" s="1"/>
  <c r="AB132" i="45" s="1"/>
  <c r="AB133" i="45" s="1"/>
  <c r="AQ105" i="45"/>
  <c r="AP127" i="45"/>
  <c r="AN127" i="45"/>
  <c r="AM127" i="45"/>
  <c r="AP120" i="45"/>
  <c r="AN119" i="45"/>
  <c r="U127" i="45"/>
  <c r="U126" i="45"/>
  <c r="AO121" i="45"/>
  <c r="AM120" i="45"/>
  <c r="AO117" i="45"/>
  <c r="AM116" i="45"/>
  <c r="AO127" i="45"/>
  <c r="AP106" i="45"/>
  <c r="AO107" i="45"/>
  <c r="AO115" i="45"/>
  <c r="AN117" i="45"/>
  <c r="AP118" i="45"/>
  <c r="AN108" i="45"/>
  <c r="AM109" i="45"/>
  <c r="AM112" i="45"/>
  <c r="AM113" i="45"/>
  <c r="AM114" i="45"/>
  <c r="AM115" i="45"/>
  <c r="AN118" i="45"/>
  <c r="AP119" i="45"/>
  <c r="AA122" i="45"/>
  <c r="AA123" i="45" s="1"/>
  <c r="AA124" i="45" s="1"/>
  <c r="AA125" i="45" s="1"/>
  <c r="AA126" i="45" s="1"/>
  <c r="AA127" i="45" s="1"/>
  <c r="AA128" i="45" s="1"/>
  <c r="AA129" i="45" s="1"/>
  <c r="AA130" i="45" s="1"/>
  <c r="AA131" i="45" s="1"/>
  <c r="AA132" i="45" s="1"/>
  <c r="AA133" i="45" s="1"/>
  <c r="AO122" i="45"/>
  <c r="AO124" i="45"/>
  <c r="U121" i="45"/>
  <c r="U120" i="45"/>
  <c r="AN124" i="45"/>
  <c r="AM124" i="45"/>
  <c r="AP124" i="45"/>
  <c r="AN128" i="45"/>
  <c r="U134" i="45"/>
  <c r="U137" i="45"/>
  <c r="AP125" i="45"/>
  <c r="AO125" i="45"/>
  <c r="AN125" i="45"/>
  <c r="AM125" i="45"/>
  <c r="AQ109" i="45"/>
  <c r="AQ112" i="45"/>
  <c r="AN116" i="45"/>
  <c r="AP117" i="45"/>
  <c r="AN120" i="45"/>
  <c r="AP121" i="45"/>
  <c r="AN123" i="45"/>
  <c r="AO123" i="45"/>
  <c r="U129" i="45"/>
  <c r="AP130" i="45"/>
  <c r="AP131" i="45"/>
  <c r="AQ136" i="45"/>
  <c r="AO116" i="45"/>
  <c r="U119" i="45"/>
  <c r="AM119" i="45"/>
  <c r="AO120" i="45"/>
  <c r="AP123" i="45"/>
  <c r="U124" i="45"/>
  <c r="AC134" i="45"/>
  <c r="AC135" i="45" s="1"/>
  <c r="AC136" i="45" s="1"/>
  <c r="AC137" i="45" s="1"/>
  <c r="AC138" i="45" s="1"/>
  <c r="AC139" i="45" s="1"/>
  <c r="AC140" i="45" s="1"/>
  <c r="AB134" i="45"/>
  <c r="AB135" i="45" s="1"/>
  <c r="AB136" i="45" s="1"/>
  <c r="AB137" i="45" s="1"/>
  <c r="AB138" i="45" s="1"/>
  <c r="AB139" i="45" s="1"/>
  <c r="AB140" i="45" s="1"/>
  <c r="AQ134" i="45"/>
  <c r="AA134" i="45"/>
  <c r="AA135" i="45" s="1"/>
  <c r="AA136" i="45" s="1"/>
  <c r="AA137" i="45" s="1"/>
  <c r="AA138" i="45" s="1"/>
  <c r="AA139" i="45" s="1"/>
  <c r="AA140" i="45" s="1"/>
  <c r="AP134" i="45"/>
  <c r="AO134" i="45"/>
  <c r="AP116" i="45"/>
  <c r="AP126" i="45"/>
  <c r="AO126" i="45"/>
  <c r="AM126" i="45"/>
  <c r="AQ133" i="45"/>
  <c r="AP133" i="45"/>
  <c r="AO133" i="45"/>
  <c r="AN133" i="45"/>
  <c r="AQ138" i="45"/>
  <c r="AP138" i="45"/>
  <c r="AO138" i="45"/>
  <c r="AQ135" i="45"/>
  <c r="U138" i="45"/>
  <c r="U116" i="45"/>
  <c r="U118" i="45"/>
  <c r="AM118" i="45"/>
  <c r="AO119" i="45"/>
  <c r="AM122" i="45"/>
  <c r="AN122" i="45"/>
  <c r="AN126" i="45"/>
  <c r="AM128" i="45"/>
  <c r="U131" i="45"/>
  <c r="AP132" i="45"/>
  <c r="AO131" i="45"/>
  <c r="AN130" i="45"/>
  <c r="AM129" i="45"/>
  <c r="AO132" i="45"/>
  <c r="AN131" i="45"/>
  <c r="AM130" i="45"/>
  <c r="AN132" i="45"/>
  <c r="AM131" i="45"/>
  <c r="AM132" i="45"/>
  <c r="AM134" i="45"/>
  <c r="AN135" i="45"/>
  <c r="AP136" i="45"/>
  <c r="AN139" i="45"/>
  <c r="AM137" i="45"/>
  <c r="AC122" i="45"/>
  <c r="AC123" i="45" s="1"/>
  <c r="AC124" i="45" s="1"/>
  <c r="AC125" i="45" s="1"/>
  <c r="AC126" i="45" s="1"/>
  <c r="AC127" i="45" s="1"/>
  <c r="AC128" i="45" s="1"/>
  <c r="AC129" i="45" s="1"/>
  <c r="AC130" i="45" s="1"/>
  <c r="AC131" i="45" s="1"/>
  <c r="AC132" i="45" s="1"/>
  <c r="AC133" i="45" s="1"/>
  <c r="U123" i="45"/>
  <c r="U136" i="45"/>
  <c r="AN137" i="45"/>
  <c r="U122" i="45"/>
  <c r="AD122" i="45"/>
  <c r="AM123" i="45"/>
  <c r="AM136" i="45"/>
  <c r="AO137" i="45"/>
  <c r="U135" i="45"/>
  <c r="AN136" i="45"/>
  <c r="AP137" i="45"/>
  <c r="AH86" i="44"/>
  <c r="AG86" i="44"/>
  <c r="AF86" i="44"/>
  <c r="AM139" i="40"/>
  <c r="AM139" i="44"/>
  <c r="AO134" i="40"/>
  <c r="AO134" i="44"/>
  <c r="AM135" i="40"/>
  <c r="AM135" i="44"/>
  <c r="AQ133" i="40"/>
  <c r="AQ133" i="44"/>
  <c r="Y137" i="44"/>
  <c r="W137" i="44"/>
  <c r="AN138" i="40"/>
  <c r="AN138" i="44"/>
  <c r="AP137" i="40"/>
  <c r="AP137" i="44"/>
  <c r="AN134" i="40"/>
  <c r="AN134" i="44"/>
  <c r="AD87" i="44"/>
  <c r="AD88" i="44" s="1"/>
  <c r="AD89" i="44" s="1"/>
  <c r="AN137" i="44"/>
  <c r="W112" i="44"/>
  <c r="W127" i="44"/>
  <c r="AM138" i="40"/>
  <c r="AM138" i="44"/>
  <c r="AO137" i="40"/>
  <c r="AO137" i="44"/>
  <c r="AO107" i="44"/>
  <c r="AN110" i="44"/>
  <c r="W118" i="44"/>
  <c r="AN133" i="44"/>
  <c r="AP136" i="44"/>
  <c r="Y108" i="44"/>
  <c r="W108" i="44"/>
  <c r="W116" i="44"/>
  <c r="AQ137" i="40"/>
  <c r="AQ137" i="44"/>
  <c r="AQ107" i="40"/>
  <c r="AQ107" i="44"/>
  <c r="AQ96" i="29"/>
  <c r="AQ96" i="44"/>
  <c r="Y106" i="42"/>
  <c r="AO138" i="40"/>
  <c r="AO138" i="44"/>
  <c r="AM133" i="42"/>
  <c r="AM133" i="44"/>
  <c r="AM126" i="29"/>
  <c r="AM126" i="44"/>
  <c r="AM116" i="42"/>
  <c r="AM116" i="44"/>
  <c r="AM100" i="30"/>
  <c r="AM100" i="44"/>
  <c r="Y101" i="42"/>
  <c r="W125" i="42"/>
  <c r="AM117" i="44"/>
  <c r="AM124" i="44"/>
  <c r="AP129" i="44"/>
  <c r="AN132" i="44"/>
  <c r="AP133" i="44"/>
  <c r="AP135" i="44"/>
  <c r="AM127" i="40"/>
  <c r="AM127" i="44"/>
  <c r="AN126" i="40"/>
  <c r="AN126" i="44"/>
  <c r="AO125" i="40"/>
  <c r="AO125" i="44"/>
  <c r="AP124" i="40"/>
  <c r="AP124" i="44"/>
  <c r="AN111" i="40"/>
  <c r="AN111" i="44"/>
  <c r="AQ110" i="29"/>
  <c r="AQ110" i="44"/>
  <c r="AM103" i="31"/>
  <c r="AM103" i="44"/>
  <c r="AO94" i="40"/>
  <c r="AO94" i="44"/>
  <c r="R94" i="1"/>
  <c r="AM92" i="29"/>
  <c r="AM92" i="44"/>
  <c r="AP91" i="40"/>
  <c r="AP91" i="44"/>
  <c r="AN89" i="40"/>
  <c r="AN89" i="44"/>
  <c r="AQ88" i="40"/>
  <c r="AQ88" i="44"/>
  <c r="AN115" i="40"/>
  <c r="AN115" i="44"/>
  <c r="AP113" i="31"/>
  <c r="AP113" i="44"/>
  <c r="AP110" i="40"/>
  <c r="AP110" i="44"/>
  <c r="AQ93" i="40"/>
  <c r="AQ93" i="44"/>
  <c r="AP139" i="42"/>
  <c r="AP139" i="44"/>
  <c r="AM115" i="40"/>
  <c r="AM115" i="44"/>
  <c r="AN114" i="30"/>
  <c r="AN114" i="44"/>
  <c r="AO113" i="40"/>
  <c r="AO113" i="44"/>
  <c r="AQ112" i="40"/>
  <c r="AQ112" i="44"/>
  <c r="AQ109" i="29"/>
  <c r="AQ109" i="44"/>
  <c r="AN102" i="40"/>
  <c r="AN102" i="44"/>
  <c r="AO99" i="29"/>
  <c r="AO99" i="44"/>
  <c r="AO96" i="32"/>
  <c r="AO96" i="44"/>
  <c r="AM94" i="30"/>
  <c r="AM94" i="44"/>
  <c r="AP93" i="40"/>
  <c r="AP93" i="44"/>
  <c r="AQ90" i="28"/>
  <c r="AQ90" i="44"/>
  <c r="AO105" i="44"/>
  <c r="AQ106" i="44"/>
  <c r="AO123" i="44"/>
  <c r="AN124" i="44"/>
  <c r="AO132" i="44"/>
  <c r="W115" i="44"/>
  <c r="AO115" i="29"/>
  <c r="AO115" i="44"/>
  <c r="AP114" i="40"/>
  <c r="AP114" i="44"/>
  <c r="AN100" i="31"/>
  <c r="AN100" i="44"/>
  <c r="AQ99" i="40"/>
  <c r="AQ99" i="44"/>
  <c r="AN97" i="40"/>
  <c r="AN97" i="44"/>
  <c r="AN86" i="40"/>
  <c r="AN86" i="44"/>
  <c r="AQ139" i="42"/>
  <c r="AQ139" i="44"/>
  <c r="AN125" i="40"/>
  <c r="AN125" i="44"/>
  <c r="AO114" i="42"/>
  <c r="AO114" i="44"/>
  <c r="AM86" i="40"/>
  <c r="AM86" i="44"/>
  <c r="AM125" i="40"/>
  <c r="AM125" i="44"/>
  <c r="AO122" i="40"/>
  <c r="AO122" i="44"/>
  <c r="AP120" i="28"/>
  <c r="AP120" i="44"/>
  <c r="R107" i="29"/>
  <c r="AM105" i="40"/>
  <c r="AM105" i="44"/>
  <c r="AN91" i="31"/>
  <c r="AN91" i="44"/>
  <c r="AO88" i="31"/>
  <c r="AO88" i="44"/>
  <c r="AM136" i="40"/>
  <c r="AM136" i="44"/>
  <c r="AM132" i="42"/>
  <c r="AM132" i="44"/>
  <c r="AN123" i="29"/>
  <c r="AN123" i="44"/>
  <c r="AM114" i="40"/>
  <c r="AM114" i="44"/>
  <c r="AN113" i="40"/>
  <c r="AN113" i="44"/>
  <c r="AP112" i="28"/>
  <c r="AP112" i="44"/>
  <c r="AP109" i="29"/>
  <c r="AP109" i="44"/>
  <c r="AM102" i="29"/>
  <c r="AM102" i="44"/>
  <c r="AP101" i="29"/>
  <c r="AP101" i="44"/>
  <c r="AN96" i="40"/>
  <c r="AN96" i="44"/>
  <c r="AO93" i="40"/>
  <c r="AO93" i="44"/>
  <c r="AM91" i="42"/>
  <c r="AM91" i="44"/>
  <c r="AP90" i="28"/>
  <c r="AP90" i="44"/>
  <c r="AN88" i="28"/>
  <c r="AN88" i="44"/>
  <c r="AQ87" i="29"/>
  <c r="AQ87" i="44"/>
  <c r="AE110" i="42"/>
  <c r="AF110" i="42" s="1"/>
  <c r="W111" i="44"/>
  <c r="AN116" i="44"/>
  <c r="AP123" i="44"/>
  <c r="AO131" i="44"/>
  <c r="AP132" i="44"/>
  <c r="AO124" i="29"/>
  <c r="AO124" i="44"/>
  <c r="AM97" i="42"/>
  <c r="AM97" i="44"/>
  <c r="AP96" i="29"/>
  <c r="AP96" i="44"/>
  <c r="AN94" i="29"/>
  <c r="AN94" i="44"/>
  <c r="AO91" i="40"/>
  <c r="AO91" i="44"/>
  <c r="AP88" i="40"/>
  <c r="AP88" i="44"/>
  <c r="AN136" i="40"/>
  <c r="AN136" i="44"/>
  <c r="AO121" i="40"/>
  <c r="AO121" i="44"/>
  <c r="AO110" i="29"/>
  <c r="AO110" i="44"/>
  <c r="AO139" i="40"/>
  <c r="AO139" i="44"/>
  <c r="AQ138" i="40"/>
  <c r="AQ138" i="44"/>
  <c r="AN131" i="40"/>
  <c r="AN131" i="44"/>
  <c r="AO130" i="42"/>
  <c r="AO130" i="44"/>
  <c r="AN122" i="40"/>
  <c r="AN122" i="44"/>
  <c r="AN121" i="30"/>
  <c r="AN121" i="44"/>
  <c r="AO120" i="40"/>
  <c r="AO120" i="44"/>
  <c r="AP119" i="40"/>
  <c r="AP119" i="44"/>
  <c r="AN99" i="29"/>
  <c r="AN99" i="44"/>
  <c r="AQ98" i="29"/>
  <c r="AQ98" i="44"/>
  <c r="AQ95" i="40"/>
  <c r="AQ95" i="44"/>
  <c r="AP138" i="40"/>
  <c r="AP138" i="44"/>
  <c r="AQ101" i="44"/>
  <c r="AO104" i="44"/>
  <c r="AM111" i="44"/>
  <c r="AQ134" i="44"/>
  <c r="Y89" i="40"/>
  <c r="W121" i="40"/>
  <c r="AO87" i="44"/>
  <c r="AN90" i="44"/>
  <c r="AM93" i="44"/>
  <c r="AM95" i="44"/>
  <c r="AM96" i="44"/>
  <c r="AP98" i="44"/>
  <c r="AP108" i="44"/>
  <c r="AN112" i="44"/>
  <c r="AP117" i="44"/>
  <c r="AN118" i="44"/>
  <c r="AM119" i="44"/>
  <c r="AM122" i="44"/>
  <c r="Y139" i="44"/>
  <c r="Y101" i="44"/>
  <c r="W130" i="40"/>
  <c r="Y88" i="42"/>
  <c r="Y96" i="42"/>
  <c r="Y100" i="42"/>
  <c r="Y108" i="42"/>
  <c r="AO89" i="44"/>
  <c r="AO90" i="44"/>
  <c r="AN92" i="44"/>
  <c r="AN95" i="44"/>
  <c r="AM101" i="44"/>
  <c r="AQ108" i="44"/>
  <c r="AO111" i="44"/>
  <c r="AO112" i="44"/>
  <c r="AM113" i="44"/>
  <c r="AO118" i="44"/>
  <c r="AN119" i="44"/>
  <c r="AM120" i="44"/>
  <c r="Y107" i="44"/>
  <c r="W129" i="42"/>
  <c r="AP89" i="44"/>
  <c r="AO92" i="44"/>
  <c r="AO95" i="44"/>
  <c r="AO97" i="44"/>
  <c r="AO100" i="44"/>
  <c r="AN101" i="44"/>
  <c r="AP111" i="44"/>
  <c r="AO119" i="44"/>
  <c r="AN120" i="44"/>
  <c r="AM121" i="44"/>
  <c r="AO126" i="44"/>
  <c r="AM128" i="44"/>
  <c r="AM129" i="44"/>
  <c r="AM130" i="44"/>
  <c r="AM134" i="44"/>
  <c r="W114" i="44"/>
  <c r="AQ89" i="44"/>
  <c r="AP92" i="44"/>
  <c r="AP94" i="44"/>
  <c r="AP95" i="44"/>
  <c r="AP97" i="44"/>
  <c r="AP100" i="44"/>
  <c r="AM104" i="44"/>
  <c r="AM106" i="44"/>
  <c r="AE110" i="44"/>
  <c r="AF110" i="44" s="1"/>
  <c r="AQ111" i="44"/>
  <c r="AM123" i="44"/>
  <c r="AP125" i="44"/>
  <c r="AP126" i="44"/>
  <c r="AN127" i="44"/>
  <c r="AN128" i="44"/>
  <c r="AN129" i="44"/>
  <c r="AN130" i="44"/>
  <c r="AM131" i="44"/>
  <c r="W117" i="44"/>
  <c r="AQ136" i="39"/>
  <c r="AO126" i="42"/>
  <c r="W130" i="42"/>
  <c r="W133" i="42"/>
  <c r="W134" i="42"/>
  <c r="W89" i="42"/>
  <c r="Y97" i="42"/>
  <c r="W121" i="42"/>
  <c r="W94" i="42"/>
  <c r="AQ91" i="44"/>
  <c r="AQ92" i="44"/>
  <c r="AQ94" i="44"/>
  <c r="AQ97" i="44"/>
  <c r="AQ100" i="44"/>
  <c r="AN103" i="44"/>
  <c r="AN104" i="44"/>
  <c r="AN106" i="44"/>
  <c r="AO127" i="44"/>
  <c r="AO128" i="44"/>
  <c r="Y134" i="44"/>
  <c r="W129" i="44"/>
  <c r="Y89" i="44"/>
  <c r="Y109" i="44"/>
  <c r="W109" i="44"/>
  <c r="W95" i="44"/>
  <c r="Y90" i="44"/>
  <c r="Y94" i="44"/>
  <c r="W90" i="44"/>
  <c r="W139" i="44"/>
  <c r="W133" i="44"/>
  <c r="Y133" i="44"/>
  <c r="Y112" i="44"/>
  <c r="Y103" i="44"/>
  <c r="Y100" i="44"/>
  <c r="Y93" i="44"/>
  <c r="AH134" i="44"/>
  <c r="AG134" i="44"/>
  <c r="AF134" i="44"/>
  <c r="Y88" i="44"/>
  <c r="W88" i="44"/>
  <c r="Y92" i="44"/>
  <c r="W92" i="44"/>
  <c r="W98" i="44"/>
  <c r="AJ98" i="44" s="1"/>
  <c r="Y98" i="44"/>
  <c r="W99" i="44"/>
  <c r="Y99" i="44"/>
  <c r="Y96" i="44"/>
  <c r="W96" i="44"/>
  <c r="W87" i="44"/>
  <c r="Y91" i="44"/>
  <c r="Y95" i="44"/>
  <c r="W97" i="44"/>
  <c r="Y97" i="44"/>
  <c r="W102" i="44"/>
  <c r="Y106" i="44"/>
  <c r="W106" i="44"/>
  <c r="AF122" i="44"/>
  <c r="AF98" i="44"/>
  <c r="W103" i="44"/>
  <c r="AH122" i="44"/>
  <c r="W126" i="44"/>
  <c r="AG122" i="44"/>
  <c r="AG98" i="44"/>
  <c r="Y104" i="44"/>
  <c r="AE120" i="44"/>
  <c r="AD121" i="44"/>
  <c r="AE121" i="44" s="1"/>
  <c r="W89" i="44"/>
  <c r="W93" i="44"/>
  <c r="AH98" i="44"/>
  <c r="W101" i="44"/>
  <c r="AE111" i="44"/>
  <c r="AE112" i="44"/>
  <c r="AE113" i="44"/>
  <c r="AE114" i="44"/>
  <c r="AE115" i="44"/>
  <c r="AE116" i="44"/>
  <c r="AE117" i="44"/>
  <c r="AE118" i="44"/>
  <c r="AE119" i="44"/>
  <c r="Y135" i="44"/>
  <c r="W104" i="44"/>
  <c r="Y105" i="44"/>
  <c r="W105" i="44"/>
  <c r="W121" i="44"/>
  <c r="W130" i="44"/>
  <c r="AE135" i="44"/>
  <c r="AD136" i="44"/>
  <c r="Y136" i="44"/>
  <c r="AD123" i="44"/>
  <c r="W124" i="44"/>
  <c r="W132" i="44"/>
  <c r="W136" i="44"/>
  <c r="AM137" i="40"/>
  <c r="AM137" i="42"/>
  <c r="AQ135" i="42"/>
  <c r="AQ135" i="43"/>
  <c r="AN105" i="29"/>
  <c r="AN105" i="42"/>
  <c r="AO102" i="40"/>
  <c r="AO102" i="43"/>
  <c r="AP99" i="40"/>
  <c r="AP99" i="43"/>
  <c r="AM89" i="29"/>
  <c r="AM89" i="43"/>
  <c r="AD86" i="43"/>
  <c r="AE86" i="43" s="1"/>
  <c r="U112" i="43"/>
  <c r="U109" i="43"/>
  <c r="AO136" i="43"/>
  <c r="U136" i="43"/>
  <c r="AP131" i="42"/>
  <c r="AP131" i="43"/>
  <c r="AN135" i="43"/>
  <c r="AN135" i="42"/>
  <c r="AO90" i="43"/>
  <c r="AM108" i="29"/>
  <c r="AM108" i="41"/>
  <c r="AO129" i="40"/>
  <c r="AO129" i="43"/>
  <c r="AP128" i="42"/>
  <c r="AP128" i="43"/>
  <c r="AP118" i="40"/>
  <c r="AP118" i="43"/>
  <c r="AQ94" i="43"/>
  <c r="U101" i="43"/>
  <c r="AQ106" i="43"/>
  <c r="U105" i="43"/>
  <c r="U110" i="43"/>
  <c r="Y138" i="42"/>
  <c r="W102" i="42"/>
  <c r="W110" i="42"/>
  <c r="U91" i="43"/>
  <c r="U114" i="43"/>
  <c r="AD110" i="43"/>
  <c r="U137" i="43"/>
  <c r="AN139" i="42"/>
  <c r="AN139" i="43"/>
  <c r="AM107" i="29"/>
  <c r="AM107" i="42"/>
  <c r="AO101" i="30"/>
  <c r="AO101" i="43"/>
  <c r="Y98" i="42"/>
  <c r="AN93" i="31"/>
  <c r="AN93" i="43"/>
  <c r="AN93" i="42"/>
  <c r="AP87" i="28"/>
  <c r="AP87" i="43"/>
  <c r="AP102" i="43"/>
  <c r="AO88" i="43"/>
  <c r="AD98" i="43"/>
  <c r="AD99" i="43" s="1"/>
  <c r="AD134" i="43"/>
  <c r="AD135" i="43" s="1"/>
  <c r="U111" i="43"/>
  <c r="U115" i="43"/>
  <c r="U138" i="43"/>
  <c r="W93" i="42"/>
  <c r="Y93" i="42"/>
  <c r="Y105" i="42"/>
  <c r="W105" i="42"/>
  <c r="AP102" i="42"/>
  <c r="AO115" i="42"/>
  <c r="AN86" i="43"/>
  <c r="AQ87" i="43"/>
  <c r="AN91" i="43"/>
  <c r="AQ96" i="43"/>
  <c r="AO103" i="43"/>
  <c r="AM108" i="43"/>
  <c r="AO128" i="43"/>
  <c r="AP135" i="43"/>
  <c r="AD134" i="41"/>
  <c r="AE134" i="41" s="1"/>
  <c r="W108" i="42"/>
  <c r="AO86" i="43"/>
  <c r="U90" i="43"/>
  <c r="AP91" i="43"/>
  <c r="AO96" i="43"/>
  <c r="AP101" i="43"/>
  <c r="U103" i="43"/>
  <c r="AM105" i="43"/>
  <c r="AP108" i="43"/>
  <c r="AO122" i="43"/>
  <c r="AP129" i="43"/>
  <c r="AO131" i="43"/>
  <c r="AC134" i="43"/>
  <c r="AC135" i="43" s="1"/>
  <c r="AC136" i="43" s="1"/>
  <c r="AC137" i="43" s="1"/>
  <c r="AC138" i="43" s="1"/>
  <c r="AC139" i="43" s="1"/>
  <c r="AC140" i="43" s="1"/>
  <c r="AQ90" i="42"/>
  <c r="AP92" i="42"/>
  <c r="AM106" i="42"/>
  <c r="AN90" i="43"/>
  <c r="AN103" i="43"/>
  <c r="AO116" i="43"/>
  <c r="U134" i="43"/>
  <c r="Y87" i="40"/>
  <c r="AP103" i="42"/>
  <c r="W138" i="42"/>
  <c r="Y112" i="42"/>
  <c r="Y111" i="42"/>
  <c r="W119" i="42"/>
  <c r="AP90" i="43"/>
  <c r="AM92" i="43"/>
  <c r="AN102" i="43"/>
  <c r="AO104" i="43"/>
  <c r="AO106" i="43"/>
  <c r="AM129" i="43"/>
  <c r="AN130" i="43"/>
  <c r="AP132" i="43"/>
  <c r="AN138" i="43"/>
  <c r="AM87" i="42"/>
  <c r="Y134" i="42"/>
  <c r="Y87" i="42"/>
  <c r="Y95" i="42"/>
  <c r="Y91" i="42"/>
  <c r="Y99" i="42"/>
  <c r="W115" i="42"/>
  <c r="U86" i="43"/>
  <c r="U87" i="43"/>
  <c r="U98" i="43"/>
  <c r="U104" i="43"/>
  <c r="U128" i="43"/>
  <c r="AO130" i="43"/>
  <c r="AM135" i="43"/>
  <c r="AP136" i="43"/>
  <c r="AP91" i="42"/>
  <c r="AN134" i="42"/>
  <c r="W116" i="42"/>
  <c r="Y133" i="42"/>
  <c r="AB86" i="43"/>
  <c r="AB87" i="43" s="1"/>
  <c r="AB88" i="43" s="1"/>
  <c r="AB89" i="43" s="1"/>
  <c r="AB90" i="43" s="1"/>
  <c r="AB91" i="43" s="1"/>
  <c r="AB92" i="43" s="1"/>
  <c r="AB93" i="43" s="1"/>
  <c r="AB94" i="43" s="1"/>
  <c r="AB95" i="43" s="1"/>
  <c r="AB96" i="43" s="1"/>
  <c r="AB97" i="43" s="1"/>
  <c r="AN87" i="43"/>
  <c r="U95" i="43"/>
  <c r="AN107" i="43"/>
  <c r="AM128" i="43"/>
  <c r="AP130" i="43"/>
  <c r="AM139" i="43"/>
  <c r="AM98" i="42"/>
  <c r="AP125" i="42"/>
  <c r="AM127" i="42"/>
  <c r="U93" i="43"/>
  <c r="AN101" i="43"/>
  <c r="AN128" i="43"/>
  <c r="AN129" i="43"/>
  <c r="AQ133" i="43"/>
  <c r="AO135" i="43"/>
  <c r="AQ137" i="43"/>
  <c r="AC86" i="43"/>
  <c r="AC87" i="43" s="1"/>
  <c r="AC88" i="43" s="1"/>
  <c r="AC89" i="43" s="1"/>
  <c r="AC90" i="43" s="1"/>
  <c r="AC91" i="43" s="1"/>
  <c r="AC92" i="43" s="1"/>
  <c r="AC93" i="43" s="1"/>
  <c r="AC94" i="43" s="1"/>
  <c r="AC95" i="43" s="1"/>
  <c r="AC96" i="43" s="1"/>
  <c r="AC97" i="43" s="1"/>
  <c r="AO87" i="43"/>
  <c r="AP88" i="43"/>
  <c r="AM90" i="43"/>
  <c r="AO91" i="43"/>
  <c r="AO93" i="43"/>
  <c r="AP93" i="43"/>
  <c r="AM97" i="43"/>
  <c r="AM99" i="43"/>
  <c r="U99" i="43"/>
  <c r="AO99" i="43"/>
  <c r="AQ99" i="43"/>
  <c r="AM95" i="43"/>
  <c r="AM96" i="43"/>
  <c r="AP97" i="43"/>
  <c r="AO89" i="43"/>
  <c r="AQ91" i="43"/>
  <c r="AM94" i="43"/>
  <c r="U94" i="43"/>
  <c r="AO94" i="43"/>
  <c r="AN95" i="43"/>
  <c r="AN96" i="43"/>
  <c r="AN100" i="43"/>
  <c r="AQ100" i="43"/>
  <c r="AP100" i="43"/>
  <c r="U100" i="43"/>
  <c r="AO100" i="43"/>
  <c r="AM100" i="43"/>
  <c r="AO95" i="43"/>
  <c r="AN98" i="43"/>
  <c r="AM98" i="43"/>
  <c r="AN97" i="43"/>
  <c r="AP96" i="43"/>
  <c r="AP98" i="43"/>
  <c r="AQ86" i="43"/>
  <c r="AQ88" i="43"/>
  <c r="U89" i="43"/>
  <c r="AN89" i="43"/>
  <c r="AQ90" i="43"/>
  <c r="AQ92" i="43"/>
  <c r="AN92" i="43"/>
  <c r="AP95" i="43"/>
  <c r="AA98" i="43"/>
  <c r="AA99" i="43" s="1"/>
  <c r="AA100" i="43" s="1"/>
  <c r="AA101" i="43" s="1"/>
  <c r="AA102" i="43" s="1"/>
  <c r="AA103" i="43" s="1"/>
  <c r="AA104" i="43" s="1"/>
  <c r="AA105" i="43" s="1"/>
  <c r="AA106" i="43" s="1"/>
  <c r="AA107" i="43" s="1"/>
  <c r="AA108" i="43" s="1"/>
  <c r="AA109" i="43" s="1"/>
  <c r="AM88" i="43"/>
  <c r="AP89" i="43"/>
  <c r="AO92" i="43"/>
  <c r="AN94" i="43"/>
  <c r="AQ95" i="43"/>
  <c r="AO97" i="43"/>
  <c r="U97" i="43"/>
  <c r="AB98" i="43"/>
  <c r="AB99" i="43" s="1"/>
  <c r="AB100" i="43" s="1"/>
  <c r="AB101" i="43" s="1"/>
  <c r="AB102" i="43" s="1"/>
  <c r="AB103" i="43" s="1"/>
  <c r="AB104" i="43" s="1"/>
  <c r="AB105" i="43" s="1"/>
  <c r="AB106" i="43" s="1"/>
  <c r="AB107" i="43" s="1"/>
  <c r="AB108" i="43" s="1"/>
  <c r="AB109" i="43" s="1"/>
  <c r="AO98" i="43"/>
  <c r="AM86" i="43"/>
  <c r="AA86" i="43"/>
  <c r="AA87" i="43" s="1"/>
  <c r="AA88" i="43" s="1"/>
  <c r="AA89" i="43" s="1"/>
  <c r="AA90" i="43" s="1"/>
  <c r="AA91" i="43" s="1"/>
  <c r="AA92" i="43" s="1"/>
  <c r="AA93" i="43" s="1"/>
  <c r="AA94" i="43" s="1"/>
  <c r="AA95" i="43" s="1"/>
  <c r="AA96" i="43" s="1"/>
  <c r="AA97" i="43" s="1"/>
  <c r="AM87" i="43"/>
  <c r="U88" i="43"/>
  <c r="AN88" i="43"/>
  <c r="AQ89" i="43"/>
  <c r="AM91" i="43"/>
  <c r="U92" i="43"/>
  <c r="AP92" i="43"/>
  <c r="AM93" i="43"/>
  <c r="AP94" i="43"/>
  <c r="U96" i="43"/>
  <c r="AC98" i="43"/>
  <c r="AC99" i="43" s="1"/>
  <c r="AC100" i="43" s="1"/>
  <c r="AC101" i="43" s="1"/>
  <c r="AC102" i="43" s="1"/>
  <c r="AC103" i="43" s="1"/>
  <c r="AC104" i="43" s="1"/>
  <c r="AC105" i="43" s="1"/>
  <c r="AC106" i="43" s="1"/>
  <c r="AC107" i="43" s="1"/>
  <c r="AC108" i="43" s="1"/>
  <c r="AC109" i="43" s="1"/>
  <c r="AQ98" i="43"/>
  <c r="AN99" i="43"/>
  <c r="AQ93" i="43"/>
  <c r="AQ97" i="43"/>
  <c r="AM102" i="43"/>
  <c r="AO105" i="43"/>
  <c r="AP104" i="43"/>
  <c r="AN105" i="43"/>
  <c r="AQ105" i="43"/>
  <c r="AC110" i="43"/>
  <c r="AC111" i="43" s="1"/>
  <c r="AC112" i="43" s="1"/>
  <c r="AC113" i="43" s="1"/>
  <c r="AC114" i="43" s="1"/>
  <c r="AC115" i="43" s="1"/>
  <c r="AC116" i="43" s="1"/>
  <c r="AC117" i="43" s="1"/>
  <c r="AC118" i="43" s="1"/>
  <c r="AC119" i="43" s="1"/>
  <c r="AC120" i="43" s="1"/>
  <c r="AC121" i="43" s="1"/>
  <c r="AM107" i="43"/>
  <c r="U107" i="43"/>
  <c r="AO107" i="43"/>
  <c r="AP107" i="43"/>
  <c r="AP105" i="43"/>
  <c r="AQ107" i="43"/>
  <c r="AM104" i="43"/>
  <c r="U106" i="43"/>
  <c r="AM119" i="43"/>
  <c r="AM118" i="43"/>
  <c r="U119" i="43"/>
  <c r="U118" i="43"/>
  <c r="U117" i="43"/>
  <c r="AP127" i="43"/>
  <c r="AC122" i="43"/>
  <c r="AC123" i="43" s="1"/>
  <c r="AC124" i="43" s="1"/>
  <c r="AC125" i="43" s="1"/>
  <c r="AC126" i="43" s="1"/>
  <c r="AC127" i="43" s="1"/>
  <c r="AC128" i="43" s="1"/>
  <c r="AC129" i="43" s="1"/>
  <c r="AC130" i="43" s="1"/>
  <c r="AC131" i="43" s="1"/>
  <c r="AC132" i="43" s="1"/>
  <c r="AC133" i="43" s="1"/>
  <c r="AO127" i="43"/>
  <c r="AB122" i="43"/>
  <c r="AB123" i="43" s="1"/>
  <c r="AB124" i="43" s="1"/>
  <c r="AB125" i="43" s="1"/>
  <c r="AB126" i="43" s="1"/>
  <c r="AB127" i="43" s="1"/>
  <c r="AB128" i="43" s="1"/>
  <c r="AB129" i="43" s="1"/>
  <c r="AB130" i="43" s="1"/>
  <c r="AB131" i="43" s="1"/>
  <c r="AB132" i="43" s="1"/>
  <c r="AB133" i="43" s="1"/>
  <c r="AN127" i="43"/>
  <c r="AA122" i="43"/>
  <c r="AA123" i="43" s="1"/>
  <c r="AA124" i="43" s="1"/>
  <c r="AA125" i="43" s="1"/>
  <c r="AA126" i="43" s="1"/>
  <c r="AA127" i="43" s="1"/>
  <c r="AA128" i="43" s="1"/>
  <c r="AA129" i="43" s="1"/>
  <c r="AA130" i="43" s="1"/>
  <c r="AA131" i="43" s="1"/>
  <c r="AA132" i="43" s="1"/>
  <c r="AA133" i="43" s="1"/>
  <c r="AP121" i="43"/>
  <c r="AM127" i="43"/>
  <c r="AO121" i="43"/>
  <c r="AP120" i="43"/>
  <c r="AO118" i="43"/>
  <c r="AM117" i="43"/>
  <c r="AN116" i="43"/>
  <c r="U116" i="43"/>
  <c r="AP123" i="43"/>
  <c r="AO120" i="43"/>
  <c r="AN118" i="43"/>
  <c r="AM116" i="43"/>
  <c r="AN120" i="43"/>
  <c r="AP119" i="43"/>
  <c r="AQ112" i="43"/>
  <c r="AQ111" i="43"/>
  <c r="AQ110" i="43"/>
  <c r="AA110" i="43"/>
  <c r="AA111" i="43" s="1"/>
  <c r="AA112" i="43" s="1"/>
  <c r="AA113" i="43" s="1"/>
  <c r="AA114" i="43" s="1"/>
  <c r="AA115" i="43" s="1"/>
  <c r="AA116" i="43" s="1"/>
  <c r="AA117" i="43" s="1"/>
  <c r="AA118" i="43" s="1"/>
  <c r="AA119" i="43" s="1"/>
  <c r="AA120" i="43" s="1"/>
  <c r="AA121" i="43" s="1"/>
  <c r="AO119" i="43"/>
  <c r="AP115" i="43"/>
  <c r="AP114" i="43"/>
  <c r="AP113" i="43"/>
  <c r="AP112" i="43"/>
  <c r="AP111" i="43"/>
  <c r="AP110" i="43"/>
  <c r="AP109" i="43"/>
  <c r="AN119" i="43"/>
  <c r="AO115" i="43"/>
  <c r="AO114" i="43"/>
  <c r="AO113" i="43"/>
  <c r="AO112" i="43"/>
  <c r="AO111" i="43"/>
  <c r="AO110" i="43"/>
  <c r="AO109" i="43"/>
  <c r="AN121" i="43"/>
  <c r="AP117" i="43"/>
  <c r="AN115" i="43"/>
  <c r="AN114" i="43"/>
  <c r="AN113" i="43"/>
  <c r="AN112" i="43"/>
  <c r="AN111" i="43"/>
  <c r="AN110" i="43"/>
  <c r="AN109" i="43"/>
  <c r="U127" i="43"/>
  <c r="AO117" i="43"/>
  <c r="AP116" i="43"/>
  <c r="AQ101" i="43"/>
  <c r="AQ103" i="43"/>
  <c r="AP103" i="43"/>
  <c r="AN104" i="43"/>
  <c r="AN106" i="43"/>
  <c r="AM106" i="43"/>
  <c r="AP106" i="43"/>
  <c r="U108" i="43"/>
  <c r="AQ108" i="43"/>
  <c r="AO108" i="43"/>
  <c r="AN108" i="43"/>
  <c r="U113" i="43"/>
  <c r="AP124" i="43"/>
  <c r="AM103" i="43"/>
  <c r="AQ104" i="43"/>
  <c r="AQ109" i="43"/>
  <c r="AN117" i="43"/>
  <c r="AM101" i="43"/>
  <c r="U102" i="43"/>
  <c r="AM109" i="43"/>
  <c r="AM110" i="43"/>
  <c r="AM111" i="43"/>
  <c r="AM112" i="43"/>
  <c r="AM113" i="43"/>
  <c r="AM114" i="43"/>
  <c r="AM115" i="43"/>
  <c r="AM121" i="43"/>
  <c r="AO123" i="43"/>
  <c r="AN122" i="43"/>
  <c r="AQ102" i="43"/>
  <c r="AB110" i="43"/>
  <c r="AB111" i="43" s="1"/>
  <c r="AB112" i="43" s="1"/>
  <c r="AB113" i="43" s="1"/>
  <c r="AB114" i="43" s="1"/>
  <c r="AB115" i="43" s="1"/>
  <c r="AB116" i="43" s="1"/>
  <c r="AB117" i="43" s="1"/>
  <c r="AB118" i="43" s="1"/>
  <c r="AB119" i="43" s="1"/>
  <c r="AB120" i="43" s="1"/>
  <c r="AB121" i="43" s="1"/>
  <c r="U126" i="43"/>
  <c r="AM134" i="43"/>
  <c r="AQ136" i="43"/>
  <c r="AM138" i="43"/>
  <c r="AO139" i="43"/>
  <c r="U125" i="43"/>
  <c r="AM126" i="43"/>
  <c r="U133" i="43"/>
  <c r="AN134" i="43"/>
  <c r="AP139" i="43"/>
  <c r="U124" i="43"/>
  <c r="AM125" i="43"/>
  <c r="AN126" i="43"/>
  <c r="U132" i="43"/>
  <c r="AM133" i="43"/>
  <c r="AO134" i="43"/>
  <c r="AM137" i="43"/>
  <c r="AO138" i="43"/>
  <c r="AQ139" i="43"/>
  <c r="U123" i="43"/>
  <c r="AM124" i="43"/>
  <c r="AN125" i="43"/>
  <c r="AO126" i="43"/>
  <c r="U131" i="43"/>
  <c r="AM132" i="43"/>
  <c r="AN133" i="43"/>
  <c r="AP134" i="43"/>
  <c r="AN137" i="43"/>
  <c r="AP138" i="43"/>
  <c r="U122" i="43"/>
  <c r="AD122" i="43"/>
  <c r="AM123" i="43"/>
  <c r="AN124" i="43"/>
  <c r="AO125" i="43"/>
  <c r="AP126" i="43"/>
  <c r="U130" i="43"/>
  <c r="AM131" i="43"/>
  <c r="AN132" i="43"/>
  <c r="AO133" i="43"/>
  <c r="AA134" i="43"/>
  <c r="AA135" i="43" s="1"/>
  <c r="AA136" i="43" s="1"/>
  <c r="AA137" i="43" s="1"/>
  <c r="AA138" i="43" s="1"/>
  <c r="AA139" i="43" s="1"/>
  <c r="AA140" i="43" s="1"/>
  <c r="AQ134" i="43"/>
  <c r="AM136" i="43"/>
  <c r="AO137" i="43"/>
  <c r="AQ138" i="43"/>
  <c r="U120" i="43"/>
  <c r="U121" i="43"/>
  <c r="AM122" i="43"/>
  <c r="AN123" i="43"/>
  <c r="AO124" i="43"/>
  <c r="AP125" i="43"/>
  <c r="U129" i="43"/>
  <c r="AM130" i="43"/>
  <c r="AN131" i="43"/>
  <c r="AO132" i="43"/>
  <c r="AP133" i="43"/>
  <c r="AB134" i="43"/>
  <c r="AB135" i="43" s="1"/>
  <c r="AB136" i="43" s="1"/>
  <c r="AB137" i="43" s="1"/>
  <c r="AB138" i="43" s="1"/>
  <c r="AB139" i="43" s="1"/>
  <c r="AB140" i="43" s="1"/>
  <c r="U135" i="43"/>
  <c r="AN136" i="43"/>
  <c r="AP137" i="43"/>
  <c r="U139" i="43"/>
  <c r="AM120" i="43"/>
  <c r="W135" i="40"/>
  <c r="Y138" i="40"/>
  <c r="Y102" i="40"/>
  <c r="W123" i="40"/>
  <c r="AN134" i="41"/>
  <c r="AO86" i="42"/>
  <c r="AD87" i="42"/>
  <c r="AD88" i="42" s="1"/>
  <c r="AE88" i="42" s="1"/>
  <c r="AQ89" i="42"/>
  <c r="AP90" i="42"/>
  <c r="AO91" i="42"/>
  <c r="AO92" i="42"/>
  <c r="AM93" i="42"/>
  <c r="AP101" i="42"/>
  <c r="AO102" i="42"/>
  <c r="AO103" i="42"/>
  <c r="AO104" i="42"/>
  <c r="AM105" i="42"/>
  <c r="AQ109" i="42"/>
  <c r="AQ112" i="42"/>
  <c r="AP113" i="42"/>
  <c r="AP114" i="42"/>
  <c r="AN115" i="42"/>
  <c r="AP121" i="42"/>
  <c r="AP124" i="42"/>
  <c r="AO125" i="42"/>
  <c r="AN126" i="42"/>
  <c r="AP130" i="42"/>
  <c r="AO131" i="42"/>
  <c r="AM134" i="42"/>
  <c r="AM135" i="42"/>
  <c r="AM136" i="42"/>
  <c r="Y103" i="40"/>
  <c r="AM94" i="42"/>
  <c r="AQ101" i="42"/>
  <c r="AP104" i="42"/>
  <c r="AN132" i="42"/>
  <c r="AN136" i="42"/>
  <c r="W137" i="40"/>
  <c r="W109" i="40"/>
  <c r="W117" i="40"/>
  <c r="AQ86" i="42"/>
  <c r="AN87" i="42"/>
  <c r="AM88" i="42"/>
  <c r="AQ91" i="42"/>
  <c r="AQ92" i="42"/>
  <c r="AO93" i="42"/>
  <c r="AN94" i="42"/>
  <c r="AM95" i="42"/>
  <c r="AN98" i="42"/>
  <c r="AM99" i="42"/>
  <c r="AQ103" i="42"/>
  <c r="AQ104" i="42"/>
  <c r="AO105" i="42"/>
  <c r="AN106" i="42"/>
  <c r="AN107" i="42"/>
  <c r="AM110" i="42"/>
  <c r="AP115" i="42"/>
  <c r="AN116" i="42"/>
  <c r="AM117" i="42"/>
  <c r="AM118" i="42"/>
  <c r="AM122" i="42"/>
  <c r="W124" i="42"/>
  <c r="AP126" i="42"/>
  <c r="AN127" i="42"/>
  <c r="AO132" i="42"/>
  <c r="AO134" i="42"/>
  <c r="AO135" i="42"/>
  <c r="AO136" i="42"/>
  <c r="AN137" i="42"/>
  <c r="AO87" i="42"/>
  <c r="AN88" i="42"/>
  <c r="AP93" i="42"/>
  <c r="AO94" i="42"/>
  <c r="AN95" i="42"/>
  <c r="AM96" i="42"/>
  <c r="AO98" i="42"/>
  <c r="AN99" i="42"/>
  <c r="AM100" i="42"/>
  <c r="AO106" i="42"/>
  <c r="AO107" i="42"/>
  <c r="AM108" i="42"/>
  <c r="AN110" i="42"/>
  <c r="AM111" i="42"/>
  <c r="AO116" i="42"/>
  <c r="AN117" i="42"/>
  <c r="AN122" i="42"/>
  <c r="AM123" i="42"/>
  <c r="AO127" i="42"/>
  <c r="AN128" i="42"/>
  <c r="AM129" i="42"/>
  <c r="AP132" i="42"/>
  <c r="AN133" i="42"/>
  <c r="AP134" i="42"/>
  <c r="AP135" i="42"/>
  <c r="AP136" i="42"/>
  <c r="AO137" i="42"/>
  <c r="AM138" i="42"/>
  <c r="AM139" i="42"/>
  <c r="AM113" i="41"/>
  <c r="U134" i="41"/>
  <c r="AP87" i="42"/>
  <c r="AO88" i="42"/>
  <c r="AM89" i="42"/>
  <c r="AQ93" i="42"/>
  <c r="AP94" i="42"/>
  <c r="AO95" i="42"/>
  <c r="AN96" i="42"/>
  <c r="AP98" i="42"/>
  <c r="AO99" i="42"/>
  <c r="AN100" i="42"/>
  <c r="AQ105" i="42"/>
  <c r="AP106" i="42"/>
  <c r="AP107" i="42"/>
  <c r="AN108" i="42"/>
  <c r="AO110" i="42"/>
  <c r="AN111" i="42"/>
  <c r="AO117" i="42"/>
  <c r="AO118" i="42"/>
  <c r="AM119" i="42"/>
  <c r="AM120" i="42"/>
  <c r="AO122" i="42"/>
  <c r="AN123" i="42"/>
  <c r="AP127" i="42"/>
  <c r="AO128" i="42"/>
  <c r="AN129" i="42"/>
  <c r="AO133" i="42"/>
  <c r="AQ134" i="42"/>
  <c r="AQ136" i="42"/>
  <c r="AP137" i="42"/>
  <c r="AN138" i="42"/>
  <c r="AQ87" i="42"/>
  <c r="AP88" i="42"/>
  <c r="AN89" i="42"/>
  <c r="AM90" i="42"/>
  <c r="AQ94" i="42"/>
  <c r="AP95" i="42"/>
  <c r="AO96" i="42"/>
  <c r="AN97" i="42"/>
  <c r="AQ98" i="42"/>
  <c r="AP99" i="42"/>
  <c r="AO100" i="42"/>
  <c r="AM101" i="42"/>
  <c r="AQ106" i="42"/>
  <c r="AQ107" i="42"/>
  <c r="AO108" i="42"/>
  <c r="AN109" i="42"/>
  <c r="AP110" i="42"/>
  <c r="AO111" i="42"/>
  <c r="AN112" i="42"/>
  <c r="AM113" i="42"/>
  <c r="AM114" i="42"/>
  <c r="AP117" i="42"/>
  <c r="AP118" i="42"/>
  <c r="AN119" i="42"/>
  <c r="AN120" i="42"/>
  <c r="AM121" i="42"/>
  <c r="AO123" i="42"/>
  <c r="AM124" i="42"/>
  <c r="AO129" i="42"/>
  <c r="AM130" i="42"/>
  <c r="W132" i="42"/>
  <c r="AP133" i="42"/>
  <c r="AQ137" i="42"/>
  <c r="AO138" i="42"/>
  <c r="AO139" i="42"/>
  <c r="Y107" i="42"/>
  <c r="AM86" i="42"/>
  <c r="AQ88" i="42"/>
  <c r="AO89" i="42"/>
  <c r="AN90" i="42"/>
  <c r="AM92" i="42"/>
  <c r="AQ95" i="42"/>
  <c r="AP96" i="42"/>
  <c r="AO97" i="42"/>
  <c r="AQ99" i="42"/>
  <c r="AP100" i="42"/>
  <c r="AN101" i="42"/>
  <c r="AM102" i="42"/>
  <c r="AM103" i="42"/>
  <c r="AM104" i="42"/>
  <c r="AP108" i="42"/>
  <c r="AO109" i="42"/>
  <c r="AQ110" i="42"/>
  <c r="AP111" i="42"/>
  <c r="AO112" i="42"/>
  <c r="AN113" i="42"/>
  <c r="AN114" i="42"/>
  <c r="AO119" i="42"/>
  <c r="AO120" i="42"/>
  <c r="AN121" i="42"/>
  <c r="AP123" i="42"/>
  <c r="AN124" i="42"/>
  <c r="AM125" i="42"/>
  <c r="W127" i="42"/>
  <c r="AP129" i="42"/>
  <c r="AN130" i="42"/>
  <c r="AM131" i="42"/>
  <c r="AQ133" i="42"/>
  <c r="AP138" i="42"/>
  <c r="Y92" i="42"/>
  <c r="P86" i="15"/>
  <c r="P90" i="15"/>
  <c r="P90" i="18"/>
  <c r="L98" i="18"/>
  <c r="M118" i="18"/>
  <c r="P128" i="18"/>
  <c r="P86" i="19"/>
  <c r="P90" i="19"/>
  <c r="P86" i="20"/>
  <c r="O138" i="21"/>
  <c r="P86" i="22"/>
  <c r="P90" i="22"/>
  <c r="P136" i="22"/>
  <c r="AN86" i="42"/>
  <c r="AP89" i="42"/>
  <c r="AO90" i="42"/>
  <c r="AN91" i="42"/>
  <c r="AN92" i="42"/>
  <c r="AQ96" i="42"/>
  <c r="AP97" i="42"/>
  <c r="AQ100" i="42"/>
  <c r="AO101" i="42"/>
  <c r="AN102" i="42"/>
  <c r="AN103" i="42"/>
  <c r="AN104" i="42"/>
  <c r="AQ108" i="42"/>
  <c r="AP109" i="42"/>
  <c r="AQ111" i="42"/>
  <c r="AP112" i="42"/>
  <c r="AO113" i="42"/>
  <c r="AM115" i="42"/>
  <c r="AP119" i="42"/>
  <c r="AP120" i="42"/>
  <c r="AO121" i="42"/>
  <c r="AO124" i="42"/>
  <c r="AN125" i="42"/>
  <c r="AM126" i="42"/>
  <c r="AN131" i="42"/>
  <c r="AQ138" i="42"/>
  <c r="W107" i="42"/>
  <c r="W114" i="42"/>
  <c r="AE111" i="42"/>
  <c r="AD112" i="42"/>
  <c r="AF86" i="42"/>
  <c r="AH86" i="42"/>
  <c r="AG86" i="42"/>
  <c r="W87" i="42"/>
  <c r="Y90" i="42"/>
  <c r="W91" i="42"/>
  <c r="Y94" i="42"/>
  <c r="W95" i="42"/>
  <c r="W98" i="42"/>
  <c r="AD99" i="42"/>
  <c r="AE98" i="42"/>
  <c r="W100" i="42"/>
  <c r="W117" i="42"/>
  <c r="W99" i="42"/>
  <c r="Y103" i="42"/>
  <c r="Y109" i="42"/>
  <c r="W88" i="42"/>
  <c r="W92" i="42"/>
  <c r="W96" i="42"/>
  <c r="Y102" i="42"/>
  <c r="Y104" i="42"/>
  <c r="W104" i="42"/>
  <c r="W118" i="42"/>
  <c r="W97" i="42"/>
  <c r="W128" i="42"/>
  <c r="AD135" i="42"/>
  <c r="AE134" i="42"/>
  <c r="W111" i="42"/>
  <c r="W112" i="42"/>
  <c r="W113" i="42"/>
  <c r="W120" i="42"/>
  <c r="AF122" i="42"/>
  <c r="AH122" i="42"/>
  <c r="W135" i="42"/>
  <c r="Y135" i="42"/>
  <c r="W139" i="42"/>
  <c r="Y139" i="42"/>
  <c r="W106" i="42"/>
  <c r="AG122" i="42"/>
  <c r="Y136" i="42"/>
  <c r="Y137" i="42"/>
  <c r="W126" i="42"/>
  <c r="W137" i="42"/>
  <c r="AD123" i="42"/>
  <c r="W123" i="42"/>
  <c r="W131" i="42"/>
  <c r="W136" i="42"/>
  <c r="P90" i="21"/>
  <c r="AM128" i="40"/>
  <c r="AM128" i="41"/>
  <c r="Q122" i="31"/>
  <c r="AP102" i="29"/>
  <c r="AP102" i="41"/>
  <c r="P90" i="20"/>
  <c r="AP105" i="29"/>
  <c r="AP105" i="41"/>
  <c r="AQ102" i="29"/>
  <c r="AQ102" i="41"/>
  <c r="P86" i="18"/>
  <c r="P86" i="21"/>
  <c r="AN129" i="41"/>
  <c r="AB110" i="39"/>
  <c r="AB111" i="39" s="1"/>
  <c r="AB112" i="39" s="1"/>
  <c r="AB113" i="39" s="1"/>
  <c r="AB114" i="39" s="1"/>
  <c r="AB115" i="39" s="1"/>
  <c r="AB116" i="39" s="1"/>
  <c r="AB117" i="39" s="1"/>
  <c r="AB118" i="39" s="1"/>
  <c r="AB119" i="39" s="1"/>
  <c r="AB120" i="39" s="1"/>
  <c r="AB121" i="39" s="1"/>
  <c r="AP103" i="41"/>
  <c r="AO111" i="41"/>
  <c r="AO130" i="40"/>
  <c r="AO130" i="41"/>
  <c r="AO117" i="41"/>
  <c r="AN138" i="41"/>
  <c r="W138" i="40"/>
  <c r="W108" i="40"/>
  <c r="Y108" i="40"/>
  <c r="AN108" i="41"/>
  <c r="AQ135" i="30"/>
  <c r="AQ135" i="41"/>
  <c r="AM133" i="40"/>
  <c r="AM133" i="41"/>
  <c r="AP131" i="40"/>
  <c r="AP131" i="41"/>
  <c r="AO114" i="40"/>
  <c r="AO114" i="41"/>
  <c r="Y88" i="40"/>
  <c r="AN106" i="41"/>
  <c r="AN139" i="29"/>
  <c r="AN139" i="41"/>
  <c r="AN135" i="40"/>
  <c r="AN135" i="41"/>
  <c r="AP128" i="40"/>
  <c r="AP128" i="41"/>
  <c r="AD111" i="40"/>
  <c r="AD112" i="40" s="1"/>
  <c r="AE110" i="40"/>
  <c r="AG110" i="40" s="1"/>
  <c r="AP94" i="41"/>
  <c r="AM104" i="41"/>
  <c r="U109" i="41"/>
  <c r="U111" i="41"/>
  <c r="U112" i="41"/>
  <c r="U115" i="41"/>
  <c r="AP123" i="41"/>
  <c r="U127" i="41"/>
  <c r="AN130" i="41"/>
  <c r="AO138" i="41"/>
  <c r="Y105" i="40"/>
  <c r="AP106" i="41"/>
  <c r="AO113" i="41"/>
  <c r="AO119" i="41"/>
  <c r="AB122" i="41"/>
  <c r="AB123" i="41" s="1"/>
  <c r="AB124" i="41" s="1"/>
  <c r="AB125" i="41" s="1"/>
  <c r="AB126" i="41" s="1"/>
  <c r="AB127" i="41" s="1"/>
  <c r="AB128" i="41" s="1"/>
  <c r="AB129" i="41" s="1"/>
  <c r="AB130" i="41" s="1"/>
  <c r="AB131" i="41" s="1"/>
  <c r="AB132" i="41" s="1"/>
  <c r="AB133" i="41" s="1"/>
  <c r="AP132" i="41"/>
  <c r="AQ139" i="30"/>
  <c r="AQ139" i="41"/>
  <c r="AM116" i="40"/>
  <c r="AM116" i="41"/>
  <c r="Q94" i="29"/>
  <c r="AM103" i="41"/>
  <c r="AM111" i="41"/>
  <c r="AO134" i="41"/>
  <c r="AP139" i="40"/>
  <c r="AP139" i="41"/>
  <c r="AP87" i="41"/>
  <c r="AM91" i="41"/>
  <c r="AD98" i="41"/>
  <c r="AE98" i="41" s="1"/>
  <c r="U110" i="41"/>
  <c r="AM115" i="41"/>
  <c r="AM121" i="41"/>
  <c r="U124" i="41"/>
  <c r="AO136" i="41"/>
  <c r="AM97" i="40"/>
  <c r="AM97" i="41"/>
  <c r="AP119" i="41"/>
  <c r="AN118" i="29"/>
  <c r="AN118" i="41"/>
  <c r="AP116" i="40"/>
  <c r="AP116" i="41"/>
  <c r="AM112" i="40"/>
  <c r="AM112" i="41"/>
  <c r="AM109" i="40"/>
  <c r="AM109" i="41"/>
  <c r="W88" i="40"/>
  <c r="W126" i="40"/>
  <c r="Y97" i="40"/>
  <c r="W101" i="40"/>
  <c r="AM95" i="41"/>
  <c r="U102" i="41"/>
  <c r="U108" i="41"/>
  <c r="AM110" i="41"/>
  <c r="U113" i="41"/>
  <c r="AO115" i="41"/>
  <c r="U128" i="41"/>
  <c r="AP136" i="41"/>
  <c r="AM139" i="41"/>
  <c r="U138" i="41"/>
  <c r="U139" i="41"/>
  <c r="AO104" i="41"/>
  <c r="U107" i="41"/>
  <c r="AO110" i="41"/>
  <c r="U114" i="41"/>
  <c r="AO116" i="41"/>
  <c r="AM120" i="41"/>
  <c r="AQ133" i="41"/>
  <c r="AQ137" i="41"/>
  <c r="Y104" i="40"/>
  <c r="Y137" i="40"/>
  <c r="Y94" i="40"/>
  <c r="Y106" i="40"/>
  <c r="W103" i="40"/>
  <c r="Y111" i="40"/>
  <c r="AB86" i="41"/>
  <c r="AB87" i="41" s="1"/>
  <c r="AB88" i="41" s="1"/>
  <c r="AB89" i="41" s="1"/>
  <c r="AB90" i="41" s="1"/>
  <c r="AB91" i="41" s="1"/>
  <c r="AB92" i="41" s="1"/>
  <c r="AB93" i="41" s="1"/>
  <c r="AB94" i="41" s="1"/>
  <c r="AB95" i="41" s="1"/>
  <c r="AB96" i="41" s="1"/>
  <c r="AB97" i="41" s="1"/>
  <c r="AO107" i="41"/>
  <c r="AM114" i="41"/>
  <c r="AO118" i="41"/>
  <c r="AN120" i="41"/>
  <c r="AO122" i="41"/>
  <c r="AM135" i="41"/>
  <c r="AM91" i="39"/>
  <c r="Y101" i="40"/>
  <c r="Y109" i="40"/>
  <c r="Y112" i="40"/>
  <c r="W87" i="40"/>
  <c r="Y91" i="40"/>
  <c r="W99" i="40"/>
  <c r="Y107" i="40"/>
  <c r="AA86" i="41"/>
  <c r="AA87" i="41" s="1"/>
  <c r="AA88" i="41" s="1"/>
  <c r="AA89" i="41" s="1"/>
  <c r="AA90" i="41" s="1"/>
  <c r="AA91" i="41" s="1"/>
  <c r="AA92" i="41" s="1"/>
  <c r="AA93" i="41" s="1"/>
  <c r="AA94" i="41" s="1"/>
  <c r="AA95" i="41" s="1"/>
  <c r="AA96" i="41" s="1"/>
  <c r="AA97" i="41" s="1"/>
  <c r="AP90" i="41"/>
  <c r="AO112" i="41"/>
  <c r="AO131" i="41"/>
  <c r="AO90" i="41"/>
  <c r="AQ94" i="41"/>
  <c r="AQ103" i="41"/>
  <c r="AO109" i="41"/>
  <c r="AO123" i="41"/>
  <c r="AM129" i="41"/>
  <c r="AC134" i="41"/>
  <c r="AC135" i="41" s="1"/>
  <c r="AC136" i="41" s="1"/>
  <c r="AC137" i="41" s="1"/>
  <c r="AC138" i="41" s="1"/>
  <c r="AC139" i="41" s="1"/>
  <c r="AC140" i="41" s="1"/>
  <c r="AQ89" i="41"/>
  <c r="U87" i="41"/>
  <c r="AN87" i="41"/>
  <c r="U97" i="41"/>
  <c r="AP97" i="41"/>
  <c r="AO97" i="41"/>
  <c r="AN97" i="41"/>
  <c r="AQ97" i="41"/>
  <c r="AN101" i="41"/>
  <c r="AQ101" i="41"/>
  <c r="AP101" i="41"/>
  <c r="AO101" i="41"/>
  <c r="U101" i="41"/>
  <c r="AQ99" i="41"/>
  <c r="AQ98" i="41"/>
  <c r="AA98" i="41"/>
  <c r="AA99" i="41" s="1"/>
  <c r="AA100" i="41" s="1"/>
  <c r="AA101" i="41" s="1"/>
  <c r="AA102" i="41" s="1"/>
  <c r="AA103" i="41" s="1"/>
  <c r="AA104" i="41" s="1"/>
  <c r="AA105" i="41" s="1"/>
  <c r="AA106" i="41" s="1"/>
  <c r="AA107" i="41" s="1"/>
  <c r="AA108" i="41" s="1"/>
  <c r="AA109" i="41" s="1"/>
  <c r="AM101" i="41"/>
  <c r="AN99" i="41"/>
  <c r="AQ100" i="41"/>
  <c r="AM99" i="41"/>
  <c r="AN98" i="41"/>
  <c r="AD86" i="41"/>
  <c r="U86" i="41"/>
  <c r="AC86" i="41"/>
  <c r="AC87" i="41" s="1"/>
  <c r="AC88" i="41" s="1"/>
  <c r="AC89" i="41" s="1"/>
  <c r="AC90" i="41" s="1"/>
  <c r="AC91" i="41" s="1"/>
  <c r="AC92" i="41" s="1"/>
  <c r="AC93" i="41" s="1"/>
  <c r="AC94" i="41" s="1"/>
  <c r="AC95" i="41" s="1"/>
  <c r="AC96" i="41" s="1"/>
  <c r="AC97" i="41" s="1"/>
  <c r="AM86" i="41"/>
  <c r="AO87" i="41"/>
  <c r="U90" i="41"/>
  <c r="AQ90" i="41"/>
  <c r="AN91" i="41"/>
  <c r="AN94" i="41"/>
  <c r="U94" i="41"/>
  <c r="U100" i="41"/>
  <c r="AQ93" i="41"/>
  <c r="AN86" i="41"/>
  <c r="AO91" i="41"/>
  <c r="AP95" i="41"/>
  <c r="AO95" i="41"/>
  <c r="U95" i="41"/>
  <c r="AN95" i="41"/>
  <c r="AC98" i="41"/>
  <c r="AC99" i="41" s="1"/>
  <c r="AC100" i="41" s="1"/>
  <c r="AC101" i="41" s="1"/>
  <c r="AC102" i="41" s="1"/>
  <c r="AC103" i="41" s="1"/>
  <c r="AC104" i="41" s="1"/>
  <c r="AC105" i="41" s="1"/>
  <c r="AC106" i="41" s="1"/>
  <c r="AC107" i="41" s="1"/>
  <c r="AC108" i="41" s="1"/>
  <c r="AC109" i="41" s="1"/>
  <c r="AP98" i="41"/>
  <c r="AO86" i="41"/>
  <c r="AQ87" i="41"/>
  <c r="AM88" i="41"/>
  <c r="AP91" i="41"/>
  <c r="U91" i="41"/>
  <c r="AQ91" i="41"/>
  <c r="AM92" i="41"/>
  <c r="AQ95" i="41"/>
  <c r="U89" i="41"/>
  <c r="AN89" i="41"/>
  <c r="U93" i="41"/>
  <c r="AN93" i="41"/>
  <c r="AO88" i="41"/>
  <c r="AM89" i="41"/>
  <c r="AO92" i="41"/>
  <c r="AM93" i="41"/>
  <c r="U99" i="41"/>
  <c r="AO99" i="41"/>
  <c r="AM87" i="41"/>
  <c r="AQ86" i="41"/>
  <c r="AN88" i="41"/>
  <c r="AP88" i="41"/>
  <c r="AQ88" i="41"/>
  <c r="AO89" i="41"/>
  <c r="AM90" i="41"/>
  <c r="AN92" i="41"/>
  <c r="AP92" i="41"/>
  <c r="AQ92" i="41"/>
  <c r="AO93" i="41"/>
  <c r="AM94" i="41"/>
  <c r="AN96" i="41"/>
  <c r="AM96" i="41"/>
  <c r="U96" i="41"/>
  <c r="AQ96" i="41"/>
  <c r="AP96" i="41"/>
  <c r="U98" i="41"/>
  <c r="AN100" i="41"/>
  <c r="U88" i="41"/>
  <c r="AP89" i="41"/>
  <c r="AN90" i="41"/>
  <c r="U92" i="41"/>
  <c r="AP93" i="41"/>
  <c r="AO94" i="41"/>
  <c r="AO96" i="41"/>
  <c r="AP100" i="41"/>
  <c r="AM98" i="41"/>
  <c r="AM102" i="41"/>
  <c r="AN102" i="41"/>
  <c r="U105" i="41"/>
  <c r="AQ105" i="41"/>
  <c r="AO106" i="41"/>
  <c r="AQ107" i="41"/>
  <c r="AQ109" i="41"/>
  <c r="AP109" i="41"/>
  <c r="AQ108" i="41"/>
  <c r="AN109" i="41"/>
  <c r="AO102" i="41"/>
  <c r="AO98" i="41"/>
  <c r="U104" i="41"/>
  <c r="AN104" i="41"/>
  <c r="U106" i="41"/>
  <c r="AM105" i="41"/>
  <c r="AQ106" i="41"/>
  <c r="AP107" i="41"/>
  <c r="AP104" i="41"/>
  <c r="AB98" i="41"/>
  <c r="AB99" i="41" s="1"/>
  <c r="AB100" i="41" s="1"/>
  <c r="AB101" i="41" s="1"/>
  <c r="AB102" i="41" s="1"/>
  <c r="AB103" i="41" s="1"/>
  <c r="AB104" i="41" s="1"/>
  <c r="AB105" i="41" s="1"/>
  <c r="AB106" i="41" s="1"/>
  <c r="AB107" i="41" s="1"/>
  <c r="AB108" i="41" s="1"/>
  <c r="AB109" i="41" s="1"/>
  <c r="U103" i="41"/>
  <c r="AN103" i="41"/>
  <c r="AQ104" i="41"/>
  <c r="AN105" i="41"/>
  <c r="AM107" i="41"/>
  <c r="AC110" i="41"/>
  <c r="AC111" i="41" s="1"/>
  <c r="AC112" i="41" s="1"/>
  <c r="AC113" i="41" s="1"/>
  <c r="AC114" i="41" s="1"/>
  <c r="AC115" i="41" s="1"/>
  <c r="AC116" i="41" s="1"/>
  <c r="AC117" i="41" s="1"/>
  <c r="AC118" i="41" s="1"/>
  <c r="AC119" i="41" s="1"/>
  <c r="AC120" i="41" s="1"/>
  <c r="AC121" i="41" s="1"/>
  <c r="AQ110" i="41"/>
  <c r="AA110" i="41"/>
  <c r="AA111" i="41" s="1"/>
  <c r="AA112" i="41" s="1"/>
  <c r="AA113" i="41" s="1"/>
  <c r="AA114" i="41" s="1"/>
  <c r="AA115" i="41" s="1"/>
  <c r="AA116" i="41" s="1"/>
  <c r="AA117" i="41" s="1"/>
  <c r="AA118" i="41" s="1"/>
  <c r="AA119" i="41" s="1"/>
  <c r="AA120" i="41" s="1"/>
  <c r="AA121" i="41" s="1"/>
  <c r="AP110" i="41"/>
  <c r="AN110" i="41"/>
  <c r="AB110" i="41"/>
  <c r="AB111" i="41" s="1"/>
  <c r="AB112" i="41" s="1"/>
  <c r="AB113" i="41" s="1"/>
  <c r="AB114" i="41" s="1"/>
  <c r="AB115" i="41" s="1"/>
  <c r="AB116" i="41" s="1"/>
  <c r="AB117" i="41" s="1"/>
  <c r="AB118" i="41" s="1"/>
  <c r="AB119" i="41" s="1"/>
  <c r="AB120" i="41" s="1"/>
  <c r="AB121" i="41" s="1"/>
  <c r="AP99" i="41"/>
  <c r="AO100" i="41"/>
  <c r="AM100" i="41"/>
  <c r="AO103" i="41"/>
  <c r="AO105" i="41"/>
  <c r="AM106" i="41"/>
  <c r="AN107" i="41"/>
  <c r="AP108" i="41"/>
  <c r="AD110" i="41"/>
  <c r="AO108" i="41"/>
  <c r="AN111" i="41"/>
  <c r="AN112" i="41"/>
  <c r="AN113" i="41"/>
  <c r="AN114" i="41"/>
  <c r="AN115" i="41"/>
  <c r="U118" i="41"/>
  <c r="AP118" i="41"/>
  <c r="AN119" i="41"/>
  <c r="AN121" i="41"/>
  <c r="AP111" i="41"/>
  <c r="AP112" i="41"/>
  <c r="AP113" i="41"/>
  <c r="AP114" i="41"/>
  <c r="AP115" i="41"/>
  <c r="U117" i="41"/>
  <c r="AM117" i="41"/>
  <c r="AQ111" i="41"/>
  <c r="AQ112" i="41"/>
  <c r="AN117" i="41"/>
  <c r="AM119" i="41"/>
  <c r="AN122" i="41"/>
  <c r="AN116" i="41"/>
  <c r="AP117" i="41"/>
  <c r="AP124" i="41"/>
  <c r="AM118" i="41"/>
  <c r="AO124" i="41"/>
  <c r="AN124" i="41"/>
  <c r="AM124" i="41"/>
  <c r="AA122" i="41"/>
  <c r="AA123" i="41" s="1"/>
  <c r="AA124" i="41" s="1"/>
  <c r="AA125" i="41" s="1"/>
  <c r="AA126" i="41" s="1"/>
  <c r="AA127" i="41" s="1"/>
  <c r="AA128" i="41" s="1"/>
  <c r="AA129" i="41" s="1"/>
  <c r="AA130" i="41" s="1"/>
  <c r="AA131" i="41" s="1"/>
  <c r="AA132" i="41" s="1"/>
  <c r="AA133" i="41" s="1"/>
  <c r="AP121" i="41"/>
  <c r="AP120" i="41"/>
  <c r="AO121" i="41"/>
  <c r="AO120" i="41"/>
  <c r="U116" i="41"/>
  <c r="AP127" i="41"/>
  <c r="AO127" i="41"/>
  <c r="AN126" i="41"/>
  <c r="AM125" i="41"/>
  <c r="AN127" i="41"/>
  <c r="AM127" i="41"/>
  <c r="U126" i="41"/>
  <c r="AN128" i="41"/>
  <c r="AO129" i="41"/>
  <c r="AP130" i="41"/>
  <c r="AM134" i="41"/>
  <c r="AO135" i="41"/>
  <c r="AQ136" i="41"/>
  <c r="AM138" i="41"/>
  <c r="AO139" i="41"/>
  <c r="U125" i="41"/>
  <c r="AM126" i="41"/>
  <c r="AO128" i="41"/>
  <c r="AP129" i="41"/>
  <c r="U133" i="41"/>
  <c r="AP135" i="41"/>
  <c r="U137" i="41"/>
  <c r="U132" i="41"/>
  <c r="AM137" i="41"/>
  <c r="AC122" i="41"/>
  <c r="AC123" i="41" s="1"/>
  <c r="AC124" i="41" s="1"/>
  <c r="AC125" i="41" s="1"/>
  <c r="AC126" i="41" s="1"/>
  <c r="AC127" i="41" s="1"/>
  <c r="AC128" i="41" s="1"/>
  <c r="AC129" i="41" s="1"/>
  <c r="AC130" i="41" s="1"/>
  <c r="AC131" i="41" s="1"/>
  <c r="AC132" i="41" s="1"/>
  <c r="AC133" i="41" s="1"/>
  <c r="U123" i="41"/>
  <c r="AN125" i="41"/>
  <c r="AO126" i="41"/>
  <c r="U131" i="41"/>
  <c r="AM132" i="41"/>
  <c r="AN133" i="41"/>
  <c r="AP134" i="41"/>
  <c r="U136" i="41"/>
  <c r="AN137" i="41"/>
  <c r="AP138" i="41"/>
  <c r="U122" i="41"/>
  <c r="AD122" i="41"/>
  <c r="AM123" i="41"/>
  <c r="AO125" i="41"/>
  <c r="AP126" i="41"/>
  <c r="U130" i="41"/>
  <c r="AM131" i="41"/>
  <c r="AN132" i="41"/>
  <c r="AO133" i="41"/>
  <c r="AA134" i="41"/>
  <c r="AA135" i="41" s="1"/>
  <c r="AA136" i="41" s="1"/>
  <c r="AA137" i="41" s="1"/>
  <c r="AA138" i="41" s="1"/>
  <c r="AA139" i="41" s="1"/>
  <c r="AA140" i="41" s="1"/>
  <c r="AQ134" i="41"/>
  <c r="AM136" i="41"/>
  <c r="AO137" i="41"/>
  <c r="AQ138" i="41"/>
  <c r="U119" i="41"/>
  <c r="U120" i="41"/>
  <c r="U121" i="41"/>
  <c r="AM122" i="41"/>
  <c r="AN123" i="41"/>
  <c r="AP125" i="41"/>
  <c r="U129" i="41"/>
  <c r="AM130" i="41"/>
  <c r="AN131" i="41"/>
  <c r="AO132" i="41"/>
  <c r="AP133" i="41"/>
  <c r="AB134" i="41"/>
  <c r="AB135" i="41" s="1"/>
  <c r="AB136" i="41" s="1"/>
  <c r="AB137" i="41" s="1"/>
  <c r="AB138" i="41" s="1"/>
  <c r="AB139" i="41" s="1"/>
  <c r="AB140" i="41" s="1"/>
  <c r="U135" i="41"/>
  <c r="AN136" i="41"/>
  <c r="AP137" i="41"/>
  <c r="O118" i="22"/>
  <c r="AM132" i="39"/>
  <c r="AQ89" i="40"/>
  <c r="AQ90" i="40"/>
  <c r="AO96" i="40"/>
  <c r="AQ98" i="40"/>
  <c r="AN99" i="40"/>
  <c r="AN100" i="40"/>
  <c r="AQ103" i="40"/>
  <c r="AN105" i="40"/>
  <c r="AP109" i="40"/>
  <c r="AN116" i="40"/>
  <c r="AP120" i="40"/>
  <c r="AN121" i="40"/>
  <c r="AO131" i="40"/>
  <c r="AN132" i="40"/>
  <c r="AQ92" i="40"/>
  <c r="AP96" i="40"/>
  <c r="AO97" i="40"/>
  <c r="AO99" i="40"/>
  <c r="AO105" i="40"/>
  <c r="AM107" i="40"/>
  <c r="AQ109" i="40"/>
  <c r="AQ110" i="40"/>
  <c r="AM113" i="40"/>
  <c r="AN123" i="40"/>
  <c r="AP130" i="40"/>
  <c r="AO132" i="40"/>
  <c r="Y99" i="40"/>
  <c r="AO134" i="22"/>
  <c r="AQ97" i="39"/>
  <c r="AQ94" i="40"/>
  <c r="AQ96" i="40"/>
  <c r="AP97" i="40"/>
  <c r="AM102" i="40"/>
  <c r="AP105" i="40"/>
  <c r="AN107" i="40"/>
  <c r="AP111" i="40"/>
  <c r="W115" i="40"/>
  <c r="AN117" i="40"/>
  <c r="W120" i="40"/>
  <c r="AO123" i="40"/>
  <c r="AN124" i="40"/>
  <c r="AM126" i="40"/>
  <c r="W129" i="40"/>
  <c r="AN137" i="40"/>
  <c r="W100" i="40"/>
  <c r="P88" i="12"/>
  <c r="P92" i="12"/>
  <c r="R112" i="12"/>
  <c r="AP100" i="39"/>
  <c r="AP92" i="39"/>
  <c r="AM88" i="40"/>
  <c r="AQ97" i="40"/>
  <c r="AO101" i="40"/>
  <c r="W104" i="40"/>
  <c r="AP106" i="40"/>
  <c r="AM108" i="40"/>
  <c r="AQ111" i="40"/>
  <c r="AO112" i="40"/>
  <c r="AM118" i="40"/>
  <c r="AM119" i="40"/>
  <c r="AO124" i="40"/>
  <c r="AQ135" i="40"/>
  <c r="AQ136" i="40"/>
  <c r="U131" i="39"/>
  <c r="AQ86" i="40"/>
  <c r="AP87" i="40"/>
  <c r="AN88" i="40"/>
  <c r="AM89" i="40"/>
  <c r="AM90" i="40"/>
  <c r="AM98" i="40"/>
  <c r="AP101" i="40"/>
  <c r="AM103" i="40"/>
  <c r="AQ106" i="40"/>
  <c r="W110" i="40"/>
  <c r="W111" i="40"/>
  <c r="AP112" i="40"/>
  <c r="AP113" i="40"/>
  <c r="AN114" i="40"/>
  <c r="W116" i="40"/>
  <c r="AP117" i="40"/>
  <c r="AN118" i="40"/>
  <c r="AE134" i="40"/>
  <c r="AF134" i="40" s="1"/>
  <c r="AN139" i="40"/>
  <c r="AQ87" i="40"/>
  <c r="AO88" i="40"/>
  <c r="AN90" i="40"/>
  <c r="AM91" i="40"/>
  <c r="AM92" i="40"/>
  <c r="AM93" i="40"/>
  <c r="AQ101" i="40"/>
  <c r="AP102" i="40"/>
  <c r="AO108" i="40"/>
  <c r="AO119" i="40"/>
  <c r="W91" i="40"/>
  <c r="AN91" i="40"/>
  <c r="AN92" i="40"/>
  <c r="AN93" i="40"/>
  <c r="AM94" i="40"/>
  <c r="AQ102" i="40"/>
  <c r="AN109" i="40"/>
  <c r="W112" i="40"/>
  <c r="AM131" i="40"/>
  <c r="W122" i="40"/>
  <c r="AI122" i="40" s="1"/>
  <c r="Y92" i="40"/>
  <c r="U129" i="39"/>
  <c r="U136" i="39"/>
  <c r="AP90" i="40"/>
  <c r="AN94" i="40"/>
  <c r="AM100" i="40"/>
  <c r="AP103" i="40"/>
  <c r="AN104" i="40"/>
  <c r="AO109" i="40"/>
  <c r="AO110" i="40"/>
  <c r="AO115" i="40"/>
  <c r="AM132" i="40"/>
  <c r="AQ139" i="40"/>
  <c r="Y134" i="40"/>
  <c r="Y93" i="40"/>
  <c r="W92" i="40"/>
  <c r="Y90" i="40"/>
  <c r="W113" i="40"/>
  <c r="W139" i="40"/>
  <c r="Y136" i="40"/>
  <c r="Y133" i="40"/>
  <c r="W131" i="40"/>
  <c r="W119" i="40"/>
  <c r="W107" i="40"/>
  <c r="AE87" i="40"/>
  <c r="AD88" i="40"/>
  <c r="Y95" i="40"/>
  <c r="AF122" i="40"/>
  <c r="AH122" i="40"/>
  <c r="AG122" i="40"/>
  <c r="W89" i="40"/>
  <c r="W93" i="40"/>
  <c r="W95" i="40"/>
  <c r="AD100" i="40"/>
  <c r="AE99" i="40"/>
  <c r="AE135" i="40"/>
  <c r="AD136" i="40"/>
  <c r="AE86" i="40"/>
  <c r="W90" i="40"/>
  <c r="W94" i="40"/>
  <c r="Y96" i="40"/>
  <c r="W96" i="40"/>
  <c r="Y100" i="40"/>
  <c r="W102" i="40"/>
  <c r="W128" i="40"/>
  <c r="W127" i="40"/>
  <c r="Y135" i="40"/>
  <c r="Y139" i="40"/>
  <c r="W97" i="40"/>
  <c r="W105" i="40"/>
  <c r="W125" i="40"/>
  <c r="W133" i="40"/>
  <c r="W98" i="40"/>
  <c r="AE98" i="40"/>
  <c r="W106" i="40"/>
  <c r="AD123" i="40"/>
  <c r="W124" i="40"/>
  <c r="W132" i="40"/>
  <c r="W136" i="40"/>
  <c r="R104" i="12"/>
  <c r="AN96" i="28"/>
  <c r="AN96" i="39"/>
  <c r="P91" i="12"/>
  <c r="R111" i="12"/>
  <c r="AP134" i="29"/>
  <c r="AP134" i="39"/>
  <c r="S112" i="22"/>
  <c r="R109" i="35"/>
  <c r="P88" i="15"/>
  <c r="Q90" i="33"/>
  <c r="AN95" i="33"/>
  <c r="AN95" i="39"/>
  <c r="N86" i="32"/>
  <c r="Y86" i="1"/>
  <c r="P89" i="15"/>
  <c r="R125" i="30"/>
  <c r="Q115" i="30"/>
  <c r="S111" i="30"/>
  <c r="Q97" i="31"/>
  <c r="Q92" i="21"/>
  <c r="R92" i="1"/>
  <c r="R92" i="50" s="1"/>
  <c r="P89" i="12"/>
  <c r="AO94" i="29"/>
  <c r="AO94" i="39"/>
  <c r="W115" i="27"/>
  <c r="AN133" i="31"/>
  <c r="AN133" i="39"/>
  <c r="R123" i="33"/>
  <c r="R110" i="15"/>
  <c r="AQ104" i="30"/>
  <c r="AQ104" i="39"/>
  <c r="R102" i="15"/>
  <c r="Q96" i="33"/>
  <c r="R96" i="1"/>
  <c r="R96" i="50" s="1"/>
  <c r="AM86" i="30"/>
  <c r="AM86" i="39"/>
  <c r="AO104" i="29"/>
  <c r="AO104" i="39"/>
  <c r="AO135" i="30"/>
  <c r="AO135" i="39"/>
  <c r="P87" i="12"/>
  <c r="AP138" i="29"/>
  <c r="AP138" i="39"/>
  <c r="R101" i="30"/>
  <c r="P92" i="15"/>
  <c r="R112" i="18"/>
  <c r="P88" i="19"/>
  <c r="P88" i="21"/>
  <c r="P92" i="21"/>
  <c r="R112" i="22"/>
  <c r="P88" i="23"/>
  <c r="P92" i="23"/>
  <c r="R112" i="23"/>
  <c r="P88" i="24"/>
  <c r="P92" i="24"/>
  <c r="R112" i="24"/>
  <c r="P88" i="25"/>
  <c r="P92" i="25"/>
  <c r="R112" i="25"/>
  <c r="P88" i="26"/>
  <c r="P92" i="26"/>
  <c r="Y139" i="32"/>
  <c r="AD86" i="39"/>
  <c r="AE86" i="39" s="1"/>
  <c r="AQ101" i="39"/>
  <c r="AP132" i="39"/>
  <c r="AQ137" i="39"/>
  <c r="R105" i="18"/>
  <c r="Q87" i="22"/>
  <c r="AN130" i="39"/>
  <c r="AM135" i="39"/>
  <c r="P89" i="18"/>
  <c r="U123" i="39"/>
  <c r="AP130" i="39"/>
  <c r="P86" i="12"/>
  <c r="P90" i="12"/>
  <c r="AO121" i="20"/>
  <c r="R99" i="12"/>
  <c r="Q89" i="22"/>
  <c r="Q86" i="21"/>
  <c r="AQ100" i="39"/>
  <c r="U102" i="39"/>
  <c r="U133" i="39"/>
  <c r="U97" i="39"/>
  <c r="AN100" i="39"/>
  <c r="AM124" i="39"/>
  <c r="AO129" i="39"/>
  <c r="AO136" i="39"/>
  <c r="AP88" i="39"/>
  <c r="P87" i="15"/>
  <c r="P91" i="15"/>
  <c r="R111" i="15"/>
  <c r="P87" i="18"/>
  <c r="P91" i="18"/>
  <c r="R111" i="20"/>
  <c r="R111" i="21"/>
  <c r="P87" i="22"/>
  <c r="R111" i="26"/>
  <c r="AP103" i="39"/>
  <c r="U106" i="39"/>
  <c r="AC134" i="39"/>
  <c r="AC135" i="39" s="1"/>
  <c r="AC136" i="39" s="1"/>
  <c r="AC137" i="39" s="1"/>
  <c r="AC138" i="39" s="1"/>
  <c r="AC139" i="39" s="1"/>
  <c r="AC140" i="39" s="1"/>
  <c r="AM139" i="39"/>
  <c r="AO86" i="39"/>
  <c r="AM87" i="39"/>
  <c r="AM90" i="39"/>
  <c r="AP91" i="39"/>
  <c r="U94" i="39"/>
  <c r="AQ94" i="39"/>
  <c r="AQ95" i="39"/>
  <c r="AN99" i="39"/>
  <c r="U101" i="39"/>
  <c r="AC110" i="39"/>
  <c r="AC111" i="39" s="1"/>
  <c r="AC112" i="39" s="1"/>
  <c r="AC113" i="39" s="1"/>
  <c r="AC114" i="39" s="1"/>
  <c r="AC115" i="39" s="1"/>
  <c r="AC116" i="39" s="1"/>
  <c r="AC117" i="39" s="1"/>
  <c r="AC118" i="39" s="1"/>
  <c r="AC119" i="39" s="1"/>
  <c r="AC120" i="39" s="1"/>
  <c r="AC121" i="39" s="1"/>
  <c r="AQ92" i="39"/>
  <c r="AP95" i="39"/>
  <c r="AN87" i="39"/>
  <c r="U88" i="39"/>
  <c r="AM89" i="39"/>
  <c r="U90" i="39"/>
  <c r="AN90" i="39"/>
  <c r="AQ91" i="39"/>
  <c r="AM93" i="39"/>
  <c r="AO97" i="39"/>
  <c r="AP96" i="39"/>
  <c r="AM97" i="39"/>
  <c r="AO99" i="39"/>
  <c r="AQ88" i="39"/>
  <c r="AA86" i="39"/>
  <c r="AA87" i="39" s="1"/>
  <c r="AA88" i="39" s="1"/>
  <c r="AA89" i="39" s="1"/>
  <c r="AA90" i="39" s="1"/>
  <c r="AA91" i="39" s="1"/>
  <c r="AA92" i="39" s="1"/>
  <c r="AA93" i="39" s="1"/>
  <c r="AA94" i="39" s="1"/>
  <c r="AA95" i="39" s="1"/>
  <c r="AA96" i="39" s="1"/>
  <c r="AA97" i="39" s="1"/>
  <c r="AQ86" i="39"/>
  <c r="AO87" i="39"/>
  <c r="AM88" i="39"/>
  <c r="U89" i="39"/>
  <c r="AN89" i="39"/>
  <c r="AO90" i="39"/>
  <c r="U93" i="39"/>
  <c r="AN93" i="39"/>
  <c r="AO95" i="39"/>
  <c r="U95" i="39"/>
  <c r="AQ96" i="39"/>
  <c r="U96" i="39"/>
  <c r="AA98" i="39"/>
  <c r="AA99" i="39" s="1"/>
  <c r="AA100" i="39" s="1"/>
  <c r="AA101" i="39" s="1"/>
  <c r="AA102" i="39" s="1"/>
  <c r="AA103" i="39" s="1"/>
  <c r="AA104" i="39" s="1"/>
  <c r="AA105" i="39" s="1"/>
  <c r="AA106" i="39" s="1"/>
  <c r="AA107" i="39" s="1"/>
  <c r="AA108" i="39" s="1"/>
  <c r="AA109" i="39" s="1"/>
  <c r="AP99" i="39"/>
  <c r="AO101" i="39"/>
  <c r="AM102" i="39"/>
  <c r="AP119" i="39"/>
  <c r="AN119" i="39"/>
  <c r="AO119" i="39"/>
  <c r="AM119" i="39"/>
  <c r="AQ110" i="39"/>
  <c r="AQ109" i="39"/>
  <c r="AO109" i="39"/>
  <c r="AM109" i="39"/>
  <c r="AN108" i="39"/>
  <c r="AQ107" i="39"/>
  <c r="AQ105" i="39"/>
  <c r="U105" i="39"/>
  <c r="U118" i="39"/>
  <c r="U91" i="39"/>
  <c r="AO96" i="39"/>
  <c r="AB86" i="39"/>
  <c r="AB87" i="39" s="1"/>
  <c r="AB88" i="39" s="1"/>
  <c r="AB89" i="39" s="1"/>
  <c r="AB90" i="39" s="1"/>
  <c r="AB91" i="39" s="1"/>
  <c r="AB92" i="39" s="1"/>
  <c r="AB93" i="39" s="1"/>
  <c r="AB94" i="39" s="1"/>
  <c r="AB95" i="39" s="1"/>
  <c r="AB96" i="39" s="1"/>
  <c r="AB97" i="39" s="1"/>
  <c r="AP87" i="39"/>
  <c r="AN88" i="39"/>
  <c r="AO89" i="39"/>
  <c r="AP90" i="39"/>
  <c r="AM92" i="39"/>
  <c r="AO93" i="39"/>
  <c r="AB98" i="39"/>
  <c r="AB99" i="39" s="1"/>
  <c r="AB100" i="39" s="1"/>
  <c r="AB101" i="39" s="1"/>
  <c r="AB102" i="39" s="1"/>
  <c r="AB103" i="39" s="1"/>
  <c r="AB104" i="39" s="1"/>
  <c r="AB105" i="39" s="1"/>
  <c r="AB106" i="39" s="1"/>
  <c r="AB107" i="39" s="1"/>
  <c r="AB108" i="39" s="1"/>
  <c r="AB109" i="39" s="1"/>
  <c r="AO98" i="39"/>
  <c r="AM101" i="39"/>
  <c r="AN102" i="39"/>
  <c r="AM106" i="39"/>
  <c r="U119" i="39"/>
  <c r="AM99" i="39"/>
  <c r="AQ99" i="39"/>
  <c r="AQ98" i="39"/>
  <c r="U87" i="39"/>
  <c r="AQ90" i="39"/>
  <c r="U98" i="39"/>
  <c r="AQ103" i="39"/>
  <c r="AQ102" i="39"/>
  <c r="AO103" i="39"/>
  <c r="AN103" i="39"/>
  <c r="U103" i="39"/>
  <c r="AC86" i="39"/>
  <c r="AC87" i="39" s="1"/>
  <c r="AC88" i="39" s="1"/>
  <c r="AC89" i="39" s="1"/>
  <c r="AC90" i="39" s="1"/>
  <c r="AC91" i="39" s="1"/>
  <c r="AC92" i="39" s="1"/>
  <c r="AC93" i="39" s="1"/>
  <c r="AC94" i="39" s="1"/>
  <c r="AC95" i="39" s="1"/>
  <c r="AC96" i="39" s="1"/>
  <c r="AC97" i="39" s="1"/>
  <c r="AQ87" i="39"/>
  <c r="AO88" i="39"/>
  <c r="AP89" i="39"/>
  <c r="AN92" i="39"/>
  <c r="AP93" i="39"/>
  <c r="AN97" i="39"/>
  <c r="AC98" i="39"/>
  <c r="AC99" i="39" s="1"/>
  <c r="AC100" i="39" s="1"/>
  <c r="AC101" i="39" s="1"/>
  <c r="AC102" i="39" s="1"/>
  <c r="AC103" i="39" s="1"/>
  <c r="AC104" i="39" s="1"/>
  <c r="AC105" i="39" s="1"/>
  <c r="AC106" i="39" s="1"/>
  <c r="AC107" i="39" s="1"/>
  <c r="AC108" i="39" s="1"/>
  <c r="AC109" i="39" s="1"/>
  <c r="AP98" i="39"/>
  <c r="U100" i="39"/>
  <c r="AO100" i="39"/>
  <c r="AN101" i="39"/>
  <c r="AO102" i="39"/>
  <c r="AP106" i="39"/>
  <c r="AP108" i="39"/>
  <c r="AN86" i="39"/>
  <c r="AN91" i="39"/>
  <c r="AP94" i="39"/>
  <c r="U86" i="39"/>
  <c r="AQ89" i="39"/>
  <c r="AO91" i="39"/>
  <c r="U92" i="39"/>
  <c r="AO92" i="39"/>
  <c r="AQ93" i="39"/>
  <c r="AN94" i="39"/>
  <c r="AM95" i="39"/>
  <c r="AM96" i="39"/>
  <c r="AP97" i="39"/>
  <c r="U99" i="39"/>
  <c r="AM100" i="39"/>
  <c r="AP101" i="39"/>
  <c r="AP102" i="39"/>
  <c r="AM103" i="39"/>
  <c r="AM105" i="39"/>
  <c r="AQ106" i="39"/>
  <c r="U107" i="39"/>
  <c r="AM111" i="39"/>
  <c r="AP118" i="39"/>
  <c r="AN118" i="39"/>
  <c r="AO118" i="39"/>
  <c r="AM118" i="39"/>
  <c r="AM122" i="39"/>
  <c r="AA122" i="39"/>
  <c r="AA123" i="39" s="1"/>
  <c r="AA124" i="39" s="1"/>
  <c r="AA125" i="39" s="1"/>
  <c r="AA126" i="39" s="1"/>
  <c r="AA127" i="39" s="1"/>
  <c r="AA128" i="39" s="1"/>
  <c r="AA129" i="39" s="1"/>
  <c r="AA130" i="39" s="1"/>
  <c r="AA131" i="39" s="1"/>
  <c r="AA132" i="39" s="1"/>
  <c r="AA133" i="39" s="1"/>
  <c r="AO122" i="39"/>
  <c r="U122" i="39"/>
  <c r="AD122" i="39"/>
  <c r="AC122" i="39"/>
  <c r="AC123" i="39" s="1"/>
  <c r="AC124" i="39" s="1"/>
  <c r="AC125" i="39" s="1"/>
  <c r="AC126" i="39" s="1"/>
  <c r="AC127" i="39" s="1"/>
  <c r="AC128" i="39" s="1"/>
  <c r="AC129" i="39" s="1"/>
  <c r="AC130" i="39" s="1"/>
  <c r="AC131" i="39" s="1"/>
  <c r="AC132" i="39" s="1"/>
  <c r="AC133" i="39" s="1"/>
  <c r="AN122" i="39"/>
  <c r="AB122" i="39"/>
  <c r="AB123" i="39" s="1"/>
  <c r="AB124" i="39" s="1"/>
  <c r="AB125" i="39" s="1"/>
  <c r="AB126" i="39" s="1"/>
  <c r="AB127" i="39" s="1"/>
  <c r="AB128" i="39" s="1"/>
  <c r="AB129" i="39" s="1"/>
  <c r="AB130" i="39" s="1"/>
  <c r="AB131" i="39" s="1"/>
  <c r="AB132" i="39" s="1"/>
  <c r="AB133" i="39" s="1"/>
  <c r="AP105" i="39"/>
  <c r="AO105" i="39"/>
  <c r="AN105" i="39"/>
  <c r="AO107" i="39"/>
  <c r="AQ111" i="39"/>
  <c r="AP117" i="39"/>
  <c r="AN117" i="39"/>
  <c r="AP115" i="39"/>
  <c r="AP114" i="39"/>
  <c r="AP113" i="39"/>
  <c r="AP112" i="39"/>
  <c r="AP111" i="39"/>
  <c r="AP110" i="39"/>
  <c r="AO117" i="39"/>
  <c r="AO116" i="39"/>
  <c r="AO115" i="39"/>
  <c r="AO114" i="39"/>
  <c r="AO113" i="39"/>
  <c r="AO112" i="39"/>
  <c r="AO111" i="39"/>
  <c r="AO110" i="39"/>
  <c r="AM117" i="39"/>
  <c r="AN116" i="39"/>
  <c r="AN115" i="39"/>
  <c r="AN114" i="39"/>
  <c r="AN113" i="39"/>
  <c r="AN112" i="39"/>
  <c r="AN111" i="39"/>
  <c r="AN110" i="39"/>
  <c r="AM116" i="39"/>
  <c r="AM115" i="39"/>
  <c r="AM114" i="39"/>
  <c r="AM113" i="39"/>
  <c r="AM112" i="39"/>
  <c r="U116" i="39"/>
  <c r="U115" i="39"/>
  <c r="U114" i="39"/>
  <c r="U113" i="39"/>
  <c r="U112" i="39"/>
  <c r="U111" i="39"/>
  <c r="AD110" i="39"/>
  <c r="U110" i="39"/>
  <c r="AP121" i="39"/>
  <c r="AN121" i="39"/>
  <c r="AO121" i="39"/>
  <c r="AM121" i="39"/>
  <c r="AM110" i="39"/>
  <c r="U117" i="39"/>
  <c r="U121" i="39"/>
  <c r="AP104" i="39"/>
  <c r="AM104" i="39"/>
  <c r="AO106" i="39"/>
  <c r="AN106" i="39"/>
  <c r="AQ108" i="39"/>
  <c r="AO108" i="39"/>
  <c r="AM108" i="39"/>
  <c r="U108" i="39"/>
  <c r="AP120" i="39"/>
  <c r="AN120" i="39"/>
  <c r="AO120" i="39"/>
  <c r="AM120" i="39"/>
  <c r="AO124" i="39"/>
  <c r="U124" i="39"/>
  <c r="AP124" i="39"/>
  <c r="AN124" i="39"/>
  <c r="AM94" i="39"/>
  <c r="AN98" i="39"/>
  <c r="AD98" i="39"/>
  <c r="AM98" i="39"/>
  <c r="U104" i="39"/>
  <c r="AN104" i="39"/>
  <c r="AP109" i="39"/>
  <c r="AN109" i="39"/>
  <c r="U109" i="39"/>
  <c r="AA110" i="39"/>
  <c r="AA111" i="39" s="1"/>
  <c r="AA112" i="39" s="1"/>
  <c r="AA113" i="39" s="1"/>
  <c r="AA114" i="39" s="1"/>
  <c r="AA115" i="39" s="1"/>
  <c r="AA116" i="39" s="1"/>
  <c r="AA117" i="39" s="1"/>
  <c r="AA118" i="39" s="1"/>
  <c r="AA119" i="39" s="1"/>
  <c r="AA120" i="39" s="1"/>
  <c r="AA121" i="39" s="1"/>
  <c r="AQ112" i="39"/>
  <c r="U120" i="39"/>
  <c r="AP128" i="39"/>
  <c r="AO127" i="39"/>
  <c r="AO128" i="39"/>
  <c r="AM128" i="39"/>
  <c r="U126" i="39"/>
  <c r="AO125" i="39"/>
  <c r="AN125" i="39"/>
  <c r="AP127" i="39"/>
  <c r="AM125" i="39"/>
  <c r="U128" i="39"/>
  <c r="AM127" i="39"/>
  <c r="AP126" i="39"/>
  <c r="AO126" i="39"/>
  <c r="AN128" i="39"/>
  <c r="AM107" i="39"/>
  <c r="AP116" i="39"/>
  <c r="AP125" i="39"/>
  <c r="AM126" i="39"/>
  <c r="AN126" i="39"/>
  <c r="AN107" i="39"/>
  <c r="AP107" i="39"/>
  <c r="AN123" i="39"/>
  <c r="AP123" i="39"/>
  <c r="AM123" i="39"/>
  <c r="U125" i="39"/>
  <c r="AO123" i="39"/>
  <c r="AN127" i="39"/>
  <c r="AO131" i="39"/>
  <c r="AN131" i="39"/>
  <c r="AM131" i="39"/>
  <c r="AP131" i="39"/>
  <c r="U127" i="39"/>
  <c r="AN129" i="39"/>
  <c r="AO130" i="39"/>
  <c r="U134" i="39"/>
  <c r="AD134" i="39"/>
  <c r="AN135" i="39"/>
  <c r="AP136" i="39"/>
  <c r="U138" i="39"/>
  <c r="AN139" i="39"/>
  <c r="AM134" i="39"/>
  <c r="AM138" i="39"/>
  <c r="AO139" i="39"/>
  <c r="AP129" i="39"/>
  <c r="AN134" i="39"/>
  <c r="AP135" i="39"/>
  <c r="U137" i="39"/>
  <c r="AN138" i="39"/>
  <c r="AP139" i="39"/>
  <c r="U132" i="39"/>
  <c r="AM133" i="39"/>
  <c r="AO134" i="39"/>
  <c r="AQ135" i="39"/>
  <c r="AM137" i="39"/>
  <c r="AO138" i="39"/>
  <c r="AQ139" i="39"/>
  <c r="U130" i="39"/>
  <c r="AN132" i="39"/>
  <c r="AO133" i="39"/>
  <c r="AA134" i="39"/>
  <c r="AA135" i="39" s="1"/>
  <c r="AA136" i="39" s="1"/>
  <c r="AA137" i="39" s="1"/>
  <c r="AA138" i="39" s="1"/>
  <c r="AA139" i="39" s="1"/>
  <c r="AA140" i="39" s="1"/>
  <c r="AQ134" i="39"/>
  <c r="AM136" i="39"/>
  <c r="AO137" i="39"/>
  <c r="AQ138" i="39"/>
  <c r="AM130" i="39"/>
  <c r="AO132" i="39"/>
  <c r="AP133" i="39"/>
  <c r="AB134" i="39"/>
  <c r="AB135" i="39" s="1"/>
  <c r="AB136" i="39" s="1"/>
  <c r="AB137" i="39" s="1"/>
  <c r="AB138" i="39" s="1"/>
  <c r="AB139" i="39" s="1"/>
  <c r="AB140" i="39" s="1"/>
  <c r="U135" i="39"/>
  <c r="AN136" i="39"/>
  <c r="AP137" i="39"/>
  <c r="U139" i="39"/>
  <c r="AM129" i="39"/>
  <c r="AQ133" i="39"/>
  <c r="Q91" i="36"/>
  <c r="Q91" i="25"/>
  <c r="Q91" i="37"/>
  <c r="Q91" i="26"/>
  <c r="Q91" i="38"/>
  <c r="Q91" i="35"/>
  <c r="Q91" i="31"/>
  <c r="Q91" i="32"/>
  <c r="Q91" i="19"/>
  <c r="Q91" i="33"/>
  <c r="Q91" i="21"/>
  <c r="Q91" i="28"/>
  <c r="Q91" i="23"/>
  <c r="Q91" i="34"/>
  <c r="Q91" i="20"/>
  <c r="Q91" i="30"/>
  <c r="Q91" i="24"/>
  <c r="AM94" i="29"/>
  <c r="AM98" i="29"/>
  <c r="AP90" i="31"/>
  <c r="Q92" i="12"/>
  <c r="R106" i="12"/>
  <c r="S111" i="12"/>
  <c r="Q89" i="29"/>
  <c r="R101" i="29"/>
  <c r="R109" i="29"/>
  <c r="Q86" i="15"/>
  <c r="R104" i="15"/>
  <c r="R106" i="30"/>
  <c r="R123" i="21"/>
  <c r="R99" i="33"/>
  <c r="Q92" i="23"/>
  <c r="Q92" i="19"/>
  <c r="S111" i="27"/>
  <c r="S111" i="24"/>
  <c r="S111" i="36"/>
  <c r="S111" i="25"/>
  <c r="S111" i="37"/>
  <c r="S111" i="26"/>
  <c r="S111" i="38"/>
  <c r="S111" i="20"/>
  <c r="S111" i="22"/>
  <c r="S111" i="31"/>
  <c r="S111" i="18"/>
  <c r="S111" i="35"/>
  <c r="S111" i="33"/>
  <c r="S111" i="32"/>
  <c r="S111" i="19"/>
  <c r="S111" i="23"/>
  <c r="S111" i="28"/>
  <c r="S111" i="34"/>
  <c r="S111" i="21"/>
  <c r="R103" i="38"/>
  <c r="R103" i="24"/>
  <c r="R103" i="36"/>
  <c r="R103" i="25"/>
  <c r="R103" i="37"/>
  <c r="R103" i="26"/>
  <c r="R103" i="31"/>
  <c r="R103" i="33"/>
  <c r="R103" i="28"/>
  <c r="R103" i="34"/>
  <c r="R103" i="20"/>
  <c r="R103" i="18"/>
  <c r="R103" i="22"/>
  <c r="R103" i="21"/>
  <c r="R103" i="35"/>
  <c r="R103" i="32"/>
  <c r="Y110" i="1"/>
  <c r="R108" i="26"/>
  <c r="R108" i="38"/>
  <c r="R108" i="24"/>
  <c r="R108" i="36"/>
  <c r="R108" i="25"/>
  <c r="R108" i="37"/>
  <c r="R108" i="19"/>
  <c r="R108" i="31"/>
  <c r="R108" i="18"/>
  <c r="R108" i="22"/>
  <c r="R108" i="35"/>
  <c r="R108" i="33"/>
  <c r="R108" i="30"/>
  <c r="R108" i="32"/>
  <c r="R108" i="23"/>
  <c r="R108" i="28"/>
  <c r="R108" i="34"/>
  <c r="R108" i="20"/>
  <c r="R123" i="36"/>
  <c r="R123" i="25"/>
  <c r="R123" i="37"/>
  <c r="R123" i="26"/>
  <c r="R123" i="38"/>
  <c r="R123" i="24"/>
  <c r="R123" i="35"/>
  <c r="R123" i="30"/>
  <c r="R123" i="19"/>
  <c r="R123" i="32"/>
  <c r="R123" i="28"/>
  <c r="R123" i="23"/>
  <c r="R123" i="34"/>
  <c r="R123" i="20"/>
  <c r="R123" i="15"/>
  <c r="R123" i="31"/>
  <c r="R123" i="18"/>
  <c r="R105" i="37"/>
  <c r="R105" i="26"/>
  <c r="R105" i="38"/>
  <c r="R105" i="24"/>
  <c r="R105" i="36"/>
  <c r="R105" i="25"/>
  <c r="R105" i="28"/>
  <c r="R105" i="35"/>
  <c r="R105" i="33"/>
  <c r="R105" i="32"/>
  <c r="R105" i="19"/>
  <c r="R105" i="23"/>
  <c r="R105" i="30"/>
  <c r="R105" i="34"/>
  <c r="R105" i="20"/>
  <c r="S100" i="1"/>
  <c r="R100" i="26"/>
  <c r="R100" i="38"/>
  <c r="R100" i="24"/>
  <c r="R100" i="36"/>
  <c r="R100" i="25"/>
  <c r="R100" i="37"/>
  <c r="R100" i="19"/>
  <c r="R100" i="20"/>
  <c r="R100" i="31"/>
  <c r="R100" i="18"/>
  <c r="R100" i="22"/>
  <c r="R100" i="30"/>
  <c r="R100" i="35"/>
  <c r="R100" i="21"/>
  <c r="R100" i="33"/>
  <c r="R100" i="32"/>
  <c r="Q88" i="25"/>
  <c r="Q88" i="37"/>
  <c r="Q88" i="26"/>
  <c r="Q88" i="38"/>
  <c r="Q88" i="36"/>
  <c r="Q88" i="18"/>
  <c r="Q88" i="32"/>
  <c r="Q88" i="20"/>
  <c r="Q88" i="19"/>
  <c r="Q88" i="28"/>
  <c r="Q88" i="21"/>
  <c r="Q88" i="24"/>
  <c r="Q88" i="34"/>
  <c r="Q88" i="33"/>
  <c r="Q88" i="22"/>
  <c r="Q88" i="31"/>
  <c r="Q88" i="35"/>
  <c r="Q88" i="30"/>
  <c r="R111" i="18"/>
  <c r="P87" i="19"/>
  <c r="P91" i="19"/>
  <c r="R111" i="19"/>
  <c r="P87" i="20"/>
  <c r="P91" i="20"/>
  <c r="P87" i="21"/>
  <c r="P91" i="21"/>
  <c r="P91" i="22"/>
  <c r="R111" i="22"/>
  <c r="S139" i="22"/>
  <c r="P87" i="23"/>
  <c r="P91" i="23"/>
  <c r="R111" i="23"/>
  <c r="P87" i="24"/>
  <c r="P91" i="24"/>
  <c r="R111" i="24"/>
  <c r="P87" i="25"/>
  <c r="P91" i="25"/>
  <c r="R111" i="25"/>
  <c r="P87" i="26"/>
  <c r="P91" i="26"/>
  <c r="AM100" i="29"/>
  <c r="AM103" i="30"/>
  <c r="AM107" i="30"/>
  <c r="R125" i="31"/>
  <c r="Q89" i="12"/>
  <c r="R101" i="12"/>
  <c r="R109" i="12"/>
  <c r="Q86" i="29"/>
  <c r="R104" i="29"/>
  <c r="Q91" i="15"/>
  <c r="R99" i="15"/>
  <c r="R107" i="15"/>
  <c r="Q90" i="21"/>
  <c r="R109" i="22"/>
  <c r="R123" i="22"/>
  <c r="Q91" i="18"/>
  <c r="R104" i="20"/>
  <c r="AM98" i="28"/>
  <c r="AN95" i="29"/>
  <c r="AN100" i="29"/>
  <c r="AO101" i="29"/>
  <c r="Q97" i="30"/>
  <c r="AM108" i="30"/>
  <c r="AQ101" i="35"/>
  <c r="Q86" i="12"/>
  <c r="Q91" i="29"/>
  <c r="R99" i="29"/>
  <c r="S112" i="29"/>
  <c r="R123" i="29"/>
  <c r="Q88" i="15"/>
  <c r="Q89" i="35"/>
  <c r="R106" i="24"/>
  <c r="R106" i="36"/>
  <c r="R106" i="25"/>
  <c r="R106" i="37"/>
  <c r="R106" i="26"/>
  <c r="R106" i="38"/>
  <c r="R106" i="20"/>
  <c r="R106" i="22"/>
  <c r="R106" i="19"/>
  <c r="R106" i="23"/>
  <c r="R106" i="28"/>
  <c r="R106" i="34"/>
  <c r="R106" i="21"/>
  <c r="R106" i="18"/>
  <c r="R106" i="31"/>
  <c r="R106" i="35"/>
  <c r="R110" i="27"/>
  <c r="R110" i="25"/>
  <c r="R110" i="37"/>
  <c r="R110" i="26"/>
  <c r="R110" i="38"/>
  <c r="R110" i="24"/>
  <c r="R110" i="36"/>
  <c r="R110" i="18"/>
  <c r="R110" i="28"/>
  <c r="R110" i="35"/>
  <c r="R110" i="23"/>
  <c r="R110" i="21"/>
  <c r="R110" i="20"/>
  <c r="R110" i="34"/>
  <c r="R110" i="31"/>
  <c r="R110" i="22"/>
  <c r="R110" i="30"/>
  <c r="R110" i="32"/>
  <c r="R102" i="27"/>
  <c r="R102" i="25"/>
  <c r="R102" i="37"/>
  <c r="R102" i="26"/>
  <c r="R102" i="38"/>
  <c r="R102" i="24"/>
  <c r="R102" i="36"/>
  <c r="R102" i="18"/>
  <c r="R102" i="21"/>
  <c r="R102" i="33"/>
  <c r="R102" i="32"/>
  <c r="R102" i="19"/>
  <c r="R102" i="28"/>
  <c r="R102" i="23"/>
  <c r="R102" i="34"/>
  <c r="R102" i="20"/>
  <c r="R102" i="30"/>
  <c r="R102" i="31"/>
  <c r="R107" i="36"/>
  <c r="R107" i="25"/>
  <c r="R107" i="37"/>
  <c r="R107" i="26"/>
  <c r="R107" i="38"/>
  <c r="R107" i="24"/>
  <c r="R107" i="35"/>
  <c r="R107" i="28"/>
  <c r="R107" i="18"/>
  <c r="R107" i="23"/>
  <c r="R107" i="20"/>
  <c r="R107" i="34"/>
  <c r="R107" i="21"/>
  <c r="R107" i="31"/>
  <c r="R107" i="22"/>
  <c r="R107" i="32"/>
  <c r="R107" i="19"/>
  <c r="R107" i="33"/>
  <c r="R107" i="30"/>
  <c r="Q90" i="26"/>
  <c r="Q90" i="38"/>
  <c r="Q90" i="36"/>
  <c r="Q90" i="25"/>
  <c r="Q90" i="37"/>
  <c r="Q90" i="19"/>
  <c r="Q90" i="31"/>
  <c r="Q90" i="28"/>
  <c r="Q90" i="34"/>
  <c r="Q90" i="24"/>
  <c r="Q90" i="20"/>
  <c r="Q90" i="30"/>
  <c r="Q90" i="18"/>
  <c r="Q90" i="22"/>
  <c r="Q90" i="35"/>
  <c r="Q90" i="32"/>
  <c r="R112" i="15"/>
  <c r="P88" i="18"/>
  <c r="P92" i="18"/>
  <c r="P92" i="19"/>
  <c r="R112" i="19"/>
  <c r="P88" i="20"/>
  <c r="P92" i="20"/>
  <c r="R112" i="20"/>
  <c r="R112" i="21"/>
  <c r="P88" i="22"/>
  <c r="P92" i="22"/>
  <c r="R112" i="26"/>
  <c r="AO96" i="29"/>
  <c r="Q97" i="29"/>
  <c r="AO119" i="29"/>
  <c r="AQ111" i="30"/>
  <c r="AO109" i="31"/>
  <c r="AO119" i="34"/>
  <c r="Q91" i="12"/>
  <c r="R107" i="12"/>
  <c r="S112" i="12"/>
  <c r="R123" i="12"/>
  <c r="Q88" i="29"/>
  <c r="R102" i="29"/>
  <c r="R110" i="29"/>
  <c r="R105" i="15"/>
  <c r="Q86" i="30"/>
  <c r="R103" i="30"/>
  <c r="R100" i="34"/>
  <c r="R100" i="28"/>
  <c r="R110" i="19"/>
  <c r="R105" i="31"/>
  <c r="R104" i="24"/>
  <c r="R104" i="36"/>
  <c r="R104" i="25"/>
  <c r="R104" i="37"/>
  <c r="R104" i="26"/>
  <c r="R104" i="38"/>
  <c r="R104" i="23"/>
  <c r="R104" i="28"/>
  <c r="R104" i="18"/>
  <c r="R104" i="21"/>
  <c r="R104" i="31"/>
  <c r="R104" i="35"/>
  <c r="R104" i="22"/>
  <c r="R104" i="32"/>
  <c r="R104" i="19"/>
  <c r="R104" i="33"/>
  <c r="R99" i="36"/>
  <c r="R99" i="25"/>
  <c r="R99" i="37"/>
  <c r="R99" i="26"/>
  <c r="R99" i="38"/>
  <c r="R99" i="35"/>
  <c r="R99" i="24"/>
  <c r="R99" i="32"/>
  <c r="R99" i="19"/>
  <c r="R99" i="28"/>
  <c r="R99" i="23"/>
  <c r="R99" i="34"/>
  <c r="R99" i="20"/>
  <c r="R99" i="18"/>
  <c r="R99" i="31"/>
  <c r="R99" i="22"/>
  <c r="R99" i="21"/>
  <c r="R99" i="30"/>
  <c r="R94" i="36"/>
  <c r="R94" i="33"/>
  <c r="R94" i="23"/>
  <c r="Q87" i="38"/>
  <c r="Q87" i="36"/>
  <c r="Q87" i="25"/>
  <c r="Q87" i="37"/>
  <c r="Q87" i="26"/>
  <c r="Q87" i="31"/>
  <c r="Q87" i="24"/>
  <c r="Q87" i="35"/>
  <c r="Q87" i="32"/>
  <c r="Q87" i="19"/>
  <c r="Q87" i="23"/>
  <c r="Q87" i="34"/>
  <c r="Q87" i="20"/>
  <c r="Q87" i="21"/>
  <c r="Q87" i="28"/>
  <c r="Q87" i="33"/>
  <c r="AM92" i="28"/>
  <c r="AQ86" i="29"/>
  <c r="AN91" i="29"/>
  <c r="AM103" i="29"/>
  <c r="AQ90" i="30"/>
  <c r="AN91" i="30"/>
  <c r="AQ92" i="30"/>
  <c r="AO97" i="30"/>
  <c r="AN100" i="32"/>
  <c r="W139" i="38"/>
  <c r="Q88" i="12"/>
  <c r="R102" i="12"/>
  <c r="R110" i="12"/>
  <c r="R105" i="29"/>
  <c r="Q90" i="15"/>
  <c r="R100" i="15"/>
  <c r="R108" i="15"/>
  <c r="Q89" i="30"/>
  <c r="Q92" i="30"/>
  <c r="R105" i="21"/>
  <c r="R106" i="33"/>
  <c r="Q88" i="23"/>
  <c r="S112" i="27"/>
  <c r="S112" i="36"/>
  <c r="S112" i="25"/>
  <c r="S112" i="37"/>
  <c r="S112" i="26"/>
  <c r="S112" i="38"/>
  <c r="S112" i="24"/>
  <c r="S112" i="35"/>
  <c r="S112" i="33"/>
  <c r="S112" i="32"/>
  <c r="S112" i="19"/>
  <c r="S112" i="28"/>
  <c r="S112" i="23"/>
  <c r="S112" i="21"/>
  <c r="S112" i="34"/>
  <c r="S112" i="20"/>
  <c r="S112" i="15"/>
  <c r="S112" i="31"/>
  <c r="S112" i="18"/>
  <c r="S112" i="30"/>
  <c r="R109" i="24"/>
  <c r="R109" i="36"/>
  <c r="R109" i="25"/>
  <c r="R109" i="37"/>
  <c r="R109" i="26"/>
  <c r="R109" i="38"/>
  <c r="R109" i="32"/>
  <c r="R109" i="34"/>
  <c r="R109" i="33"/>
  <c r="R109" i="19"/>
  <c r="R109" i="23"/>
  <c r="R109" i="28"/>
  <c r="R109" i="21"/>
  <c r="R109" i="20"/>
  <c r="R109" i="18"/>
  <c r="R109" i="31"/>
  <c r="R101" i="27"/>
  <c r="R101" i="36"/>
  <c r="R101" i="25"/>
  <c r="R101" i="37"/>
  <c r="R101" i="26"/>
  <c r="R101" i="38"/>
  <c r="R101" i="32"/>
  <c r="R101" i="34"/>
  <c r="R101" i="28"/>
  <c r="R101" i="18"/>
  <c r="R101" i="31"/>
  <c r="R101" i="21"/>
  <c r="R101" i="35"/>
  <c r="R101" i="22"/>
  <c r="R101" i="19"/>
  <c r="R101" i="33"/>
  <c r="R101" i="24"/>
  <c r="R101" i="23"/>
  <c r="R101" i="20"/>
  <c r="Q92" i="27"/>
  <c r="Q92" i="36"/>
  <c r="Q92" i="25"/>
  <c r="Q92" i="37"/>
  <c r="Q92" i="26"/>
  <c r="Q92" i="38"/>
  <c r="Q92" i="20"/>
  <c r="Q92" i="22"/>
  <c r="Q92" i="28"/>
  <c r="Q92" i="34"/>
  <c r="Q92" i="24"/>
  <c r="Q92" i="18"/>
  <c r="Q92" i="31"/>
  <c r="Q92" i="35"/>
  <c r="Q92" i="32"/>
  <c r="P89" i="19"/>
  <c r="P89" i="20"/>
  <c r="P89" i="21"/>
  <c r="P89" i="22"/>
  <c r="P89" i="23"/>
  <c r="P89" i="24"/>
  <c r="P89" i="25"/>
  <c r="O139" i="25"/>
  <c r="P89" i="26"/>
  <c r="AQ89" i="28"/>
  <c r="N86" i="29"/>
  <c r="AQ92" i="29"/>
  <c r="AQ111" i="29"/>
  <c r="AN93" i="30"/>
  <c r="AM93" i="31"/>
  <c r="W139" i="32"/>
  <c r="R105" i="12"/>
  <c r="Q90" i="29"/>
  <c r="R100" i="29"/>
  <c r="R108" i="29"/>
  <c r="Q87" i="15"/>
  <c r="R94" i="15"/>
  <c r="R103" i="15"/>
  <c r="Q87" i="30"/>
  <c r="R109" i="30"/>
  <c r="Q92" i="33"/>
  <c r="R102" i="22"/>
  <c r="R104" i="34"/>
  <c r="R100" i="23"/>
  <c r="R102" i="35"/>
  <c r="Q87" i="18"/>
  <c r="Q89" i="36"/>
  <c r="Q89" i="25"/>
  <c r="Q89" i="37"/>
  <c r="Q89" i="26"/>
  <c r="Q89" i="38"/>
  <c r="Q89" i="32"/>
  <c r="Q89" i="34"/>
  <c r="Q89" i="24"/>
  <c r="Q89" i="31"/>
  <c r="Q89" i="19"/>
  <c r="Q89" i="23"/>
  <c r="Q89" i="21"/>
  <c r="Q89" i="33"/>
  <c r="Q89" i="20"/>
  <c r="Q89" i="28"/>
  <c r="Q86" i="27"/>
  <c r="Q86" i="36"/>
  <c r="Q86" i="25"/>
  <c r="Q86" i="37"/>
  <c r="Q86" i="26"/>
  <c r="Q86" i="38"/>
  <c r="Q86" i="24"/>
  <c r="Q86" i="23"/>
  <c r="Q86" i="18"/>
  <c r="Q86" i="35"/>
  <c r="Q86" i="20"/>
  <c r="Q86" i="28"/>
  <c r="Q86" i="34"/>
  <c r="Q86" i="33"/>
  <c r="Q86" i="22"/>
  <c r="Q86" i="31"/>
  <c r="Q86" i="19"/>
  <c r="Q86" i="32"/>
  <c r="R100" i="27"/>
  <c r="AO88" i="28"/>
  <c r="AO105" i="29"/>
  <c r="AM102" i="31"/>
  <c r="AO105" i="31"/>
  <c r="W139" i="35"/>
  <c r="Q90" i="12"/>
  <c r="R100" i="12"/>
  <c r="R108" i="12"/>
  <c r="Q87" i="29"/>
  <c r="R103" i="29"/>
  <c r="Q92" i="15"/>
  <c r="R106" i="15"/>
  <c r="S111" i="15"/>
  <c r="R104" i="30"/>
  <c r="R108" i="21"/>
  <c r="Q91" i="22"/>
  <c r="R105" i="22"/>
  <c r="Q90" i="23"/>
  <c r="R103" i="23"/>
  <c r="R103" i="19"/>
  <c r="P86" i="23"/>
  <c r="P90" i="23"/>
  <c r="O113" i="23"/>
  <c r="P86" i="24"/>
  <c r="P90" i="24"/>
  <c r="P86" i="25"/>
  <c r="P90" i="25"/>
  <c r="P86" i="26"/>
  <c r="P90" i="26"/>
  <c r="AN93" i="29"/>
  <c r="AO109" i="29"/>
  <c r="AO88" i="30"/>
  <c r="AM98" i="30"/>
  <c r="Q87" i="12"/>
  <c r="R103" i="12"/>
  <c r="Q92" i="29"/>
  <c r="R106" i="29"/>
  <c r="S111" i="29"/>
  <c r="Q89" i="15"/>
  <c r="R101" i="15"/>
  <c r="R109" i="15"/>
  <c r="R110" i="33"/>
  <c r="Q89" i="18"/>
  <c r="AM127" i="38"/>
  <c r="AM127" i="37"/>
  <c r="AM127" i="36"/>
  <c r="AM127" i="35"/>
  <c r="AM127" i="34"/>
  <c r="AM127" i="33"/>
  <c r="AM127" i="32"/>
  <c r="AM127" i="31"/>
  <c r="AM127" i="30"/>
  <c r="AM127" i="29"/>
  <c r="AO125" i="38"/>
  <c r="AO125" i="37"/>
  <c r="AO125" i="36"/>
  <c r="AO125" i="35"/>
  <c r="AO125" i="34"/>
  <c r="AO125" i="33"/>
  <c r="AO125" i="32"/>
  <c r="AO125" i="31"/>
  <c r="AO125" i="29"/>
  <c r="AP124" i="38"/>
  <c r="AP124" i="37"/>
  <c r="AP124" i="36"/>
  <c r="AP124" i="34"/>
  <c r="AP124" i="35"/>
  <c r="AP124" i="32"/>
  <c r="AP124" i="33"/>
  <c r="AP124" i="31"/>
  <c r="AP124" i="30"/>
  <c r="R124" i="28"/>
  <c r="R124" i="37"/>
  <c r="R124" i="38"/>
  <c r="R124" i="35"/>
  <c r="R124" i="34"/>
  <c r="R124" i="36"/>
  <c r="R124" i="33"/>
  <c r="R124" i="32"/>
  <c r="R124" i="30"/>
  <c r="AQ105" i="28"/>
  <c r="AQ105" i="38"/>
  <c r="AQ105" i="37"/>
  <c r="AQ105" i="35"/>
  <c r="AQ105" i="34"/>
  <c r="AQ105" i="36"/>
  <c r="AQ105" i="33"/>
  <c r="AQ105" i="32"/>
  <c r="AQ105" i="31"/>
  <c r="AQ105" i="30"/>
  <c r="AO103" i="28"/>
  <c r="AO103" i="38"/>
  <c r="AO103" i="37"/>
  <c r="AO103" i="35"/>
  <c r="AO103" i="34"/>
  <c r="AO103" i="36"/>
  <c r="AO103" i="33"/>
  <c r="AO103" i="32"/>
  <c r="AO103" i="29"/>
  <c r="AO98" i="38"/>
  <c r="AO98" i="37"/>
  <c r="AO98" i="36"/>
  <c r="AO98" i="35"/>
  <c r="AO98" i="34"/>
  <c r="AO98" i="33"/>
  <c r="AO98" i="32"/>
  <c r="AO98" i="31"/>
  <c r="AO98" i="29"/>
  <c r="AO98" i="30"/>
  <c r="AQ97" i="38"/>
  <c r="AQ97" i="36"/>
  <c r="AQ97" i="37"/>
  <c r="AQ97" i="35"/>
  <c r="AQ97" i="34"/>
  <c r="AQ97" i="32"/>
  <c r="AQ97" i="33"/>
  <c r="AQ97" i="30"/>
  <c r="AQ97" i="31"/>
  <c r="AP93" i="38"/>
  <c r="AP93" i="37"/>
  <c r="AP93" i="34"/>
  <c r="AP93" i="36"/>
  <c r="AP93" i="33"/>
  <c r="AP93" i="32"/>
  <c r="AP93" i="35"/>
  <c r="AP93" i="31"/>
  <c r="AP93" i="30"/>
  <c r="AP93" i="29"/>
  <c r="AN89" i="38"/>
  <c r="AN89" i="37"/>
  <c r="AN89" i="32"/>
  <c r="AN89" i="33"/>
  <c r="AN89" i="35"/>
  <c r="AN89" i="36"/>
  <c r="AN89" i="34"/>
  <c r="AN89" i="31"/>
  <c r="AN86" i="28"/>
  <c r="AN86" i="38"/>
  <c r="AN86" i="37"/>
  <c r="AN86" i="36"/>
  <c r="AN86" i="35"/>
  <c r="AN86" i="34"/>
  <c r="AN86" i="33"/>
  <c r="AN86" i="30"/>
  <c r="AN86" i="32"/>
  <c r="AN86" i="31"/>
  <c r="AN130" i="28"/>
  <c r="AN130" i="37"/>
  <c r="AN130" i="38"/>
  <c r="AN130" i="36"/>
  <c r="AN130" i="35"/>
  <c r="AN130" i="34"/>
  <c r="AN130" i="32"/>
  <c r="AN130" i="31"/>
  <c r="AN130" i="33"/>
  <c r="AN130" i="30"/>
  <c r="AN130" i="29"/>
  <c r="AO129" i="36"/>
  <c r="AO129" i="37"/>
  <c r="AO129" i="38"/>
  <c r="AO129" i="35"/>
  <c r="AO129" i="34"/>
  <c r="AO129" i="31"/>
  <c r="AO129" i="32"/>
  <c r="AO129" i="30"/>
  <c r="AO129" i="29"/>
  <c r="AP128" i="28"/>
  <c r="AP128" i="38"/>
  <c r="AP128" i="36"/>
  <c r="AP128" i="37"/>
  <c r="AP128" i="35"/>
  <c r="AP128" i="33"/>
  <c r="AP128" i="31"/>
  <c r="AP128" i="34"/>
  <c r="AP128" i="32"/>
  <c r="AP128" i="30"/>
  <c r="AP128" i="29"/>
  <c r="R128" i="28"/>
  <c r="R128" i="38"/>
  <c r="R128" i="36"/>
  <c r="R128" i="35"/>
  <c r="R128" i="34"/>
  <c r="R128" i="33"/>
  <c r="R128" i="32"/>
  <c r="R128" i="31"/>
  <c r="R128" i="30"/>
  <c r="R128" i="37"/>
  <c r="R128" i="29"/>
  <c r="AM123" i="27"/>
  <c r="AM123" i="37"/>
  <c r="AM123" i="38"/>
  <c r="AM123" i="36"/>
  <c r="AM123" i="35"/>
  <c r="AM123" i="34"/>
  <c r="AM123" i="33"/>
  <c r="AM123" i="32"/>
  <c r="AM123" i="30"/>
  <c r="AM123" i="31"/>
  <c r="AM122" i="38"/>
  <c r="AM122" i="37"/>
  <c r="AM122" i="36"/>
  <c r="AM122" i="34"/>
  <c r="AM122" i="32"/>
  <c r="AM122" i="35"/>
  <c r="AM122" i="33"/>
  <c r="AM122" i="30"/>
  <c r="AM122" i="31"/>
  <c r="AM122" i="29"/>
  <c r="AM121" i="38"/>
  <c r="AM121" i="37"/>
  <c r="AM121" i="34"/>
  <c r="AM121" i="35"/>
  <c r="AM121" i="36"/>
  <c r="AM121" i="32"/>
  <c r="AM121" i="33"/>
  <c r="AM121" i="31"/>
  <c r="AM121" i="30"/>
  <c r="AN120" i="27"/>
  <c r="AN120" i="37"/>
  <c r="AN120" i="38"/>
  <c r="AN120" i="36"/>
  <c r="AN120" i="35"/>
  <c r="AN120" i="34"/>
  <c r="AN120" i="31"/>
  <c r="AN120" i="33"/>
  <c r="AN120" i="32"/>
  <c r="AN120" i="29"/>
  <c r="AN120" i="28"/>
  <c r="AN120" i="30"/>
  <c r="AP119" i="38"/>
  <c r="AP119" i="37"/>
  <c r="AP119" i="35"/>
  <c r="AP119" i="36"/>
  <c r="AP119" i="34"/>
  <c r="AP119" i="33"/>
  <c r="AP119" i="32"/>
  <c r="AP119" i="31"/>
  <c r="AP119" i="30"/>
  <c r="Q119" i="28"/>
  <c r="Q119" i="38"/>
  <c r="Q119" i="36"/>
  <c r="Q119" i="37"/>
  <c r="Q119" i="35"/>
  <c r="Q119" i="34"/>
  <c r="Q119" i="33"/>
  <c r="Q119" i="32"/>
  <c r="Q119" i="31"/>
  <c r="Q119" i="29"/>
  <c r="AM114" i="38"/>
  <c r="AM114" i="37"/>
  <c r="AM114" i="36"/>
  <c r="AM114" i="35"/>
  <c r="AM114" i="33"/>
  <c r="AM114" i="32"/>
  <c r="AM114" i="34"/>
  <c r="AM114" i="31"/>
  <c r="AM114" i="30"/>
  <c r="AN113" i="37"/>
  <c r="AN113" i="36"/>
  <c r="AN113" i="38"/>
  <c r="AN113" i="35"/>
  <c r="AN113" i="33"/>
  <c r="AN113" i="34"/>
  <c r="AN113" i="31"/>
  <c r="AN113" i="32"/>
  <c r="AN113" i="30"/>
  <c r="AN113" i="29"/>
  <c r="AN113" i="28"/>
  <c r="AM139" i="27"/>
  <c r="AM139" i="38"/>
  <c r="AM139" i="37"/>
  <c r="AM139" i="36"/>
  <c r="AM139" i="35"/>
  <c r="AM139" i="33"/>
  <c r="AM139" i="32"/>
  <c r="AM139" i="29"/>
  <c r="AM139" i="34"/>
  <c r="AM139" i="30"/>
  <c r="AM139" i="31"/>
  <c r="AO138" i="38"/>
  <c r="AO138" i="37"/>
  <c r="AO138" i="35"/>
  <c r="AO138" i="34"/>
  <c r="AO138" i="33"/>
  <c r="AO138" i="36"/>
  <c r="AO138" i="32"/>
  <c r="AO138" i="29"/>
  <c r="AO138" i="30"/>
  <c r="AO138" i="31"/>
  <c r="AQ137" i="28"/>
  <c r="AQ137" i="38"/>
  <c r="AQ137" i="37"/>
  <c r="AQ137" i="36"/>
  <c r="AQ137" i="34"/>
  <c r="AQ137" i="35"/>
  <c r="AQ137" i="32"/>
  <c r="AQ137" i="33"/>
  <c r="AQ137" i="29"/>
  <c r="AQ137" i="31"/>
  <c r="AQ137" i="30"/>
  <c r="AN138" i="38"/>
  <c r="AN138" i="37"/>
  <c r="AN138" i="36"/>
  <c r="AN138" i="35"/>
  <c r="AN138" i="34"/>
  <c r="AN138" i="33"/>
  <c r="AN138" i="32"/>
  <c r="AN138" i="31"/>
  <c r="AN138" i="30"/>
  <c r="AP137" i="38"/>
  <c r="AP137" i="37"/>
  <c r="AP137" i="36"/>
  <c r="AP137" i="34"/>
  <c r="AP137" i="33"/>
  <c r="AP137" i="35"/>
  <c r="AP137" i="32"/>
  <c r="AP137" i="31"/>
  <c r="AP137" i="30"/>
  <c r="AP137" i="29"/>
  <c r="AN134" i="38"/>
  <c r="AN134" i="37"/>
  <c r="AN134" i="35"/>
  <c r="AN134" i="34"/>
  <c r="AN134" i="36"/>
  <c r="AN134" i="33"/>
  <c r="AN134" i="31"/>
  <c r="AN134" i="30"/>
  <c r="AN134" i="32"/>
  <c r="AP133" i="38"/>
  <c r="AP133" i="37"/>
  <c r="AP133" i="36"/>
  <c r="AP133" i="34"/>
  <c r="AP133" i="33"/>
  <c r="AP133" i="35"/>
  <c r="AP133" i="32"/>
  <c r="AP133" i="31"/>
  <c r="AP133" i="30"/>
  <c r="AP133" i="29"/>
  <c r="AM129" i="38"/>
  <c r="AM129" i="36"/>
  <c r="AM129" i="34"/>
  <c r="AM129" i="37"/>
  <c r="AM129" i="32"/>
  <c r="AM129" i="35"/>
  <c r="AM129" i="33"/>
  <c r="AM129" i="29"/>
  <c r="AM129" i="30"/>
  <c r="AN128" i="38"/>
  <c r="AN128" i="37"/>
  <c r="AN128" i="36"/>
  <c r="AN128" i="34"/>
  <c r="AN128" i="35"/>
  <c r="AN128" i="32"/>
  <c r="AN128" i="33"/>
  <c r="AN128" i="29"/>
  <c r="AN128" i="30"/>
  <c r="AN128" i="31"/>
  <c r="AO127" i="38"/>
  <c r="AO127" i="37"/>
  <c r="AO127" i="34"/>
  <c r="AO127" i="36"/>
  <c r="AO127" i="35"/>
  <c r="AO127" i="33"/>
  <c r="AO127" i="32"/>
  <c r="AO127" i="31"/>
  <c r="AO127" i="29"/>
  <c r="AP126" i="38"/>
  <c r="AP126" i="37"/>
  <c r="AP126" i="36"/>
  <c r="AP126" i="34"/>
  <c r="AP126" i="35"/>
  <c r="AP126" i="32"/>
  <c r="AP126" i="33"/>
  <c r="AP126" i="31"/>
  <c r="AP126" i="30"/>
  <c r="R126" i="28"/>
  <c r="R126" i="38"/>
  <c r="R126" i="37"/>
  <c r="R126" i="36"/>
  <c r="R126" i="35"/>
  <c r="R126" i="34"/>
  <c r="R126" i="32"/>
  <c r="R126" i="33"/>
  <c r="R126" i="31"/>
  <c r="R126" i="30"/>
  <c r="R126" i="29"/>
  <c r="AN119" i="28"/>
  <c r="AN119" i="38"/>
  <c r="AN119" i="37"/>
  <c r="AN119" i="36"/>
  <c r="AN119" i="34"/>
  <c r="AN119" i="35"/>
  <c r="AN119" i="31"/>
  <c r="AN119" i="32"/>
  <c r="AN119" i="30"/>
  <c r="AN119" i="33"/>
  <c r="AO118" i="38"/>
  <c r="AO118" i="36"/>
  <c r="AO118" i="35"/>
  <c r="AO118" i="34"/>
  <c r="AO118" i="33"/>
  <c r="AO118" i="32"/>
  <c r="AO118" i="30"/>
  <c r="AO118" i="37"/>
  <c r="AO118" i="31"/>
  <c r="AO118" i="29"/>
  <c r="Q117" i="28"/>
  <c r="Q117" i="38"/>
  <c r="Q117" i="37"/>
  <c r="Q117" i="36"/>
  <c r="Q117" i="35"/>
  <c r="Q117" i="34"/>
  <c r="Q117" i="33"/>
  <c r="Q117" i="32"/>
  <c r="Q117" i="31"/>
  <c r="Q117" i="30"/>
  <c r="R117" i="1"/>
  <c r="AN112" i="27"/>
  <c r="AN112" i="38"/>
  <c r="AN112" i="37"/>
  <c r="AN112" i="36"/>
  <c r="AN112" i="32"/>
  <c r="AN112" i="31"/>
  <c r="AN112" i="34"/>
  <c r="AN112" i="35"/>
  <c r="AN112" i="29"/>
  <c r="AN112" i="28"/>
  <c r="AN112" i="30"/>
  <c r="AN112" i="33"/>
  <c r="AP132" i="38"/>
  <c r="AP132" i="37"/>
  <c r="AP132" i="36"/>
  <c r="AP132" i="35"/>
  <c r="AP132" i="34"/>
  <c r="AP132" i="33"/>
  <c r="AP132" i="32"/>
  <c r="AP132" i="29"/>
  <c r="AP132" i="31"/>
  <c r="R132" i="38"/>
  <c r="R132" i="37"/>
  <c r="R132" i="34"/>
  <c r="R132" i="36"/>
  <c r="R132" i="35"/>
  <c r="R132" i="33"/>
  <c r="R132" i="31"/>
  <c r="R132" i="32"/>
  <c r="R132" i="30"/>
  <c r="R132" i="29"/>
  <c r="R132" i="28"/>
  <c r="AN117" i="37"/>
  <c r="AN117" i="38"/>
  <c r="AN117" i="35"/>
  <c r="AN117" i="36"/>
  <c r="AN117" i="34"/>
  <c r="AN117" i="33"/>
  <c r="AN117" i="32"/>
  <c r="AN117" i="30"/>
  <c r="AN117" i="29"/>
  <c r="AP115" i="27"/>
  <c r="AP115" i="37"/>
  <c r="AP115" i="36"/>
  <c r="AP115" i="38"/>
  <c r="AP115" i="35"/>
  <c r="AP115" i="34"/>
  <c r="AP115" i="31"/>
  <c r="AP115" i="32"/>
  <c r="AP115" i="30"/>
  <c r="AP115" i="29"/>
  <c r="AP115" i="33"/>
  <c r="AO111" i="27"/>
  <c r="AO111" i="38"/>
  <c r="AO111" i="37"/>
  <c r="AO111" i="35"/>
  <c r="AO111" i="36"/>
  <c r="AO111" i="34"/>
  <c r="AO111" i="32"/>
  <c r="AO111" i="33"/>
  <c r="AO111" i="28"/>
  <c r="AO111" i="31"/>
  <c r="AO111" i="29"/>
  <c r="AM109" i="27"/>
  <c r="AM109" i="37"/>
  <c r="AM109" i="38"/>
  <c r="AM109" i="36"/>
  <c r="AM109" i="35"/>
  <c r="AM109" i="32"/>
  <c r="AM109" i="33"/>
  <c r="AM109" i="34"/>
  <c r="AM109" i="30"/>
  <c r="AM109" i="29"/>
  <c r="AM101" i="27"/>
  <c r="AM101" i="38"/>
  <c r="AM101" i="37"/>
  <c r="AM101" i="36"/>
  <c r="AM101" i="35"/>
  <c r="AM101" i="33"/>
  <c r="AM101" i="32"/>
  <c r="AM101" i="34"/>
  <c r="AM101" i="30"/>
  <c r="AM101" i="31"/>
  <c r="AM101" i="29"/>
  <c r="AP100" i="38"/>
  <c r="AP100" i="37"/>
  <c r="AP100" i="36"/>
  <c r="AP100" i="35"/>
  <c r="AP100" i="33"/>
  <c r="AP100" i="32"/>
  <c r="AP100" i="31"/>
  <c r="AP100" i="34"/>
  <c r="AP100" i="30"/>
  <c r="AP100" i="29"/>
  <c r="AP95" i="27"/>
  <c r="AP95" i="38"/>
  <c r="AP95" i="37"/>
  <c r="AP95" i="36"/>
  <c r="AP95" i="35"/>
  <c r="AP95" i="31"/>
  <c r="AP95" i="33"/>
  <c r="AP95" i="32"/>
  <c r="AP95" i="29"/>
  <c r="AP95" i="34"/>
  <c r="AP91" i="38"/>
  <c r="AP91" i="37"/>
  <c r="AP91" i="35"/>
  <c r="AP91" i="34"/>
  <c r="AP91" i="33"/>
  <c r="AP91" i="32"/>
  <c r="AP91" i="31"/>
  <c r="AP91" i="36"/>
  <c r="AP91" i="30"/>
  <c r="AQ88" i="28"/>
  <c r="AQ88" i="38"/>
  <c r="AQ88" i="36"/>
  <c r="AQ88" i="35"/>
  <c r="AQ88" i="37"/>
  <c r="AQ88" i="32"/>
  <c r="AQ88" i="33"/>
  <c r="AQ88" i="31"/>
  <c r="AQ88" i="34"/>
  <c r="AQ88" i="30"/>
  <c r="AQ88" i="29"/>
  <c r="AM138" i="38"/>
  <c r="AM138" i="37"/>
  <c r="AM138" i="35"/>
  <c r="AM138" i="36"/>
  <c r="AM138" i="33"/>
  <c r="AM138" i="32"/>
  <c r="AM138" i="34"/>
  <c r="AM138" i="29"/>
  <c r="AM138" i="30"/>
  <c r="AM138" i="31"/>
  <c r="AO137" i="28"/>
  <c r="AO137" i="38"/>
  <c r="AO137" i="37"/>
  <c r="AO137" i="35"/>
  <c r="AO137" i="36"/>
  <c r="AO137" i="34"/>
  <c r="AO137" i="33"/>
  <c r="AO137" i="32"/>
  <c r="AO137" i="29"/>
  <c r="AO137" i="31"/>
  <c r="AO137" i="30"/>
  <c r="AQ136" i="28"/>
  <c r="AQ136" i="38"/>
  <c r="AQ136" i="37"/>
  <c r="AQ136" i="36"/>
  <c r="AQ136" i="35"/>
  <c r="AQ136" i="34"/>
  <c r="AQ136" i="32"/>
  <c r="AQ136" i="31"/>
  <c r="AQ136" i="29"/>
  <c r="AQ136" i="33"/>
  <c r="AQ136" i="30"/>
  <c r="AM134" i="27"/>
  <c r="AM134" i="37"/>
  <c r="AM134" i="38"/>
  <c r="AM134" i="36"/>
  <c r="AM134" i="35"/>
  <c r="AM134" i="34"/>
  <c r="AM134" i="32"/>
  <c r="AM134" i="33"/>
  <c r="AM134" i="29"/>
  <c r="AM134" i="30"/>
  <c r="AM134" i="31"/>
  <c r="AO133" i="28"/>
  <c r="AO133" i="38"/>
  <c r="AO133" i="37"/>
  <c r="AO133" i="36"/>
  <c r="AO133" i="35"/>
  <c r="AO133" i="34"/>
  <c r="AO133" i="33"/>
  <c r="AO133" i="32"/>
  <c r="AO133" i="31"/>
  <c r="AO133" i="29"/>
  <c r="T133" i="28"/>
  <c r="T133" i="38"/>
  <c r="T133" i="37"/>
  <c r="T133" i="36"/>
  <c r="T133" i="35"/>
  <c r="T133" i="34"/>
  <c r="T133" i="33"/>
  <c r="T133" i="32"/>
  <c r="T133" i="29"/>
  <c r="T133" i="30"/>
  <c r="T133" i="31"/>
  <c r="AM128" i="38"/>
  <c r="AM128" i="36"/>
  <c r="AM128" i="37"/>
  <c r="AM128" i="34"/>
  <c r="AM128" i="33"/>
  <c r="AM128" i="35"/>
  <c r="AM128" i="32"/>
  <c r="AM128" i="31"/>
  <c r="AM128" i="30"/>
  <c r="AM128" i="29"/>
  <c r="AN127" i="38"/>
  <c r="AN127" i="37"/>
  <c r="AN127" i="36"/>
  <c r="AN127" i="35"/>
  <c r="AN127" i="34"/>
  <c r="AN127" i="33"/>
  <c r="AN127" i="32"/>
  <c r="AN127" i="31"/>
  <c r="AN127" i="30"/>
  <c r="AN127" i="29"/>
  <c r="AO126" i="28"/>
  <c r="AO126" i="38"/>
  <c r="AO126" i="37"/>
  <c r="AO126" i="36"/>
  <c r="AO126" i="34"/>
  <c r="AO126" i="33"/>
  <c r="AO126" i="35"/>
  <c r="AO126" i="32"/>
  <c r="AO126" i="31"/>
  <c r="AO126" i="30"/>
  <c r="AO126" i="29"/>
  <c r="AP125" i="28"/>
  <c r="AP125" i="38"/>
  <c r="AP125" i="37"/>
  <c r="AP125" i="35"/>
  <c r="AP125" i="34"/>
  <c r="AP125" i="36"/>
  <c r="AP125" i="33"/>
  <c r="AP125" i="32"/>
  <c r="AP125" i="31"/>
  <c r="AP125" i="30"/>
  <c r="AO117" i="38"/>
  <c r="AO117" i="37"/>
  <c r="AO117" i="36"/>
  <c r="AO117" i="34"/>
  <c r="AO117" i="35"/>
  <c r="AO117" i="33"/>
  <c r="AO117" i="32"/>
  <c r="AO117" i="31"/>
  <c r="AO117" i="30"/>
  <c r="AP116" i="38"/>
  <c r="AP116" i="37"/>
  <c r="AP116" i="35"/>
  <c r="AP116" i="34"/>
  <c r="AP116" i="36"/>
  <c r="AP116" i="32"/>
  <c r="AP116" i="33"/>
  <c r="AP116" i="31"/>
  <c r="AP116" i="29"/>
  <c r="AP116" i="30"/>
  <c r="Q116" i="12"/>
  <c r="Q116" i="38"/>
  <c r="Q116" i="37"/>
  <c r="Q116" i="36"/>
  <c r="Q116" i="34"/>
  <c r="Q116" i="33"/>
  <c r="Q116" i="32"/>
  <c r="Q116" i="35"/>
  <c r="Q116" i="31"/>
  <c r="Q116" i="30"/>
  <c r="Q116" i="29"/>
  <c r="AM112" i="38"/>
  <c r="AM112" i="37"/>
  <c r="AM112" i="36"/>
  <c r="AM112" i="35"/>
  <c r="AM112" i="32"/>
  <c r="AM112" i="31"/>
  <c r="AM112" i="33"/>
  <c r="AM112" i="34"/>
  <c r="AM112" i="29"/>
  <c r="AP111" i="38"/>
  <c r="AP111" i="37"/>
  <c r="AP111" i="36"/>
  <c r="AP111" i="35"/>
  <c r="AP111" i="34"/>
  <c r="AP111" i="33"/>
  <c r="AP111" i="32"/>
  <c r="AP111" i="30"/>
  <c r="AP111" i="29"/>
  <c r="AN109" i="36"/>
  <c r="AN109" i="38"/>
  <c r="AN109" i="37"/>
  <c r="AN109" i="35"/>
  <c r="AN109" i="34"/>
  <c r="AN109" i="33"/>
  <c r="AN109" i="32"/>
  <c r="AN109" i="31"/>
  <c r="AN109" i="30"/>
  <c r="AQ108" i="38"/>
  <c r="AQ108" i="37"/>
  <c r="AQ108" i="36"/>
  <c r="AQ108" i="34"/>
  <c r="AQ108" i="35"/>
  <c r="AQ108" i="33"/>
  <c r="AQ108" i="32"/>
  <c r="AQ108" i="30"/>
  <c r="AQ108" i="29"/>
  <c r="AO106" i="38"/>
  <c r="AO106" i="37"/>
  <c r="AO106" i="35"/>
  <c r="AO106" i="34"/>
  <c r="AO106" i="36"/>
  <c r="AO106" i="33"/>
  <c r="AO106" i="32"/>
  <c r="AO106" i="31"/>
  <c r="AO106" i="30"/>
  <c r="AO106" i="29"/>
  <c r="AM104" i="38"/>
  <c r="AM104" i="37"/>
  <c r="AM104" i="36"/>
  <c r="AM104" i="35"/>
  <c r="AM104" i="34"/>
  <c r="AM104" i="32"/>
  <c r="AM104" i="33"/>
  <c r="AM104" i="31"/>
  <c r="AM104" i="30"/>
  <c r="AP103" i="38"/>
  <c r="AP103" i="37"/>
  <c r="AP103" i="36"/>
  <c r="AP103" i="33"/>
  <c r="AP103" i="32"/>
  <c r="AP103" i="34"/>
  <c r="AP103" i="31"/>
  <c r="AP103" i="30"/>
  <c r="AP103" i="29"/>
  <c r="AN101" i="38"/>
  <c r="AN101" i="37"/>
  <c r="AN101" i="36"/>
  <c r="AN101" i="35"/>
  <c r="AN101" i="34"/>
  <c r="AN101" i="33"/>
  <c r="AN101" i="32"/>
  <c r="AN101" i="31"/>
  <c r="AN101" i="30"/>
  <c r="AQ100" i="28"/>
  <c r="AQ100" i="38"/>
  <c r="AQ100" i="37"/>
  <c r="AQ100" i="34"/>
  <c r="AQ100" i="35"/>
  <c r="AQ100" i="33"/>
  <c r="AQ100" i="32"/>
  <c r="AQ100" i="36"/>
  <c r="AQ100" i="30"/>
  <c r="AQ100" i="29"/>
  <c r="AM99" i="38"/>
  <c r="AM99" i="37"/>
  <c r="AM99" i="36"/>
  <c r="AM99" i="35"/>
  <c r="AM99" i="34"/>
  <c r="AM99" i="32"/>
  <c r="AM99" i="33"/>
  <c r="AM99" i="31"/>
  <c r="AP98" i="38"/>
  <c r="AP98" i="37"/>
  <c r="AP98" i="36"/>
  <c r="AP98" i="33"/>
  <c r="AP98" i="32"/>
  <c r="AP98" i="35"/>
  <c r="AP98" i="34"/>
  <c r="AP98" i="31"/>
  <c r="AP98" i="30"/>
  <c r="Q98" i="28"/>
  <c r="Q98" i="38"/>
  <c r="Q98" i="37"/>
  <c r="Q98" i="35"/>
  <c r="Q98" i="36"/>
  <c r="Q98" i="34"/>
  <c r="Q98" i="33"/>
  <c r="Q98" i="32"/>
  <c r="Q98" i="31"/>
  <c r="Q98" i="30"/>
  <c r="Q98" i="29"/>
  <c r="AM96" i="38"/>
  <c r="AM96" i="37"/>
  <c r="AM96" i="36"/>
  <c r="AM96" i="35"/>
  <c r="AM96" i="34"/>
  <c r="AM96" i="33"/>
  <c r="AM96" i="32"/>
  <c r="AM96" i="30"/>
  <c r="AM96" i="28"/>
  <c r="AM96" i="29"/>
  <c r="AQ95" i="28"/>
  <c r="AQ95" i="38"/>
  <c r="AQ95" i="37"/>
  <c r="AQ95" i="35"/>
  <c r="AQ95" i="34"/>
  <c r="AQ95" i="36"/>
  <c r="AQ95" i="33"/>
  <c r="AQ95" i="30"/>
  <c r="AQ95" i="32"/>
  <c r="AQ93" i="28"/>
  <c r="AQ93" i="37"/>
  <c r="AQ93" i="36"/>
  <c r="AQ93" i="35"/>
  <c r="AQ93" i="34"/>
  <c r="AQ93" i="38"/>
  <c r="AQ93" i="31"/>
  <c r="AQ93" i="32"/>
  <c r="AQ93" i="33"/>
  <c r="AQ93" i="29"/>
  <c r="AQ93" i="30"/>
  <c r="AQ91" i="28"/>
  <c r="AQ91" i="38"/>
  <c r="AQ91" i="37"/>
  <c r="AQ91" i="36"/>
  <c r="AQ91" i="35"/>
  <c r="AQ91" i="34"/>
  <c r="AQ91" i="33"/>
  <c r="AQ91" i="31"/>
  <c r="AQ91" i="32"/>
  <c r="AQ91" i="29"/>
  <c r="AQ91" i="30"/>
  <c r="AO89" i="28"/>
  <c r="AO89" i="37"/>
  <c r="AO89" i="38"/>
  <c r="AO89" i="36"/>
  <c r="AO89" i="35"/>
  <c r="AO89" i="33"/>
  <c r="AO89" i="34"/>
  <c r="AO89" i="31"/>
  <c r="AO89" i="29"/>
  <c r="AO89" i="30"/>
  <c r="AO89" i="32"/>
  <c r="AM87" i="27"/>
  <c r="AM87" i="38"/>
  <c r="AM87" i="37"/>
  <c r="AM87" i="36"/>
  <c r="AM87" i="35"/>
  <c r="AM87" i="34"/>
  <c r="AM87" i="33"/>
  <c r="AM87" i="32"/>
  <c r="AM87" i="29"/>
  <c r="AM87" i="30"/>
  <c r="AM87" i="31"/>
  <c r="AO86" i="28"/>
  <c r="AO86" i="38"/>
  <c r="AO86" i="36"/>
  <c r="AO86" i="35"/>
  <c r="AO86" i="37"/>
  <c r="AO86" i="34"/>
  <c r="AO86" i="33"/>
  <c r="AO86" i="32"/>
  <c r="AO86" i="31"/>
  <c r="AO86" i="30"/>
  <c r="U137" i="20"/>
  <c r="S138" i="20"/>
  <c r="N93" i="21"/>
  <c r="U105" i="21"/>
  <c r="AN137" i="21"/>
  <c r="AQ95" i="29"/>
  <c r="AM99" i="29"/>
  <c r="AQ105" i="29"/>
  <c r="AP119" i="29"/>
  <c r="AP120" i="29"/>
  <c r="AP124" i="29"/>
  <c r="AN134" i="29"/>
  <c r="AN138" i="29"/>
  <c r="R124" i="31"/>
  <c r="AQ97" i="29"/>
  <c r="AQ100" i="31"/>
  <c r="AQ108" i="31"/>
  <c r="AO129" i="33"/>
  <c r="AN137" i="38"/>
  <c r="AN137" i="37"/>
  <c r="AN137" i="36"/>
  <c r="AN137" i="35"/>
  <c r="AN137" i="34"/>
  <c r="AN137" i="32"/>
  <c r="AN137" i="33"/>
  <c r="AN137" i="30"/>
  <c r="AN137" i="31"/>
  <c r="AN137" i="29"/>
  <c r="AP136" i="38"/>
  <c r="AP136" i="37"/>
  <c r="AP136" i="36"/>
  <c r="AP136" i="35"/>
  <c r="AP136" i="34"/>
  <c r="AP136" i="33"/>
  <c r="AP136" i="32"/>
  <c r="AP136" i="31"/>
  <c r="AP136" i="30"/>
  <c r="AP136" i="29"/>
  <c r="AN133" i="28"/>
  <c r="AN133" i="38"/>
  <c r="AN133" i="37"/>
  <c r="AN133" i="35"/>
  <c r="AN133" i="36"/>
  <c r="AN133" i="34"/>
  <c r="AN133" i="33"/>
  <c r="AN133" i="32"/>
  <c r="AN133" i="30"/>
  <c r="AN133" i="29"/>
  <c r="Q122" i="28"/>
  <c r="Q122" i="38"/>
  <c r="Q122" i="36"/>
  <c r="Q122" i="37"/>
  <c r="Q122" i="34"/>
  <c r="Q122" i="32"/>
  <c r="Q122" i="33"/>
  <c r="Q122" i="35"/>
  <c r="Q122" i="30"/>
  <c r="AM118" i="37"/>
  <c r="AM118" i="38"/>
  <c r="AM118" i="36"/>
  <c r="AM118" i="35"/>
  <c r="AM118" i="34"/>
  <c r="AM118" i="31"/>
  <c r="AM118" i="32"/>
  <c r="AM118" i="33"/>
  <c r="AM118" i="30"/>
  <c r="AO116" i="38"/>
  <c r="AO116" i="37"/>
  <c r="AO116" i="36"/>
  <c r="AO116" i="35"/>
  <c r="AO116" i="34"/>
  <c r="AO116" i="33"/>
  <c r="AO116" i="32"/>
  <c r="AO116" i="31"/>
  <c r="AO116" i="30"/>
  <c r="AO116" i="29"/>
  <c r="Q115" i="28"/>
  <c r="Q115" i="38"/>
  <c r="Q115" i="37"/>
  <c r="Q115" i="36"/>
  <c r="Q115" i="34"/>
  <c r="Q115" i="35"/>
  <c r="Q115" i="32"/>
  <c r="Q115" i="33"/>
  <c r="Q115" i="31"/>
  <c r="AP108" i="38"/>
  <c r="AP108" i="37"/>
  <c r="AP108" i="36"/>
  <c r="AP108" i="35"/>
  <c r="AP108" i="33"/>
  <c r="AP108" i="32"/>
  <c r="AP108" i="31"/>
  <c r="AP108" i="30"/>
  <c r="AP108" i="34"/>
  <c r="AP108" i="29"/>
  <c r="AN106" i="28"/>
  <c r="AN106" i="37"/>
  <c r="AN106" i="36"/>
  <c r="AN106" i="35"/>
  <c r="AN106" i="34"/>
  <c r="AN106" i="33"/>
  <c r="AN106" i="38"/>
  <c r="AN106" i="30"/>
  <c r="AN106" i="32"/>
  <c r="AN106" i="31"/>
  <c r="AN106" i="29"/>
  <c r="Q115" i="29"/>
  <c r="AM121" i="29"/>
  <c r="AP125" i="29"/>
  <c r="Q119" i="30"/>
  <c r="AP132" i="30"/>
  <c r="AO103" i="31"/>
  <c r="AM109" i="31"/>
  <c r="AM137" i="27"/>
  <c r="AM137" i="38"/>
  <c r="AM137" i="37"/>
  <c r="AM137" i="35"/>
  <c r="AM137" i="36"/>
  <c r="AM137" i="33"/>
  <c r="AM137" i="34"/>
  <c r="AM137" i="32"/>
  <c r="AM137" i="29"/>
  <c r="AM137" i="31"/>
  <c r="AM137" i="30"/>
  <c r="AO136" i="28"/>
  <c r="AO136" i="38"/>
  <c r="AO136" i="37"/>
  <c r="AO136" i="35"/>
  <c r="AO136" i="36"/>
  <c r="AO136" i="34"/>
  <c r="AO136" i="33"/>
  <c r="AO136" i="32"/>
  <c r="AO136" i="29"/>
  <c r="AO136" i="31"/>
  <c r="AO136" i="30"/>
  <c r="AQ135" i="38"/>
  <c r="AQ135" i="37"/>
  <c r="AQ135" i="36"/>
  <c r="AQ135" i="34"/>
  <c r="AQ135" i="32"/>
  <c r="AQ135" i="35"/>
  <c r="AQ135" i="33"/>
  <c r="AQ135" i="29"/>
  <c r="AQ135" i="31"/>
  <c r="AN125" i="28"/>
  <c r="AN125" i="38"/>
  <c r="AN125" i="37"/>
  <c r="AN125" i="35"/>
  <c r="AN125" i="36"/>
  <c r="AN125" i="34"/>
  <c r="AN125" i="33"/>
  <c r="AN125" i="32"/>
  <c r="AN125" i="30"/>
  <c r="AN125" i="31"/>
  <c r="AN125" i="29"/>
  <c r="AP123" i="38"/>
  <c r="AP123" i="36"/>
  <c r="AP123" i="35"/>
  <c r="AP123" i="34"/>
  <c r="AP123" i="33"/>
  <c r="AP123" i="37"/>
  <c r="AP123" i="32"/>
  <c r="AP123" i="31"/>
  <c r="AP123" i="30"/>
  <c r="AP123" i="29"/>
  <c r="Q121" i="28"/>
  <c r="Q121" i="37"/>
  <c r="Q121" i="38"/>
  <c r="Q121" i="36"/>
  <c r="Q121" i="35"/>
  <c r="Q121" i="34"/>
  <c r="Q121" i="31"/>
  <c r="Q121" i="33"/>
  <c r="Q121" i="32"/>
  <c r="Q121" i="29"/>
  <c r="Q121" i="30"/>
  <c r="AN116" i="38"/>
  <c r="AN116" i="36"/>
  <c r="AN116" i="35"/>
  <c r="AN116" i="34"/>
  <c r="AN116" i="37"/>
  <c r="AN116" i="33"/>
  <c r="AN116" i="32"/>
  <c r="AN116" i="31"/>
  <c r="AN111" i="28"/>
  <c r="AN111" i="36"/>
  <c r="AN111" i="35"/>
  <c r="AN111" i="34"/>
  <c r="AN111" i="37"/>
  <c r="AN111" i="38"/>
  <c r="AN111" i="31"/>
  <c r="AN111" i="30"/>
  <c r="AN111" i="33"/>
  <c r="AN111" i="32"/>
  <c r="AN111" i="29"/>
  <c r="AQ110" i="28"/>
  <c r="AQ110" i="38"/>
  <c r="AQ110" i="36"/>
  <c r="AQ110" i="37"/>
  <c r="AQ110" i="33"/>
  <c r="AQ110" i="35"/>
  <c r="AQ110" i="34"/>
  <c r="AQ110" i="32"/>
  <c r="AQ110" i="31"/>
  <c r="AQ110" i="30"/>
  <c r="AO108" i="28"/>
  <c r="AO108" i="38"/>
  <c r="AO108" i="37"/>
  <c r="AO108" i="35"/>
  <c r="AO108" i="36"/>
  <c r="AO108" i="34"/>
  <c r="AO108" i="33"/>
  <c r="AO108" i="32"/>
  <c r="AO108" i="31"/>
  <c r="AO108" i="30"/>
  <c r="AM106" i="37"/>
  <c r="AM106" i="36"/>
  <c r="AM106" i="35"/>
  <c r="AM106" i="38"/>
  <c r="AM106" i="32"/>
  <c r="AM106" i="31"/>
  <c r="AM106" i="28"/>
  <c r="AM106" i="34"/>
  <c r="AM106" i="33"/>
  <c r="AM106" i="30"/>
  <c r="AM106" i="29"/>
  <c r="AP105" i="38"/>
  <c r="AP105" i="36"/>
  <c r="AP105" i="37"/>
  <c r="AP105" i="33"/>
  <c r="AP105" i="35"/>
  <c r="AP105" i="34"/>
  <c r="AP105" i="32"/>
  <c r="AP105" i="31"/>
  <c r="AP105" i="30"/>
  <c r="AN103" i="38"/>
  <c r="AN103" i="36"/>
  <c r="AN103" i="37"/>
  <c r="AN103" i="35"/>
  <c r="AN103" i="34"/>
  <c r="AN103" i="33"/>
  <c r="AN103" i="31"/>
  <c r="AN103" i="30"/>
  <c r="AN103" i="32"/>
  <c r="AN103" i="29"/>
  <c r="AQ102" i="28"/>
  <c r="AQ102" i="38"/>
  <c r="AQ102" i="37"/>
  <c r="AQ102" i="36"/>
  <c r="AQ102" i="34"/>
  <c r="AQ102" i="35"/>
  <c r="AQ102" i="32"/>
  <c r="AQ102" i="31"/>
  <c r="AQ102" i="30"/>
  <c r="AQ102" i="33"/>
  <c r="AO100" i="38"/>
  <c r="AO100" i="35"/>
  <c r="AO100" i="34"/>
  <c r="AO100" i="37"/>
  <c r="AO100" i="33"/>
  <c r="AO100" i="32"/>
  <c r="AO100" i="36"/>
  <c r="AO100" i="30"/>
  <c r="AO100" i="31"/>
  <c r="AN98" i="28"/>
  <c r="AN98" i="38"/>
  <c r="AN98" i="36"/>
  <c r="AN98" i="35"/>
  <c r="AN98" i="37"/>
  <c r="AN98" i="34"/>
  <c r="AN98" i="33"/>
  <c r="AN98" i="30"/>
  <c r="AN98" i="32"/>
  <c r="AN98" i="31"/>
  <c r="AN98" i="29"/>
  <c r="AP97" i="38"/>
  <c r="AP97" i="36"/>
  <c r="AP97" i="33"/>
  <c r="AP97" i="35"/>
  <c r="AP97" i="34"/>
  <c r="AP97" i="37"/>
  <c r="AP97" i="32"/>
  <c r="AP97" i="31"/>
  <c r="AP97" i="30"/>
  <c r="AO95" i="38"/>
  <c r="AO95" i="37"/>
  <c r="AO95" i="36"/>
  <c r="AO95" i="35"/>
  <c r="AO95" i="31"/>
  <c r="AO95" i="33"/>
  <c r="AO95" i="34"/>
  <c r="AO95" i="30"/>
  <c r="AO95" i="32"/>
  <c r="AO95" i="29"/>
  <c r="Q95" i="38"/>
  <c r="Q95" i="37"/>
  <c r="Q95" i="36"/>
  <c r="Q95" i="35"/>
  <c r="Q95" i="34"/>
  <c r="Q95" i="33"/>
  <c r="Q95" i="31"/>
  <c r="Q95" i="29"/>
  <c r="Q95" i="32"/>
  <c r="Q95" i="30"/>
  <c r="AO93" i="19"/>
  <c r="AO93" i="38"/>
  <c r="AO93" i="36"/>
  <c r="AO93" i="37"/>
  <c r="AO93" i="33"/>
  <c r="AO93" i="34"/>
  <c r="AO93" i="32"/>
  <c r="AO93" i="35"/>
  <c r="AO93" i="31"/>
  <c r="AO93" i="30"/>
  <c r="AO93" i="29"/>
  <c r="Q93" i="38"/>
  <c r="Q93" i="37"/>
  <c r="Q93" i="33"/>
  <c r="Q93" i="35"/>
  <c r="Q93" i="34"/>
  <c r="Q93" i="32"/>
  <c r="Q93" i="31"/>
  <c r="Q93" i="30"/>
  <c r="Q93" i="36"/>
  <c r="Q93" i="29"/>
  <c r="AO91" i="38"/>
  <c r="AO91" i="37"/>
  <c r="AO91" i="33"/>
  <c r="AO91" i="36"/>
  <c r="AO91" i="35"/>
  <c r="AO91" i="34"/>
  <c r="AO91" i="32"/>
  <c r="AO91" i="31"/>
  <c r="AO91" i="30"/>
  <c r="AM89" i="38"/>
  <c r="AM89" i="37"/>
  <c r="AM89" i="36"/>
  <c r="AM89" i="35"/>
  <c r="AM89" i="33"/>
  <c r="AM89" i="32"/>
  <c r="AM89" i="31"/>
  <c r="AM89" i="30"/>
  <c r="AM89" i="34"/>
  <c r="AP88" i="38"/>
  <c r="AP88" i="36"/>
  <c r="AP88" i="35"/>
  <c r="AP88" i="37"/>
  <c r="AP88" i="34"/>
  <c r="AP88" i="33"/>
  <c r="AP88" i="30"/>
  <c r="AP88" i="31"/>
  <c r="AP88" i="32"/>
  <c r="AP88" i="29"/>
  <c r="AP139" i="28"/>
  <c r="AP139" i="38"/>
  <c r="AP139" i="37"/>
  <c r="AP139" i="36"/>
  <c r="AP139" i="34"/>
  <c r="AP139" i="33"/>
  <c r="AP139" i="35"/>
  <c r="AP139" i="32"/>
  <c r="AP139" i="31"/>
  <c r="AP139" i="30"/>
  <c r="AP139" i="29"/>
  <c r="AN136" i="28"/>
  <c r="AN136" i="38"/>
  <c r="AN136" i="37"/>
  <c r="AN136" i="35"/>
  <c r="AN136" i="36"/>
  <c r="AN136" i="34"/>
  <c r="AN136" i="33"/>
  <c r="AN136" i="31"/>
  <c r="AN136" i="30"/>
  <c r="AN136" i="32"/>
  <c r="AN136" i="29"/>
  <c r="AP135" i="38"/>
  <c r="AP135" i="34"/>
  <c r="AP135" i="33"/>
  <c r="AP135" i="36"/>
  <c r="AP135" i="35"/>
  <c r="AP135" i="32"/>
  <c r="AP135" i="37"/>
  <c r="AP135" i="31"/>
  <c r="AP135" i="30"/>
  <c r="AP135" i="29"/>
  <c r="AN132" i="27"/>
  <c r="AN132" i="37"/>
  <c r="AN132" i="38"/>
  <c r="AN132" i="36"/>
  <c r="AN132" i="35"/>
  <c r="AN132" i="33"/>
  <c r="AN132" i="32"/>
  <c r="AN132" i="34"/>
  <c r="AN132" i="29"/>
  <c r="AN132" i="30"/>
  <c r="AO131" i="36"/>
  <c r="AO131" i="38"/>
  <c r="AO131" i="37"/>
  <c r="AO131" i="35"/>
  <c r="AO131" i="32"/>
  <c r="AO131" i="33"/>
  <c r="AO131" i="29"/>
  <c r="AO131" i="34"/>
  <c r="AO131" i="30"/>
  <c r="AP130" i="27"/>
  <c r="AP130" i="38"/>
  <c r="AP130" i="37"/>
  <c r="AP130" i="36"/>
  <c r="AP130" i="35"/>
  <c r="AP130" i="32"/>
  <c r="AP130" i="33"/>
  <c r="AP130" i="34"/>
  <c r="AP130" i="29"/>
  <c r="AP130" i="28"/>
  <c r="AP130" i="30"/>
  <c r="R130" i="28"/>
  <c r="R130" i="37"/>
  <c r="R130" i="38"/>
  <c r="R130" i="36"/>
  <c r="R130" i="35"/>
  <c r="R130" i="32"/>
  <c r="R130" i="33"/>
  <c r="R130" i="31"/>
  <c r="R130" i="34"/>
  <c r="R130" i="29"/>
  <c r="AM125" i="28"/>
  <c r="AM125" i="38"/>
  <c r="AM125" i="37"/>
  <c r="AM125" i="35"/>
  <c r="AM125" i="36"/>
  <c r="AM125" i="33"/>
  <c r="AM125" i="34"/>
  <c r="AM125" i="31"/>
  <c r="AM125" i="30"/>
  <c r="AM125" i="32"/>
  <c r="AM125" i="29"/>
  <c r="AN124" i="27"/>
  <c r="AN124" i="38"/>
  <c r="AN124" i="37"/>
  <c r="AN124" i="36"/>
  <c r="AN124" i="35"/>
  <c r="AN124" i="34"/>
  <c r="AN124" i="33"/>
  <c r="AN124" i="32"/>
  <c r="AN124" i="31"/>
  <c r="AN124" i="30"/>
  <c r="AN124" i="29"/>
  <c r="AO123" i="28"/>
  <c r="AO123" i="38"/>
  <c r="AO123" i="37"/>
  <c r="AO123" i="35"/>
  <c r="AO123" i="34"/>
  <c r="AO123" i="32"/>
  <c r="AO123" i="36"/>
  <c r="AO123" i="33"/>
  <c r="AO123" i="31"/>
  <c r="AO123" i="30"/>
  <c r="AO122" i="38"/>
  <c r="AO122" i="36"/>
  <c r="AO122" i="37"/>
  <c r="AO122" i="34"/>
  <c r="AO122" i="32"/>
  <c r="AO122" i="33"/>
  <c r="AO122" i="35"/>
  <c r="AO122" i="31"/>
  <c r="AO122" i="30"/>
  <c r="AO121" i="27"/>
  <c r="AO121" i="38"/>
  <c r="AO121" i="37"/>
  <c r="AO121" i="36"/>
  <c r="AO121" i="35"/>
  <c r="AO121" i="32"/>
  <c r="AO121" i="31"/>
  <c r="AO121" i="29"/>
  <c r="AO121" i="34"/>
  <c r="AO121" i="33"/>
  <c r="AO121" i="28"/>
  <c r="AO121" i="30"/>
  <c r="AP120" i="27"/>
  <c r="AP120" i="38"/>
  <c r="AP120" i="37"/>
  <c r="AP120" i="35"/>
  <c r="AP120" i="36"/>
  <c r="AP120" i="33"/>
  <c r="AP120" i="32"/>
  <c r="AP120" i="34"/>
  <c r="AP120" i="31"/>
  <c r="AP120" i="30"/>
  <c r="AM116" i="38"/>
  <c r="AM116" i="36"/>
  <c r="AM116" i="35"/>
  <c r="AM116" i="34"/>
  <c r="AM116" i="37"/>
  <c r="AM116" i="33"/>
  <c r="AM116" i="32"/>
  <c r="AM116" i="30"/>
  <c r="AM116" i="31"/>
  <c r="AN115" i="38"/>
  <c r="AN115" i="36"/>
  <c r="AN115" i="34"/>
  <c r="AN115" i="37"/>
  <c r="AN115" i="33"/>
  <c r="AN115" i="35"/>
  <c r="AN115" i="32"/>
  <c r="AN115" i="31"/>
  <c r="AN115" i="30"/>
  <c r="AO114" i="28"/>
  <c r="AO114" i="38"/>
  <c r="AO114" i="37"/>
  <c r="AO114" i="36"/>
  <c r="AO114" i="35"/>
  <c r="AO114" i="34"/>
  <c r="AO114" i="31"/>
  <c r="AO114" i="33"/>
  <c r="AO114" i="32"/>
  <c r="AO114" i="29"/>
  <c r="AO114" i="30"/>
  <c r="AP113" i="38"/>
  <c r="AP113" i="36"/>
  <c r="AP113" i="37"/>
  <c r="AP113" i="35"/>
  <c r="AP113" i="34"/>
  <c r="AP113" i="32"/>
  <c r="AP113" i="33"/>
  <c r="AP113" i="30"/>
  <c r="Q113" i="28"/>
  <c r="Q113" i="38"/>
  <c r="Q113" i="37"/>
  <c r="Q113" i="34"/>
  <c r="Q113" i="35"/>
  <c r="Q113" i="36"/>
  <c r="Q113" i="32"/>
  <c r="Q113" i="31"/>
  <c r="Q113" i="33"/>
  <c r="Q113" i="29"/>
  <c r="Q113" i="30"/>
  <c r="AM111" i="37"/>
  <c r="AM111" i="38"/>
  <c r="AM111" i="36"/>
  <c r="AM111" i="35"/>
  <c r="AM111" i="34"/>
  <c r="AM111" i="31"/>
  <c r="AM111" i="32"/>
  <c r="AM111" i="33"/>
  <c r="AM111" i="30"/>
  <c r="AM111" i="29"/>
  <c r="AP110" i="38"/>
  <c r="AP110" i="36"/>
  <c r="AP110" i="35"/>
  <c r="AP110" i="37"/>
  <c r="AP110" i="34"/>
  <c r="AP110" i="33"/>
  <c r="AP110" i="32"/>
  <c r="AP110" i="31"/>
  <c r="AP110" i="30"/>
  <c r="AN108" i="28"/>
  <c r="AN108" i="38"/>
  <c r="AN108" i="36"/>
  <c r="AN108" i="37"/>
  <c r="AN108" i="35"/>
  <c r="AN108" i="34"/>
  <c r="AN108" i="33"/>
  <c r="AN108" i="32"/>
  <c r="AN108" i="30"/>
  <c r="AN108" i="31"/>
  <c r="AQ107" i="28"/>
  <c r="AQ107" i="37"/>
  <c r="AQ107" i="38"/>
  <c r="AQ107" i="36"/>
  <c r="AQ107" i="35"/>
  <c r="AQ107" i="34"/>
  <c r="AQ107" i="32"/>
  <c r="AQ107" i="31"/>
  <c r="AQ107" i="30"/>
  <c r="AQ107" i="33"/>
  <c r="AQ107" i="29"/>
  <c r="Q88" i="27"/>
  <c r="R88" i="1"/>
  <c r="S88" i="1" s="1"/>
  <c r="Q123" i="15"/>
  <c r="P123" i="15"/>
  <c r="AO103" i="19"/>
  <c r="N129" i="19"/>
  <c r="L96" i="18"/>
  <c r="AN89" i="29"/>
  <c r="AN101" i="29"/>
  <c r="AM104" i="29"/>
  <c r="AP113" i="29"/>
  <c r="AN89" i="30"/>
  <c r="AO111" i="30"/>
  <c r="AM129" i="31"/>
  <c r="AO100" i="29"/>
  <c r="Q117" i="29"/>
  <c r="AM99" i="30"/>
  <c r="AO139" i="38"/>
  <c r="AO139" i="37"/>
  <c r="AO139" i="35"/>
  <c r="AO139" i="36"/>
  <c r="AO139" i="34"/>
  <c r="AO139" i="33"/>
  <c r="AO139" i="32"/>
  <c r="AO139" i="29"/>
  <c r="AO139" i="30"/>
  <c r="AO139" i="31"/>
  <c r="AQ138" i="28"/>
  <c r="AQ138" i="38"/>
  <c r="AQ138" i="37"/>
  <c r="AQ138" i="36"/>
  <c r="AQ138" i="35"/>
  <c r="AQ138" i="34"/>
  <c r="AQ138" i="32"/>
  <c r="AQ138" i="33"/>
  <c r="AQ138" i="31"/>
  <c r="AQ138" i="29"/>
  <c r="AQ138" i="30"/>
  <c r="AM136" i="28"/>
  <c r="AM136" i="38"/>
  <c r="AM136" i="37"/>
  <c r="AM136" i="36"/>
  <c r="AM136" i="35"/>
  <c r="AM136" i="33"/>
  <c r="AM136" i="34"/>
  <c r="AM136" i="32"/>
  <c r="AM136" i="29"/>
  <c r="AM136" i="30"/>
  <c r="AM136" i="31"/>
  <c r="AO135" i="28"/>
  <c r="AO135" i="38"/>
  <c r="AO135" i="37"/>
  <c r="AO135" i="35"/>
  <c r="AO135" i="36"/>
  <c r="AO135" i="34"/>
  <c r="AO135" i="33"/>
  <c r="AO135" i="32"/>
  <c r="AO135" i="29"/>
  <c r="AO135" i="31"/>
  <c r="AQ134" i="28"/>
  <c r="AQ134" i="38"/>
  <c r="AQ134" i="37"/>
  <c r="AQ134" i="36"/>
  <c r="AQ134" i="35"/>
  <c r="AQ134" i="34"/>
  <c r="AQ134" i="32"/>
  <c r="AQ134" i="33"/>
  <c r="AQ134" i="31"/>
  <c r="AQ134" i="29"/>
  <c r="AQ134" i="30"/>
  <c r="AM132" i="28"/>
  <c r="AM132" i="37"/>
  <c r="AM132" i="38"/>
  <c r="AM132" i="36"/>
  <c r="AM132" i="35"/>
  <c r="AM132" i="34"/>
  <c r="AM132" i="33"/>
  <c r="AM132" i="31"/>
  <c r="AM132" i="32"/>
  <c r="AM132" i="30"/>
  <c r="AM132" i="29"/>
  <c r="AN131" i="37"/>
  <c r="AN131" i="38"/>
  <c r="AN131" i="36"/>
  <c r="AN131" i="35"/>
  <c r="AN131" i="34"/>
  <c r="AN131" i="33"/>
  <c r="AN131" i="31"/>
  <c r="AN131" i="32"/>
  <c r="AN131" i="30"/>
  <c r="AN131" i="29"/>
  <c r="AO130" i="27"/>
  <c r="AO130" i="38"/>
  <c r="AO130" i="37"/>
  <c r="AO130" i="35"/>
  <c r="AO130" i="34"/>
  <c r="AO130" i="36"/>
  <c r="AO130" i="32"/>
  <c r="AO130" i="31"/>
  <c r="AO130" i="33"/>
  <c r="AO130" i="30"/>
  <c r="AO130" i="29"/>
  <c r="AP129" i="38"/>
  <c r="AP129" i="36"/>
  <c r="AP129" i="34"/>
  <c r="AP129" i="37"/>
  <c r="AP129" i="35"/>
  <c r="AP129" i="33"/>
  <c r="AP129" i="31"/>
  <c r="AP129" i="32"/>
  <c r="AP129" i="30"/>
  <c r="AP129" i="29"/>
  <c r="R129" i="28"/>
  <c r="R129" i="38"/>
  <c r="R129" i="37"/>
  <c r="R129" i="34"/>
  <c r="R129" i="35"/>
  <c r="R129" i="36"/>
  <c r="R129" i="32"/>
  <c r="R129" i="33"/>
  <c r="R129" i="29"/>
  <c r="R129" i="31"/>
  <c r="R129" i="30"/>
  <c r="AM124" i="28"/>
  <c r="AM124" i="38"/>
  <c r="AM124" i="37"/>
  <c r="AM124" i="36"/>
  <c r="AM124" i="34"/>
  <c r="AM124" i="35"/>
  <c r="AM124" i="33"/>
  <c r="AM124" i="31"/>
  <c r="AM124" i="32"/>
  <c r="AM124" i="30"/>
  <c r="AM124" i="29"/>
  <c r="AN123" i="37"/>
  <c r="AN123" i="38"/>
  <c r="AN123" i="35"/>
  <c r="AN123" i="36"/>
  <c r="AN123" i="34"/>
  <c r="AN123" i="31"/>
  <c r="AN123" i="30"/>
  <c r="AN123" i="32"/>
  <c r="AN123" i="33"/>
  <c r="AN122" i="28"/>
  <c r="AN122" i="38"/>
  <c r="AN122" i="37"/>
  <c r="AN122" i="36"/>
  <c r="AN122" i="34"/>
  <c r="AN122" i="33"/>
  <c r="AN122" i="35"/>
  <c r="AN122" i="32"/>
  <c r="AN122" i="31"/>
  <c r="AN122" i="30"/>
  <c r="AN121" i="27"/>
  <c r="AN121" i="37"/>
  <c r="AN121" i="38"/>
  <c r="AN121" i="36"/>
  <c r="AN121" i="35"/>
  <c r="AN121" i="33"/>
  <c r="AN121" i="34"/>
  <c r="AN121" i="32"/>
  <c r="AN121" i="31"/>
  <c r="AN121" i="28"/>
  <c r="AN121" i="29"/>
  <c r="AO120" i="37"/>
  <c r="AO120" i="36"/>
  <c r="AO120" i="38"/>
  <c r="AO120" i="35"/>
  <c r="AO120" i="34"/>
  <c r="AO120" i="31"/>
  <c r="AO120" i="33"/>
  <c r="AO120" i="32"/>
  <c r="AO120" i="30"/>
  <c r="AO120" i="29"/>
  <c r="AO120" i="28"/>
  <c r="Q120" i="28"/>
  <c r="Q120" i="38"/>
  <c r="Q120" i="37"/>
  <c r="Q120" i="36"/>
  <c r="Q120" i="35"/>
  <c r="Q120" i="34"/>
  <c r="Q120" i="31"/>
  <c r="Q120" i="32"/>
  <c r="Q120" i="30"/>
  <c r="Q120" i="33"/>
  <c r="AM101" i="28"/>
  <c r="AN86" i="29"/>
  <c r="AN115" i="29"/>
  <c r="AN122" i="29"/>
  <c r="R124" i="29"/>
  <c r="AP126" i="29"/>
  <c r="AO125" i="30"/>
  <c r="AO127" i="30"/>
  <c r="AO133" i="30"/>
  <c r="AN126" i="38"/>
  <c r="AN126" i="37"/>
  <c r="AN126" i="36"/>
  <c r="AN126" i="34"/>
  <c r="AN126" i="33"/>
  <c r="AN126" i="35"/>
  <c r="AN126" i="32"/>
  <c r="AN126" i="30"/>
  <c r="AN126" i="29"/>
  <c r="AN126" i="31"/>
  <c r="AP112" i="27"/>
  <c r="AP112" i="37"/>
  <c r="AP112" i="36"/>
  <c r="AP112" i="38"/>
  <c r="AP112" i="35"/>
  <c r="AP112" i="34"/>
  <c r="AP112" i="33"/>
  <c r="AP112" i="31"/>
  <c r="AP112" i="32"/>
  <c r="AP112" i="30"/>
  <c r="AP112" i="29"/>
  <c r="AN110" i="38"/>
  <c r="AN110" i="37"/>
  <c r="AN110" i="35"/>
  <c r="AN110" i="36"/>
  <c r="AN110" i="34"/>
  <c r="AN110" i="33"/>
  <c r="AN110" i="31"/>
  <c r="AN110" i="32"/>
  <c r="AN110" i="30"/>
  <c r="AN110" i="29"/>
  <c r="AQ109" i="28"/>
  <c r="AQ109" i="38"/>
  <c r="AQ109" i="37"/>
  <c r="AQ109" i="36"/>
  <c r="AQ109" i="32"/>
  <c r="AQ109" i="31"/>
  <c r="AQ109" i="33"/>
  <c r="AQ109" i="35"/>
  <c r="AQ109" i="34"/>
  <c r="AQ109" i="30"/>
  <c r="AO107" i="28"/>
  <c r="AO107" i="38"/>
  <c r="AO107" i="37"/>
  <c r="AO107" i="35"/>
  <c r="AO107" i="34"/>
  <c r="AO107" i="36"/>
  <c r="AO107" i="33"/>
  <c r="AO107" i="32"/>
  <c r="AO107" i="30"/>
  <c r="AO107" i="31"/>
  <c r="AO107" i="29"/>
  <c r="AM105" i="37"/>
  <c r="AM105" i="38"/>
  <c r="AM105" i="36"/>
  <c r="AM105" i="35"/>
  <c r="AM105" i="33"/>
  <c r="AM105" i="32"/>
  <c r="AM105" i="34"/>
  <c r="AM105" i="31"/>
  <c r="AM105" i="30"/>
  <c r="AM105" i="29"/>
  <c r="AP104" i="38"/>
  <c r="AP104" i="37"/>
  <c r="AP104" i="36"/>
  <c r="AP104" i="33"/>
  <c r="AP104" i="32"/>
  <c r="AP104" i="35"/>
  <c r="AP104" i="34"/>
  <c r="AP104" i="31"/>
  <c r="AP104" i="30"/>
  <c r="AP104" i="29"/>
  <c r="AN102" i="37"/>
  <c r="AN102" i="36"/>
  <c r="AN102" i="38"/>
  <c r="AN102" i="35"/>
  <c r="AN102" i="34"/>
  <c r="AN102" i="33"/>
  <c r="AN102" i="30"/>
  <c r="AN102" i="31"/>
  <c r="AN102" i="32"/>
  <c r="AN102" i="29"/>
  <c r="AQ101" i="38"/>
  <c r="AQ101" i="37"/>
  <c r="AQ101" i="36"/>
  <c r="AQ101" i="32"/>
  <c r="AQ101" i="34"/>
  <c r="AQ101" i="31"/>
  <c r="AQ101" i="33"/>
  <c r="AQ101" i="30"/>
  <c r="AP99" i="38"/>
  <c r="AP99" i="37"/>
  <c r="AP99" i="36"/>
  <c r="AP99" i="34"/>
  <c r="AP99" i="33"/>
  <c r="AP99" i="35"/>
  <c r="AP99" i="32"/>
  <c r="AP99" i="31"/>
  <c r="AP99" i="30"/>
  <c r="AP99" i="29"/>
  <c r="AM97" i="28"/>
  <c r="AM97" i="38"/>
  <c r="AM97" i="37"/>
  <c r="AM97" i="36"/>
  <c r="AM97" i="35"/>
  <c r="AM97" i="33"/>
  <c r="AM97" i="32"/>
  <c r="AM97" i="34"/>
  <c r="AM97" i="31"/>
  <c r="AM97" i="30"/>
  <c r="AM97" i="29"/>
  <c r="AP96" i="28"/>
  <c r="AP96" i="38"/>
  <c r="AP96" i="36"/>
  <c r="AP96" i="37"/>
  <c r="AP96" i="35"/>
  <c r="AP96" i="34"/>
  <c r="AP96" i="33"/>
  <c r="AP96" i="32"/>
  <c r="AP96" i="31"/>
  <c r="AP96" i="30"/>
  <c r="AO94" i="28"/>
  <c r="AO94" i="38"/>
  <c r="AO94" i="37"/>
  <c r="AO94" i="36"/>
  <c r="AO94" i="35"/>
  <c r="AO94" i="32"/>
  <c r="AO94" i="34"/>
  <c r="AO94" i="33"/>
  <c r="AO94" i="31"/>
  <c r="AO94" i="30"/>
  <c r="AO92" i="28"/>
  <c r="AO92" i="38"/>
  <c r="AO92" i="37"/>
  <c r="AO92" i="35"/>
  <c r="AO92" i="34"/>
  <c r="AO92" i="36"/>
  <c r="AO92" i="33"/>
  <c r="AO92" i="32"/>
  <c r="AO92" i="31"/>
  <c r="AO92" i="30"/>
  <c r="AO92" i="29"/>
  <c r="AO90" i="38"/>
  <c r="AO90" i="37"/>
  <c r="AO90" i="36"/>
  <c r="AO90" i="34"/>
  <c r="AO90" i="32"/>
  <c r="AO90" i="35"/>
  <c r="AO90" i="31"/>
  <c r="AO90" i="33"/>
  <c r="AO90" i="30"/>
  <c r="AO90" i="29"/>
  <c r="AM88" i="28"/>
  <c r="AM88" i="38"/>
  <c r="AM88" i="37"/>
  <c r="AM88" i="35"/>
  <c r="AM88" i="34"/>
  <c r="AM88" i="33"/>
  <c r="AM88" i="32"/>
  <c r="AM88" i="36"/>
  <c r="AM88" i="31"/>
  <c r="AM88" i="30"/>
  <c r="AP87" i="38"/>
  <c r="AP87" i="37"/>
  <c r="AP87" i="36"/>
  <c r="AP87" i="35"/>
  <c r="AP87" i="34"/>
  <c r="AP87" i="33"/>
  <c r="AP87" i="32"/>
  <c r="AP87" i="31"/>
  <c r="AP87" i="30"/>
  <c r="AP87" i="29"/>
  <c r="O88" i="15"/>
  <c r="O91" i="15"/>
  <c r="N96" i="15"/>
  <c r="Q112" i="15"/>
  <c r="L88" i="18"/>
  <c r="K88" i="18"/>
  <c r="O132" i="18"/>
  <c r="AM109" i="28"/>
  <c r="AO86" i="29"/>
  <c r="AO91" i="29"/>
  <c r="AP98" i="29"/>
  <c r="AM114" i="29"/>
  <c r="AM116" i="29"/>
  <c r="AO117" i="29"/>
  <c r="Q120" i="29"/>
  <c r="AO122" i="29"/>
  <c r="AM123" i="29"/>
  <c r="AP95" i="30"/>
  <c r="AM112" i="30"/>
  <c r="R130" i="30"/>
  <c r="AQ95" i="31"/>
  <c r="AQ139" i="28"/>
  <c r="AQ139" i="38"/>
  <c r="AQ139" i="37"/>
  <c r="AQ139" i="36"/>
  <c r="AQ139" i="34"/>
  <c r="AQ139" i="33"/>
  <c r="AQ139" i="32"/>
  <c r="AQ139" i="35"/>
  <c r="AQ139" i="29"/>
  <c r="AQ139" i="31"/>
  <c r="AM133" i="28"/>
  <c r="AM133" i="37"/>
  <c r="AM133" i="38"/>
  <c r="AM133" i="35"/>
  <c r="AM133" i="36"/>
  <c r="AM133" i="34"/>
  <c r="AM133" i="33"/>
  <c r="AM133" i="32"/>
  <c r="AM133" i="31"/>
  <c r="AM133" i="29"/>
  <c r="AM133" i="30"/>
  <c r="AO132" i="38"/>
  <c r="AO132" i="36"/>
  <c r="AO132" i="37"/>
  <c r="AO132" i="35"/>
  <c r="AO132" i="34"/>
  <c r="AO132" i="33"/>
  <c r="AO132" i="32"/>
  <c r="AO132" i="30"/>
  <c r="AO132" i="31"/>
  <c r="AP131" i="28"/>
  <c r="AP131" i="38"/>
  <c r="AP131" i="37"/>
  <c r="AP131" i="35"/>
  <c r="AP131" i="36"/>
  <c r="AP131" i="34"/>
  <c r="AP131" i="32"/>
  <c r="AP131" i="31"/>
  <c r="AP131" i="30"/>
  <c r="AP131" i="33"/>
  <c r="AP131" i="29"/>
  <c r="R131" i="37"/>
  <c r="R131" i="38"/>
  <c r="R131" i="36"/>
  <c r="R131" i="35"/>
  <c r="R131" i="34"/>
  <c r="R131" i="32"/>
  <c r="R131" i="31"/>
  <c r="R131" i="33"/>
  <c r="R131" i="29"/>
  <c r="R131" i="30"/>
  <c r="AM126" i="28"/>
  <c r="AM126" i="38"/>
  <c r="AM126" i="37"/>
  <c r="AM126" i="36"/>
  <c r="AM126" i="35"/>
  <c r="AM126" i="34"/>
  <c r="AM126" i="32"/>
  <c r="AM126" i="30"/>
  <c r="AM126" i="33"/>
  <c r="AM126" i="31"/>
  <c r="AO124" i="38"/>
  <c r="AO124" i="37"/>
  <c r="AO124" i="36"/>
  <c r="AO124" i="35"/>
  <c r="AO124" i="34"/>
  <c r="AO124" i="33"/>
  <c r="AO124" i="32"/>
  <c r="AO124" i="30"/>
  <c r="AO124" i="31"/>
  <c r="AP121" i="38"/>
  <c r="AP121" i="37"/>
  <c r="AP121" i="36"/>
  <c r="AP121" i="35"/>
  <c r="AP121" i="34"/>
  <c r="AP121" i="32"/>
  <c r="AP121" i="31"/>
  <c r="AP121" i="30"/>
  <c r="AP121" i="33"/>
  <c r="AP121" i="29"/>
  <c r="AM117" i="28"/>
  <c r="AM117" i="37"/>
  <c r="AM117" i="38"/>
  <c r="AM117" i="35"/>
  <c r="AM117" i="36"/>
  <c r="AM117" i="33"/>
  <c r="AM117" i="34"/>
  <c r="AM117" i="31"/>
  <c r="AM117" i="30"/>
  <c r="AM117" i="32"/>
  <c r="AM117" i="29"/>
  <c r="AO115" i="38"/>
  <c r="AO115" i="37"/>
  <c r="AO115" i="36"/>
  <c r="AO115" i="34"/>
  <c r="AO115" i="35"/>
  <c r="AO115" i="32"/>
  <c r="AO115" i="33"/>
  <c r="AO115" i="31"/>
  <c r="AO115" i="30"/>
  <c r="AP114" i="37"/>
  <c r="AP114" i="38"/>
  <c r="AP114" i="35"/>
  <c r="AP114" i="34"/>
  <c r="AP114" i="36"/>
  <c r="AP114" i="31"/>
  <c r="AP114" i="33"/>
  <c r="AP114" i="32"/>
  <c r="AP114" i="29"/>
  <c r="AP114" i="30"/>
  <c r="Q114" i="37"/>
  <c r="Q114" i="38"/>
  <c r="Q114" i="36"/>
  <c r="Q114" i="35"/>
  <c r="Q114" i="33"/>
  <c r="Q114" i="31"/>
  <c r="Q114" i="32"/>
  <c r="Q114" i="29"/>
  <c r="Q114" i="30"/>
  <c r="Q114" i="34"/>
  <c r="M103" i="12"/>
  <c r="M110" i="12"/>
  <c r="O139" i="12"/>
  <c r="AN139" i="38"/>
  <c r="AN139" i="37"/>
  <c r="AN139" i="36"/>
  <c r="AN139" i="35"/>
  <c r="AN139" i="34"/>
  <c r="AN139" i="33"/>
  <c r="AN139" i="32"/>
  <c r="AN139" i="30"/>
  <c r="AN139" i="31"/>
  <c r="AP138" i="38"/>
  <c r="AP138" i="37"/>
  <c r="AP138" i="36"/>
  <c r="AP138" i="35"/>
  <c r="AP138" i="34"/>
  <c r="AP138" i="33"/>
  <c r="AP138" i="32"/>
  <c r="AP138" i="31"/>
  <c r="AP138" i="30"/>
  <c r="AP138" i="19"/>
  <c r="AP138" i="25"/>
  <c r="AN135" i="38"/>
  <c r="AN135" i="37"/>
  <c r="AN135" i="36"/>
  <c r="AN135" i="35"/>
  <c r="AN135" i="34"/>
  <c r="AN135" i="32"/>
  <c r="AN135" i="33"/>
  <c r="AN135" i="30"/>
  <c r="AN135" i="31"/>
  <c r="AN135" i="29"/>
  <c r="AP134" i="38"/>
  <c r="AP134" i="37"/>
  <c r="AP134" i="35"/>
  <c r="AP134" i="34"/>
  <c r="AP134" i="33"/>
  <c r="AP134" i="36"/>
  <c r="AP134" i="32"/>
  <c r="AP134" i="31"/>
  <c r="AP134" i="30"/>
  <c r="AM131" i="37"/>
  <c r="AM131" i="36"/>
  <c r="AM131" i="38"/>
  <c r="AM131" i="35"/>
  <c r="AM131" i="33"/>
  <c r="AM131" i="31"/>
  <c r="AM131" i="34"/>
  <c r="AM131" i="32"/>
  <c r="AM131" i="30"/>
  <c r="AM135" i="27"/>
  <c r="AM135" i="38"/>
  <c r="AM135" i="37"/>
  <c r="AM135" i="35"/>
  <c r="AM135" i="36"/>
  <c r="AM135" i="32"/>
  <c r="AM135" i="33"/>
  <c r="AM135" i="34"/>
  <c r="AM135" i="29"/>
  <c r="AM135" i="30"/>
  <c r="AM135" i="28"/>
  <c r="AM135" i="31"/>
  <c r="AO134" i="38"/>
  <c r="AO134" i="37"/>
  <c r="AO134" i="36"/>
  <c r="AO134" i="35"/>
  <c r="AO134" i="34"/>
  <c r="AO134" i="33"/>
  <c r="AO134" i="32"/>
  <c r="AO134" i="29"/>
  <c r="AO134" i="31"/>
  <c r="AO134" i="30"/>
  <c r="AQ133" i="38"/>
  <c r="AQ133" i="36"/>
  <c r="AQ133" i="37"/>
  <c r="AQ133" i="34"/>
  <c r="AQ133" i="35"/>
  <c r="AQ133" i="33"/>
  <c r="AQ133" i="32"/>
  <c r="AQ133" i="29"/>
  <c r="AQ133" i="31"/>
  <c r="AQ133" i="30"/>
  <c r="AM130" i="27"/>
  <c r="AM130" i="37"/>
  <c r="AM130" i="36"/>
  <c r="AM130" i="38"/>
  <c r="AM130" i="35"/>
  <c r="AM130" i="34"/>
  <c r="AM130" i="32"/>
  <c r="AM130" i="31"/>
  <c r="AM130" i="33"/>
  <c r="AM130" i="30"/>
  <c r="AM130" i="29"/>
  <c r="AN129" i="27"/>
  <c r="AN129" i="37"/>
  <c r="AN129" i="38"/>
  <c r="AN129" i="36"/>
  <c r="AN129" i="35"/>
  <c r="AN129" i="34"/>
  <c r="AN129" i="32"/>
  <c r="AN129" i="31"/>
  <c r="AN129" i="33"/>
  <c r="AN129" i="30"/>
  <c r="AN129" i="29"/>
  <c r="AN129" i="28"/>
  <c r="AO128" i="27"/>
  <c r="AO128" i="37"/>
  <c r="AO128" i="36"/>
  <c r="AO128" i="38"/>
  <c r="AO128" i="35"/>
  <c r="AO128" i="33"/>
  <c r="AO128" i="31"/>
  <c r="AO128" i="34"/>
  <c r="AO128" i="32"/>
  <c r="AO128" i="29"/>
  <c r="AO128" i="28"/>
  <c r="AO128" i="30"/>
  <c r="AP127" i="27"/>
  <c r="AP127" i="37"/>
  <c r="AP127" i="38"/>
  <c r="AP127" i="36"/>
  <c r="AP127" i="33"/>
  <c r="AP127" i="31"/>
  <c r="AP127" i="32"/>
  <c r="AP127" i="35"/>
  <c r="AP127" i="34"/>
  <c r="AP127" i="29"/>
  <c r="AP127" i="30"/>
  <c r="Q118" i="38"/>
  <c r="Q118" i="37"/>
  <c r="Q118" i="35"/>
  <c r="Q118" i="36"/>
  <c r="Q118" i="34"/>
  <c r="Q118" i="33"/>
  <c r="Q118" i="32"/>
  <c r="Q118" i="30"/>
  <c r="Q118" i="31"/>
  <c r="Q118" i="29"/>
  <c r="R118" i="1"/>
  <c r="Q114" i="28"/>
  <c r="AP115" i="28"/>
  <c r="AP91" i="29"/>
  <c r="AN108" i="29"/>
  <c r="AP110" i="29"/>
  <c r="AN116" i="29"/>
  <c r="AN119" i="29"/>
  <c r="Q122" i="29"/>
  <c r="AO103" i="30"/>
  <c r="AM96" i="31"/>
  <c r="R127" i="28"/>
  <c r="R127" i="38"/>
  <c r="R127" i="36"/>
  <c r="R127" i="34"/>
  <c r="R127" i="37"/>
  <c r="R127" i="33"/>
  <c r="R127" i="32"/>
  <c r="R127" i="35"/>
  <c r="R127" i="31"/>
  <c r="R127" i="29"/>
  <c r="AM120" i="28"/>
  <c r="AM120" i="37"/>
  <c r="AM120" i="38"/>
  <c r="AM120" i="36"/>
  <c r="AM120" i="35"/>
  <c r="AM120" i="34"/>
  <c r="AM120" i="31"/>
  <c r="AM120" i="32"/>
  <c r="AM120" i="33"/>
  <c r="AM120" i="29"/>
  <c r="AM120" i="30"/>
  <c r="AO119" i="38"/>
  <c r="AO119" i="37"/>
  <c r="AO119" i="36"/>
  <c r="AO119" i="35"/>
  <c r="AO119" i="32"/>
  <c r="AO119" i="33"/>
  <c r="AO119" i="31"/>
  <c r="AO119" i="30"/>
  <c r="AP118" i="38"/>
  <c r="AP118" i="37"/>
  <c r="AP118" i="36"/>
  <c r="AP118" i="35"/>
  <c r="AP118" i="34"/>
  <c r="AP118" i="33"/>
  <c r="AP118" i="32"/>
  <c r="AP118" i="31"/>
  <c r="AM115" i="38"/>
  <c r="AM115" i="37"/>
  <c r="AM115" i="36"/>
  <c r="AM115" i="34"/>
  <c r="AM115" i="33"/>
  <c r="AM115" i="35"/>
  <c r="AM115" i="32"/>
  <c r="AM115" i="31"/>
  <c r="AM115" i="30"/>
  <c r="AN114" i="38"/>
  <c r="AN114" i="37"/>
  <c r="AN114" i="36"/>
  <c r="AN114" i="34"/>
  <c r="AN114" i="35"/>
  <c r="AN114" i="32"/>
  <c r="AN114" i="33"/>
  <c r="AN114" i="31"/>
  <c r="AO113" i="28"/>
  <c r="AO113" i="37"/>
  <c r="AO113" i="38"/>
  <c r="AO113" i="36"/>
  <c r="AO113" i="33"/>
  <c r="AO113" i="34"/>
  <c r="AO113" i="31"/>
  <c r="AO113" i="32"/>
  <c r="AO113" i="35"/>
  <c r="AO113" i="30"/>
  <c r="AO113" i="29"/>
  <c r="AQ112" i="36"/>
  <c r="AQ112" i="35"/>
  <c r="AQ112" i="34"/>
  <c r="AQ112" i="37"/>
  <c r="AQ112" i="33"/>
  <c r="AQ112" i="38"/>
  <c r="AQ112" i="32"/>
  <c r="AQ112" i="30"/>
  <c r="AO110" i="28"/>
  <c r="AO110" i="38"/>
  <c r="AO110" i="37"/>
  <c r="AO110" i="36"/>
  <c r="AO110" i="35"/>
  <c r="AO110" i="34"/>
  <c r="AO110" i="33"/>
  <c r="AO110" i="32"/>
  <c r="AO110" i="30"/>
  <c r="AO110" i="31"/>
  <c r="AM108" i="38"/>
  <c r="AM108" i="37"/>
  <c r="AM108" i="36"/>
  <c r="AM108" i="35"/>
  <c r="AM108" i="32"/>
  <c r="AM108" i="33"/>
  <c r="AM108" i="31"/>
  <c r="AM108" i="34"/>
  <c r="AP107" i="38"/>
  <c r="AP107" i="37"/>
  <c r="AP107" i="36"/>
  <c r="AP107" i="34"/>
  <c r="AP107" i="33"/>
  <c r="AP107" i="32"/>
  <c r="AP107" i="35"/>
  <c r="AP107" i="31"/>
  <c r="AP107" i="30"/>
  <c r="AN105" i="28"/>
  <c r="AN105" i="37"/>
  <c r="AN105" i="36"/>
  <c r="AN105" i="35"/>
  <c r="AN105" i="34"/>
  <c r="AN105" i="33"/>
  <c r="AN105" i="38"/>
  <c r="AN105" i="30"/>
  <c r="AN105" i="32"/>
  <c r="AN105" i="31"/>
  <c r="AQ104" i="28"/>
  <c r="AQ104" i="38"/>
  <c r="AQ104" i="37"/>
  <c r="AQ104" i="36"/>
  <c r="AQ104" i="35"/>
  <c r="AQ104" i="32"/>
  <c r="AQ104" i="34"/>
  <c r="AQ104" i="33"/>
  <c r="AO102" i="38"/>
  <c r="AO102" i="37"/>
  <c r="AO102" i="35"/>
  <c r="AO102" i="34"/>
  <c r="AO102" i="33"/>
  <c r="AO102" i="32"/>
  <c r="AO102" i="36"/>
  <c r="AO102" i="31"/>
  <c r="AM100" i="38"/>
  <c r="AM100" i="37"/>
  <c r="AM100" i="36"/>
  <c r="AM100" i="35"/>
  <c r="AM100" i="33"/>
  <c r="AM100" i="34"/>
  <c r="AM100" i="32"/>
  <c r="AM100" i="31"/>
  <c r="AQ99" i="37"/>
  <c r="AQ99" i="38"/>
  <c r="AQ99" i="35"/>
  <c r="AQ99" i="34"/>
  <c r="AQ99" i="32"/>
  <c r="AQ99" i="33"/>
  <c r="AQ99" i="36"/>
  <c r="AQ99" i="31"/>
  <c r="AQ99" i="30"/>
  <c r="AN97" i="38"/>
  <c r="AN97" i="36"/>
  <c r="AN97" i="37"/>
  <c r="AN97" i="35"/>
  <c r="AN97" i="34"/>
  <c r="AN97" i="33"/>
  <c r="AN97" i="31"/>
  <c r="AN97" i="30"/>
  <c r="AN97" i="32"/>
  <c r="AQ96" i="38"/>
  <c r="AQ96" i="36"/>
  <c r="AQ96" i="33"/>
  <c r="AQ96" i="37"/>
  <c r="AQ96" i="34"/>
  <c r="AQ96" i="32"/>
  <c r="AQ96" i="31"/>
  <c r="AQ96" i="30"/>
  <c r="AQ96" i="35"/>
  <c r="AM95" i="38"/>
  <c r="AM95" i="37"/>
  <c r="AM95" i="36"/>
  <c r="AM95" i="34"/>
  <c r="AM95" i="33"/>
  <c r="AM95" i="35"/>
  <c r="AM95" i="32"/>
  <c r="AM95" i="31"/>
  <c r="AM95" i="30"/>
  <c r="AP94" i="28"/>
  <c r="AP94" i="38"/>
  <c r="AP94" i="37"/>
  <c r="AP94" i="36"/>
  <c r="AP94" i="35"/>
  <c r="AP94" i="34"/>
  <c r="AP94" i="33"/>
  <c r="AP94" i="31"/>
  <c r="AP94" i="29"/>
  <c r="AP94" i="32"/>
  <c r="AM93" i="38"/>
  <c r="AM93" i="37"/>
  <c r="AM93" i="36"/>
  <c r="AM93" i="35"/>
  <c r="AM93" i="34"/>
  <c r="AM93" i="33"/>
  <c r="AM93" i="30"/>
  <c r="AP92" i="28"/>
  <c r="AP92" i="38"/>
  <c r="AP92" i="37"/>
  <c r="AP92" i="33"/>
  <c r="AP92" i="35"/>
  <c r="AP92" i="34"/>
  <c r="AP92" i="32"/>
  <c r="AP92" i="31"/>
  <c r="AP92" i="30"/>
  <c r="AP92" i="36"/>
  <c r="AM91" i="38"/>
  <c r="AM91" i="36"/>
  <c r="AM91" i="35"/>
  <c r="AM91" i="34"/>
  <c r="AM91" i="37"/>
  <c r="AM91" i="33"/>
  <c r="AM91" i="30"/>
  <c r="AM91" i="32"/>
  <c r="AP90" i="38"/>
  <c r="AP90" i="37"/>
  <c r="AP90" i="36"/>
  <c r="AP90" i="35"/>
  <c r="AP90" i="34"/>
  <c r="AP90" i="33"/>
  <c r="AP90" i="32"/>
  <c r="AP90" i="30"/>
  <c r="AP90" i="29"/>
  <c r="AN88" i="27"/>
  <c r="AN88" i="37"/>
  <c r="AN88" i="38"/>
  <c r="AN88" i="36"/>
  <c r="AN88" i="35"/>
  <c r="AN88" i="34"/>
  <c r="AN88" i="33"/>
  <c r="AN88" i="30"/>
  <c r="AN88" i="29"/>
  <c r="AN88" i="32"/>
  <c r="AQ87" i="38"/>
  <c r="AQ87" i="37"/>
  <c r="AQ87" i="36"/>
  <c r="AQ87" i="35"/>
  <c r="AQ87" i="34"/>
  <c r="AQ87" i="33"/>
  <c r="AQ87" i="31"/>
  <c r="AQ87" i="30"/>
  <c r="AQ87" i="32"/>
  <c r="Q127" i="22"/>
  <c r="AN104" i="26"/>
  <c r="AN114" i="29"/>
  <c r="AP118" i="30"/>
  <c r="AQ104" i="31"/>
  <c r="AQ112" i="31"/>
  <c r="AM93" i="32"/>
  <c r="AQ104" i="29"/>
  <c r="AQ112" i="29"/>
  <c r="AN96" i="30"/>
  <c r="R125" i="28"/>
  <c r="R125" i="36"/>
  <c r="R125" i="38"/>
  <c r="R125" i="35"/>
  <c r="R125" i="37"/>
  <c r="R125" i="33"/>
  <c r="R125" i="32"/>
  <c r="R125" i="34"/>
  <c r="AM119" i="37"/>
  <c r="AM119" i="38"/>
  <c r="AM119" i="36"/>
  <c r="AM119" i="35"/>
  <c r="AM119" i="34"/>
  <c r="AM119" i="31"/>
  <c r="AM119" i="32"/>
  <c r="AM119" i="33"/>
  <c r="AM119" i="29"/>
  <c r="AN118" i="38"/>
  <c r="AN118" i="36"/>
  <c r="AN118" i="37"/>
  <c r="AN118" i="35"/>
  <c r="AN118" i="34"/>
  <c r="AN118" i="32"/>
  <c r="AN118" i="31"/>
  <c r="AN118" i="30"/>
  <c r="AN118" i="33"/>
  <c r="AP117" i="38"/>
  <c r="AP117" i="36"/>
  <c r="AP117" i="34"/>
  <c r="AP117" i="35"/>
  <c r="AP117" i="33"/>
  <c r="AP117" i="32"/>
  <c r="AP117" i="37"/>
  <c r="AP117" i="31"/>
  <c r="AP117" i="30"/>
  <c r="AM113" i="38"/>
  <c r="AM113" i="37"/>
  <c r="AM113" i="36"/>
  <c r="AM113" i="35"/>
  <c r="AM113" i="34"/>
  <c r="AM113" i="32"/>
  <c r="AM113" i="33"/>
  <c r="AM113" i="31"/>
  <c r="AO112" i="27"/>
  <c r="AO112" i="38"/>
  <c r="AO112" i="36"/>
  <c r="AO112" i="37"/>
  <c r="AO112" i="35"/>
  <c r="AO112" i="34"/>
  <c r="AO112" i="33"/>
  <c r="AO112" i="32"/>
  <c r="AO112" i="30"/>
  <c r="AO112" i="28"/>
  <c r="AO112" i="31"/>
  <c r="AM110" i="27"/>
  <c r="AM110" i="38"/>
  <c r="AM110" i="37"/>
  <c r="AM110" i="36"/>
  <c r="AM110" i="35"/>
  <c r="AM110" i="34"/>
  <c r="AM110" i="33"/>
  <c r="AM110" i="32"/>
  <c r="AM110" i="30"/>
  <c r="AP109" i="38"/>
  <c r="AP109" i="37"/>
  <c r="AP109" i="36"/>
  <c r="AP109" i="33"/>
  <c r="AP109" i="32"/>
  <c r="AP109" i="34"/>
  <c r="AP109" i="31"/>
  <c r="AP109" i="30"/>
  <c r="AP109" i="35"/>
  <c r="AN107" i="28"/>
  <c r="AN107" i="38"/>
  <c r="AN107" i="37"/>
  <c r="AN107" i="36"/>
  <c r="AN107" i="35"/>
  <c r="AN107" i="34"/>
  <c r="AN107" i="33"/>
  <c r="AN107" i="30"/>
  <c r="AN107" i="31"/>
  <c r="AQ106" i="37"/>
  <c r="AQ106" i="38"/>
  <c r="AQ106" i="36"/>
  <c r="AQ106" i="35"/>
  <c r="AQ106" i="33"/>
  <c r="AQ106" i="32"/>
  <c r="AQ106" i="34"/>
  <c r="AO104" i="38"/>
  <c r="AO104" i="35"/>
  <c r="AO104" i="34"/>
  <c r="AO104" i="36"/>
  <c r="AO104" i="37"/>
  <c r="AO104" i="33"/>
  <c r="AO104" i="32"/>
  <c r="AO104" i="31"/>
  <c r="AO104" i="30"/>
  <c r="AM102" i="27"/>
  <c r="AM102" i="38"/>
  <c r="AM102" i="37"/>
  <c r="AM102" i="36"/>
  <c r="AM102" i="35"/>
  <c r="AM102" i="34"/>
  <c r="AM102" i="33"/>
  <c r="AM102" i="32"/>
  <c r="AM102" i="30"/>
  <c r="AP101" i="38"/>
  <c r="AP101" i="37"/>
  <c r="AP101" i="36"/>
  <c r="AP101" i="33"/>
  <c r="AP101" i="32"/>
  <c r="AP101" i="34"/>
  <c r="AP101" i="31"/>
  <c r="AP101" i="30"/>
  <c r="AP101" i="35"/>
  <c r="AO99" i="28"/>
  <c r="AO99" i="38"/>
  <c r="AO99" i="37"/>
  <c r="AO99" i="36"/>
  <c r="AO99" i="35"/>
  <c r="AO99" i="34"/>
  <c r="AO99" i="33"/>
  <c r="AO99" i="32"/>
  <c r="AO99" i="31"/>
  <c r="AO99" i="30"/>
  <c r="AO96" i="28"/>
  <c r="AO96" i="38"/>
  <c r="AO96" i="36"/>
  <c r="AO96" i="37"/>
  <c r="AO96" i="35"/>
  <c r="AO96" i="34"/>
  <c r="AO96" i="33"/>
  <c r="AO96" i="30"/>
  <c r="AO96" i="31"/>
  <c r="R96" i="36"/>
  <c r="AN94" i="28"/>
  <c r="AN94" i="38"/>
  <c r="AN94" i="37"/>
  <c r="AN94" i="33"/>
  <c r="AN94" i="36"/>
  <c r="AN94" i="35"/>
  <c r="AN94" i="32"/>
  <c r="AN94" i="34"/>
  <c r="AN94" i="31"/>
  <c r="AN94" i="30"/>
  <c r="AN92" i="38"/>
  <c r="AN92" i="36"/>
  <c r="AN92" i="37"/>
  <c r="AN92" i="35"/>
  <c r="AN92" i="34"/>
  <c r="AN92" i="33"/>
  <c r="AN92" i="30"/>
  <c r="AN92" i="32"/>
  <c r="AN90" i="28"/>
  <c r="AN90" i="38"/>
  <c r="AN90" i="36"/>
  <c r="AN90" i="37"/>
  <c r="AN90" i="33"/>
  <c r="AN90" i="34"/>
  <c r="AN90" i="32"/>
  <c r="AN90" i="31"/>
  <c r="AN90" i="35"/>
  <c r="AN90" i="30"/>
  <c r="AQ89" i="37"/>
  <c r="AQ89" i="38"/>
  <c r="AQ89" i="36"/>
  <c r="AQ89" i="35"/>
  <c r="AQ89" i="34"/>
  <c r="AQ89" i="33"/>
  <c r="AQ89" i="32"/>
  <c r="AQ89" i="30"/>
  <c r="AO87" i="38"/>
  <c r="AO87" i="37"/>
  <c r="AO87" i="36"/>
  <c r="AO87" i="35"/>
  <c r="AO87" i="34"/>
  <c r="AO87" i="33"/>
  <c r="AO87" i="32"/>
  <c r="AO87" i="31"/>
  <c r="AO87" i="30"/>
  <c r="AO87" i="29"/>
  <c r="AP92" i="29"/>
  <c r="AN97" i="29"/>
  <c r="AP107" i="29"/>
  <c r="AM110" i="29"/>
  <c r="AP118" i="29"/>
  <c r="N86" i="31"/>
  <c r="AM110" i="31"/>
  <c r="AQ111" i="38"/>
  <c r="AQ111" i="37"/>
  <c r="AQ111" i="35"/>
  <c r="AQ111" i="36"/>
  <c r="AQ111" i="34"/>
  <c r="AQ111" i="33"/>
  <c r="AQ111" i="32"/>
  <c r="AO109" i="38"/>
  <c r="AO109" i="37"/>
  <c r="AO109" i="35"/>
  <c r="AO109" i="36"/>
  <c r="AO109" i="34"/>
  <c r="AO109" i="33"/>
  <c r="AO109" i="32"/>
  <c r="AM107" i="27"/>
  <c r="AM107" i="38"/>
  <c r="AM107" i="37"/>
  <c r="AM107" i="36"/>
  <c r="AM107" i="35"/>
  <c r="AM107" i="34"/>
  <c r="AM107" i="32"/>
  <c r="AM107" i="31"/>
  <c r="AP106" i="38"/>
  <c r="AP106" i="37"/>
  <c r="AP106" i="36"/>
  <c r="AP106" i="33"/>
  <c r="AP106" i="32"/>
  <c r="AP106" i="35"/>
  <c r="AP106" i="34"/>
  <c r="AP106" i="31"/>
  <c r="AP106" i="30"/>
  <c r="AN104" i="38"/>
  <c r="AN104" i="36"/>
  <c r="AN104" i="35"/>
  <c r="AN104" i="34"/>
  <c r="AN104" i="37"/>
  <c r="AN104" i="33"/>
  <c r="AN104" i="30"/>
  <c r="AN104" i="32"/>
  <c r="AN104" i="31"/>
  <c r="AQ103" i="37"/>
  <c r="AQ103" i="38"/>
  <c r="AQ103" i="36"/>
  <c r="AQ103" i="32"/>
  <c r="AQ103" i="33"/>
  <c r="AQ103" i="35"/>
  <c r="AQ103" i="34"/>
  <c r="AQ103" i="30"/>
  <c r="AO101" i="28"/>
  <c r="AO101" i="38"/>
  <c r="AO101" i="37"/>
  <c r="AO101" i="36"/>
  <c r="AO101" i="35"/>
  <c r="AO101" i="34"/>
  <c r="AO101" i="33"/>
  <c r="AO101" i="32"/>
  <c r="AO101" i="31"/>
  <c r="AN99" i="28"/>
  <c r="AN99" i="38"/>
  <c r="AN99" i="36"/>
  <c r="AN99" i="35"/>
  <c r="AN99" i="34"/>
  <c r="AN99" i="37"/>
  <c r="AN99" i="33"/>
  <c r="AN99" i="32"/>
  <c r="AN99" i="30"/>
  <c r="AN99" i="31"/>
  <c r="AQ98" i="28"/>
  <c r="AQ98" i="38"/>
  <c r="AQ98" i="36"/>
  <c r="AQ98" i="37"/>
  <c r="AQ98" i="32"/>
  <c r="AQ98" i="35"/>
  <c r="AQ98" i="34"/>
  <c r="AQ98" i="33"/>
  <c r="AQ98" i="31"/>
  <c r="AN96" i="38"/>
  <c r="AN96" i="37"/>
  <c r="AN96" i="35"/>
  <c r="AN96" i="36"/>
  <c r="AN96" i="34"/>
  <c r="AN96" i="32"/>
  <c r="AN96" i="33"/>
  <c r="AN96" i="31"/>
  <c r="Q96" i="28"/>
  <c r="Q96" i="38"/>
  <c r="Q96" i="37"/>
  <c r="Q96" i="36"/>
  <c r="Q96" i="35"/>
  <c r="Q96" i="31"/>
  <c r="Q96" i="32"/>
  <c r="Q96" i="34"/>
  <c r="Q96" i="30"/>
  <c r="Q96" i="29"/>
  <c r="AM94" i="28"/>
  <c r="AM94" i="38"/>
  <c r="AM94" i="35"/>
  <c r="AM94" i="34"/>
  <c r="AM94" i="37"/>
  <c r="AM94" i="36"/>
  <c r="AM94" i="33"/>
  <c r="AM94" i="32"/>
  <c r="AM94" i="31"/>
  <c r="Q94" i="28"/>
  <c r="Q94" i="38"/>
  <c r="Q94" i="37"/>
  <c r="Q94" i="36"/>
  <c r="Q94" i="34"/>
  <c r="Q94" i="33"/>
  <c r="Q94" i="32"/>
  <c r="Q94" i="35"/>
  <c r="Q94" i="30"/>
  <c r="Q94" i="31"/>
  <c r="AM92" i="38"/>
  <c r="AM92" i="36"/>
  <c r="AM92" i="35"/>
  <c r="AM92" i="37"/>
  <c r="AM92" i="34"/>
  <c r="AM92" i="33"/>
  <c r="AM92" i="32"/>
  <c r="AM92" i="31"/>
  <c r="AM92" i="30"/>
  <c r="AM90" i="28"/>
  <c r="AM90" i="38"/>
  <c r="AM90" i="37"/>
  <c r="AM90" i="35"/>
  <c r="AM90" i="34"/>
  <c r="AM90" i="36"/>
  <c r="AM90" i="33"/>
  <c r="AM90" i="32"/>
  <c r="AM90" i="31"/>
  <c r="AP89" i="28"/>
  <c r="AP89" i="37"/>
  <c r="AP89" i="38"/>
  <c r="AP89" i="36"/>
  <c r="AP89" i="34"/>
  <c r="AP89" i="33"/>
  <c r="AP89" i="35"/>
  <c r="AP89" i="29"/>
  <c r="AP89" i="32"/>
  <c r="AP89" i="30"/>
  <c r="AN87" i="27"/>
  <c r="AN87" i="38"/>
  <c r="AN87" i="37"/>
  <c r="AN87" i="35"/>
  <c r="AN87" i="34"/>
  <c r="AN87" i="33"/>
  <c r="AN87" i="36"/>
  <c r="AN87" i="29"/>
  <c r="AN87" i="28"/>
  <c r="AN87" i="30"/>
  <c r="AN87" i="32"/>
  <c r="AN87" i="31"/>
  <c r="AQ86" i="28"/>
  <c r="AQ86" i="38"/>
  <c r="AQ86" i="37"/>
  <c r="AQ86" i="35"/>
  <c r="AQ86" i="36"/>
  <c r="AQ86" i="34"/>
  <c r="AQ86" i="33"/>
  <c r="AQ86" i="32"/>
  <c r="AQ86" i="31"/>
  <c r="N86" i="38"/>
  <c r="N86" i="36"/>
  <c r="N86" i="37"/>
  <c r="N86" i="35"/>
  <c r="N86" i="34"/>
  <c r="N86" i="30"/>
  <c r="N86" i="33"/>
  <c r="L97" i="15"/>
  <c r="M101" i="15"/>
  <c r="P109" i="15"/>
  <c r="P121" i="15"/>
  <c r="O124" i="15"/>
  <c r="S137" i="15"/>
  <c r="M89" i="18"/>
  <c r="K92" i="18"/>
  <c r="P95" i="18"/>
  <c r="O101" i="18"/>
  <c r="N104" i="18"/>
  <c r="M112" i="18"/>
  <c r="N116" i="18"/>
  <c r="N121" i="18"/>
  <c r="Q129" i="18"/>
  <c r="R133" i="18"/>
  <c r="R137" i="18"/>
  <c r="U121" i="20"/>
  <c r="K95" i="23"/>
  <c r="AO87" i="28"/>
  <c r="AM91" i="29"/>
  <c r="AM95" i="29"/>
  <c r="AN96" i="29"/>
  <c r="AQ99" i="29"/>
  <c r="AO102" i="29"/>
  <c r="AQ103" i="29"/>
  <c r="AM113" i="29"/>
  <c r="AM115" i="29"/>
  <c r="R125" i="29"/>
  <c r="AQ98" i="30"/>
  <c r="AO102" i="30"/>
  <c r="AN88" i="31"/>
  <c r="AP89" i="31"/>
  <c r="AN92" i="31"/>
  <c r="AQ106" i="31"/>
  <c r="AN107" i="32"/>
  <c r="AM107" i="33"/>
  <c r="AM90" i="30"/>
  <c r="AP94" i="30"/>
  <c r="AQ106" i="30"/>
  <c r="R127" i="30"/>
  <c r="AQ89" i="31"/>
  <c r="AM91" i="31"/>
  <c r="AN95" i="30"/>
  <c r="AO105" i="28"/>
  <c r="AO105" i="38"/>
  <c r="AO105" i="36"/>
  <c r="AO105" i="35"/>
  <c r="AO105" i="34"/>
  <c r="AO105" i="37"/>
  <c r="AO105" i="33"/>
  <c r="AO105" i="32"/>
  <c r="AM103" i="27"/>
  <c r="AM103" i="38"/>
  <c r="AM103" i="37"/>
  <c r="AM103" i="35"/>
  <c r="AM103" i="36"/>
  <c r="AM103" i="33"/>
  <c r="AM103" i="32"/>
  <c r="AM103" i="34"/>
  <c r="AP102" i="38"/>
  <c r="AP102" i="37"/>
  <c r="AP102" i="36"/>
  <c r="AP102" i="33"/>
  <c r="AP102" i="34"/>
  <c r="AP102" i="35"/>
  <c r="AP102" i="32"/>
  <c r="AP102" i="31"/>
  <c r="AP102" i="30"/>
  <c r="AN100" i="38"/>
  <c r="AN100" i="37"/>
  <c r="AN100" i="36"/>
  <c r="AN100" i="35"/>
  <c r="AN100" i="34"/>
  <c r="AN100" i="33"/>
  <c r="AN100" i="30"/>
  <c r="AM98" i="27"/>
  <c r="AM98" i="38"/>
  <c r="AM98" i="37"/>
  <c r="AM98" i="35"/>
  <c r="AM98" i="36"/>
  <c r="AM98" i="32"/>
  <c r="AM98" i="31"/>
  <c r="AM98" i="34"/>
  <c r="AO97" i="38"/>
  <c r="AO97" i="37"/>
  <c r="AO97" i="36"/>
  <c r="AO97" i="35"/>
  <c r="AO97" i="34"/>
  <c r="AO97" i="33"/>
  <c r="AO97" i="32"/>
  <c r="Q97" i="28"/>
  <c r="Q97" i="38"/>
  <c r="Q97" i="36"/>
  <c r="Q97" i="37"/>
  <c r="Q97" i="35"/>
  <c r="Q97" i="34"/>
  <c r="Q97" i="33"/>
  <c r="Q97" i="32"/>
  <c r="AN95" i="38"/>
  <c r="AN95" i="37"/>
  <c r="AN95" i="36"/>
  <c r="AN95" i="35"/>
  <c r="AN95" i="34"/>
  <c r="AN95" i="32"/>
  <c r="AN95" i="31"/>
  <c r="AQ94" i="27"/>
  <c r="AQ94" i="38"/>
  <c r="AQ94" i="37"/>
  <c r="AQ94" i="36"/>
  <c r="AQ94" i="35"/>
  <c r="AQ94" i="34"/>
  <c r="AQ94" i="33"/>
  <c r="AQ94" i="31"/>
  <c r="AQ94" i="32"/>
  <c r="AN93" i="28"/>
  <c r="AN93" i="38"/>
  <c r="AN93" i="37"/>
  <c r="AN93" i="35"/>
  <c r="AN93" i="36"/>
  <c r="AN93" i="34"/>
  <c r="AN93" i="33"/>
  <c r="AN93" i="32"/>
  <c r="AQ92" i="38"/>
  <c r="AQ92" i="37"/>
  <c r="AQ92" i="36"/>
  <c r="AQ92" i="35"/>
  <c r="AQ92" i="34"/>
  <c r="AQ92" i="32"/>
  <c r="AQ92" i="33"/>
  <c r="AN91" i="38"/>
  <c r="AN91" i="37"/>
  <c r="AN91" i="36"/>
  <c r="AN91" i="35"/>
  <c r="AN91" i="34"/>
  <c r="AN91" i="33"/>
  <c r="AN91" i="32"/>
  <c r="AQ90" i="37"/>
  <c r="AQ90" i="38"/>
  <c r="AQ90" i="36"/>
  <c r="AQ90" i="35"/>
  <c r="AQ90" i="34"/>
  <c r="AQ90" i="31"/>
  <c r="AQ90" i="33"/>
  <c r="AO88" i="38"/>
  <c r="AO88" i="37"/>
  <c r="AO88" i="36"/>
  <c r="AO88" i="34"/>
  <c r="AO88" i="32"/>
  <c r="AO88" i="35"/>
  <c r="AM86" i="28"/>
  <c r="AM86" i="37"/>
  <c r="AM86" i="38"/>
  <c r="AM86" i="36"/>
  <c r="AM86" i="35"/>
  <c r="AM86" i="33"/>
  <c r="AM86" i="31"/>
  <c r="M114" i="20"/>
  <c r="O97" i="23"/>
  <c r="O111" i="23"/>
  <c r="P125" i="23"/>
  <c r="N129" i="23"/>
  <c r="AM86" i="29"/>
  <c r="AO88" i="29"/>
  <c r="AQ90" i="29"/>
  <c r="AQ94" i="29"/>
  <c r="AO97" i="31"/>
  <c r="AQ90" i="32"/>
  <c r="AM86" i="34"/>
  <c r="AM86" i="32"/>
  <c r="AO88" i="33"/>
  <c r="Y112" i="38"/>
  <c r="AE134" i="38"/>
  <c r="AE98" i="38"/>
  <c r="AE123" i="38"/>
  <c r="AE122" i="38"/>
  <c r="W95" i="38"/>
  <c r="W115" i="38"/>
  <c r="W123" i="38"/>
  <c r="Y139" i="38"/>
  <c r="AE86" i="37"/>
  <c r="AE98" i="37"/>
  <c r="AE122" i="37"/>
  <c r="W133" i="37"/>
  <c r="W135" i="37"/>
  <c r="W111" i="37"/>
  <c r="Y137" i="37"/>
  <c r="W137" i="37"/>
  <c r="W139" i="37"/>
  <c r="Y139" i="37"/>
  <c r="Y133" i="37"/>
  <c r="W118" i="37"/>
  <c r="Y135" i="37"/>
  <c r="W97" i="36"/>
  <c r="AE122" i="36"/>
  <c r="W116" i="36"/>
  <c r="Y135" i="36"/>
  <c r="W127" i="36"/>
  <c r="Y97" i="36"/>
  <c r="W135" i="36"/>
  <c r="W139" i="36"/>
  <c r="Y139" i="36"/>
  <c r="W109" i="35"/>
  <c r="W93" i="35"/>
  <c r="Y109" i="35"/>
  <c r="W128" i="35"/>
  <c r="W121" i="35"/>
  <c r="W134" i="35"/>
  <c r="Y134" i="35"/>
  <c r="W135" i="35"/>
  <c r="Y139" i="35"/>
  <c r="W102" i="34"/>
  <c r="Y93" i="34"/>
  <c r="Y137" i="34"/>
  <c r="W135" i="34"/>
  <c r="Y135" i="34"/>
  <c r="W139" i="34"/>
  <c r="Y139" i="34"/>
  <c r="W137" i="34"/>
  <c r="W132" i="33"/>
  <c r="Y106" i="33"/>
  <c r="Y137" i="33"/>
  <c r="Y135" i="33"/>
  <c r="W139" i="33"/>
  <c r="Y139" i="33"/>
  <c r="Y133" i="33"/>
  <c r="W112" i="32"/>
  <c r="W118" i="32"/>
  <c r="W126" i="32"/>
  <c r="W128" i="32"/>
  <c r="W110" i="32"/>
  <c r="W123" i="32"/>
  <c r="W121" i="32"/>
  <c r="Y104" i="31"/>
  <c r="W118" i="31"/>
  <c r="AE122" i="31"/>
  <c r="W139" i="31"/>
  <c r="Y139" i="31"/>
  <c r="Y139" i="30"/>
  <c r="W139" i="30"/>
  <c r="W91" i="29"/>
  <c r="W113" i="29"/>
  <c r="Y98" i="29"/>
  <c r="W109" i="29"/>
  <c r="W88" i="29"/>
  <c r="Y88" i="29"/>
  <c r="Y91" i="29"/>
  <c r="Y109" i="29"/>
  <c r="W129" i="29"/>
  <c r="W119" i="29"/>
  <c r="AM131" i="27"/>
  <c r="AM131" i="28"/>
  <c r="AO129" i="27"/>
  <c r="AO129" i="28"/>
  <c r="AP121" i="27"/>
  <c r="AP121" i="28"/>
  <c r="Q95" i="15"/>
  <c r="AM112" i="27"/>
  <c r="AM112" i="28"/>
  <c r="AM112" i="26"/>
  <c r="AP111" i="27"/>
  <c r="AP111" i="28"/>
  <c r="AQ108" i="27"/>
  <c r="AQ108" i="28"/>
  <c r="AN101" i="28"/>
  <c r="AN101" i="19"/>
  <c r="AM99" i="27"/>
  <c r="AM99" i="28"/>
  <c r="W86" i="1"/>
  <c r="X140" i="1" s="1"/>
  <c r="AL86" i="1"/>
  <c r="N86" i="28"/>
  <c r="S139" i="19"/>
  <c r="O139" i="19"/>
  <c r="Q109" i="12"/>
  <c r="S136" i="12"/>
  <c r="N128" i="15"/>
  <c r="O129" i="15"/>
  <c r="O91" i="19"/>
  <c r="AN116" i="27"/>
  <c r="AN116" i="28"/>
  <c r="AO115" i="27"/>
  <c r="AO115" i="28"/>
  <c r="AP114" i="27"/>
  <c r="AP114" i="28"/>
  <c r="AP114" i="24"/>
  <c r="AN103" i="28"/>
  <c r="AN103" i="24"/>
  <c r="AO100" i="26"/>
  <c r="AO100" i="28"/>
  <c r="AP97" i="27"/>
  <c r="AP97" i="28"/>
  <c r="AO95" i="27"/>
  <c r="AO95" i="19"/>
  <c r="AO95" i="28"/>
  <c r="Q95" i="28"/>
  <c r="Q95" i="18"/>
  <c r="Q93" i="18"/>
  <c r="Q93" i="28"/>
  <c r="AM89" i="27"/>
  <c r="AM89" i="28"/>
  <c r="O98" i="15"/>
  <c r="M114" i="15"/>
  <c r="M86" i="23"/>
  <c r="Q103" i="18"/>
  <c r="AN115" i="27"/>
  <c r="AN115" i="28"/>
  <c r="AN100" i="27"/>
  <c r="AN100" i="28"/>
  <c r="AO97" i="27"/>
  <c r="AO97" i="28"/>
  <c r="AN95" i="27"/>
  <c r="AN95" i="28"/>
  <c r="AN95" i="20"/>
  <c r="AQ92" i="27"/>
  <c r="AQ92" i="28"/>
  <c r="U114" i="15"/>
  <c r="P122" i="15"/>
  <c r="M90" i="18"/>
  <c r="Q100" i="18"/>
  <c r="M106" i="18"/>
  <c r="L106" i="18"/>
  <c r="P114" i="18"/>
  <c r="AP127" i="22"/>
  <c r="P94" i="23"/>
  <c r="N110" i="23"/>
  <c r="O89" i="24"/>
  <c r="AB98" i="24"/>
  <c r="AB99" i="24" s="1"/>
  <c r="AB100" i="24" s="1"/>
  <c r="AB101" i="24" s="1"/>
  <c r="AB102" i="24" s="1"/>
  <c r="AB103" i="24" s="1"/>
  <c r="AB104" i="24" s="1"/>
  <c r="AB105" i="24" s="1"/>
  <c r="AB106" i="24" s="1"/>
  <c r="AB107" i="24" s="1"/>
  <c r="AB108" i="24" s="1"/>
  <c r="AB109" i="24" s="1"/>
  <c r="T136" i="12"/>
  <c r="Q107" i="15"/>
  <c r="Q136" i="15"/>
  <c r="P97" i="23"/>
  <c r="AN93" i="27"/>
  <c r="AM123" i="28"/>
  <c r="AO139" i="27"/>
  <c r="AO139" i="28"/>
  <c r="AO122" i="28"/>
  <c r="AO122" i="27"/>
  <c r="AO117" i="27"/>
  <c r="AO117" i="28"/>
  <c r="AN139" i="27"/>
  <c r="AN139" i="28"/>
  <c r="AP138" i="27"/>
  <c r="AP138" i="28"/>
  <c r="AP138" i="20"/>
  <c r="AN135" i="27"/>
  <c r="AN135" i="28"/>
  <c r="AN109" i="27"/>
  <c r="AN109" i="28"/>
  <c r="M117" i="15"/>
  <c r="O117" i="15"/>
  <c r="P125" i="15"/>
  <c r="AN127" i="27"/>
  <c r="AN127" i="28"/>
  <c r="AM121" i="27"/>
  <c r="AM121" i="28"/>
  <c r="M93" i="15"/>
  <c r="M94" i="15"/>
  <c r="M109" i="15"/>
  <c r="R126" i="22"/>
  <c r="AM134" i="28"/>
  <c r="M117" i="12"/>
  <c r="AM116" i="27"/>
  <c r="AM116" i="28"/>
  <c r="AP102" i="27"/>
  <c r="AP102" i="28"/>
  <c r="AN91" i="27"/>
  <c r="AN91" i="28"/>
  <c r="AO88" i="27"/>
  <c r="AO88" i="20"/>
  <c r="R127" i="15"/>
  <c r="AO132" i="27"/>
  <c r="AO132" i="28"/>
  <c r="R131" i="23"/>
  <c r="R131" i="28"/>
  <c r="AO124" i="27"/>
  <c r="AO124" i="28"/>
  <c r="AP123" i="27"/>
  <c r="AP123" i="28"/>
  <c r="AM115" i="27"/>
  <c r="AM115" i="28"/>
  <c r="AN114" i="27"/>
  <c r="AN114" i="28"/>
  <c r="AQ112" i="27"/>
  <c r="AQ112" i="28"/>
  <c r="AO102" i="27"/>
  <c r="AO102" i="28"/>
  <c r="AM100" i="27"/>
  <c r="AM100" i="28"/>
  <c r="AN97" i="27"/>
  <c r="AN97" i="28"/>
  <c r="AQ96" i="27"/>
  <c r="AQ96" i="28"/>
  <c r="AM95" i="27"/>
  <c r="AM95" i="28"/>
  <c r="AM93" i="27"/>
  <c r="AM93" i="28"/>
  <c r="AM91" i="27"/>
  <c r="AM91" i="28"/>
  <c r="P139" i="20"/>
  <c r="M93" i="21"/>
  <c r="M88" i="22"/>
  <c r="M100" i="22"/>
  <c r="AQ138" i="24"/>
  <c r="N105" i="25"/>
  <c r="AC134" i="25"/>
  <c r="AC135" i="25" s="1"/>
  <c r="AC136" i="25" s="1"/>
  <c r="AC137" i="25" s="1"/>
  <c r="AC138" i="25" s="1"/>
  <c r="AC139" i="25" s="1"/>
  <c r="AC140" i="25" s="1"/>
  <c r="P139" i="12"/>
  <c r="L108" i="15"/>
  <c r="O137" i="15"/>
  <c r="N119" i="18"/>
  <c r="N111" i="23"/>
  <c r="AQ94" i="28"/>
  <c r="AM103" i="28"/>
  <c r="AN131" i="27"/>
  <c r="AN131" i="28"/>
  <c r="AP129" i="27"/>
  <c r="AP129" i="28"/>
  <c r="AN123" i="27"/>
  <c r="AN123" i="28"/>
  <c r="AM118" i="27"/>
  <c r="AM118" i="28"/>
  <c r="L87" i="15"/>
  <c r="M91" i="12"/>
  <c r="L91" i="12"/>
  <c r="AP134" i="25"/>
  <c r="AP134" i="28"/>
  <c r="P123" i="19"/>
  <c r="AP116" i="27"/>
  <c r="AP116" i="28"/>
  <c r="Q116" i="28"/>
  <c r="AM116" i="1"/>
  <c r="AQ116" i="20" s="1"/>
  <c r="AO106" i="27"/>
  <c r="AO106" i="28"/>
  <c r="AM104" i="27"/>
  <c r="AM104" i="28"/>
  <c r="AP103" i="27"/>
  <c r="AP103" i="28"/>
  <c r="AP98" i="27"/>
  <c r="AP98" i="28"/>
  <c r="K89" i="15"/>
  <c r="P101" i="15"/>
  <c r="O101" i="15"/>
  <c r="N101" i="15"/>
  <c r="R133" i="15"/>
  <c r="P133" i="15"/>
  <c r="AO89" i="23"/>
  <c r="Q102" i="18"/>
  <c r="AM138" i="27"/>
  <c r="AM138" i="28"/>
  <c r="AM128" i="27"/>
  <c r="AM128" i="28"/>
  <c r="AP119" i="27"/>
  <c r="AP119" i="28"/>
  <c r="AP105" i="27"/>
  <c r="AP105" i="28"/>
  <c r="AO93" i="27"/>
  <c r="AO93" i="28"/>
  <c r="AO91" i="27"/>
  <c r="AO91" i="28"/>
  <c r="AP88" i="27"/>
  <c r="AP88" i="28"/>
  <c r="N90" i="15"/>
  <c r="P102" i="15"/>
  <c r="Q106" i="15"/>
  <c r="N106" i="15"/>
  <c r="N129" i="15"/>
  <c r="AP118" i="27"/>
  <c r="AP118" i="28"/>
  <c r="AP113" i="27"/>
  <c r="AP113" i="28"/>
  <c r="AM111" i="27"/>
  <c r="AM111" i="28"/>
  <c r="AP110" i="27"/>
  <c r="AP110" i="28"/>
  <c r="O112" i="15"/>
  <c r="Q137" i="15"/>
  <c r="AQ135" i="22"/>
  <c r="AQ135" i="28"/>
  <c r="W122" i="1"/>
  <c r="AH122" i="1" s="1"/>
  <c r="AO118" i="27"/>
  <c r="AO118" i="28"/>
  <c r="Q118" i="28"/>
  <c r="AM118" i="1"/>
  <c r="AQ118" i="25" s="1"/>
  <c r="AM108" i="27"/>
  <c r="AM108" i="28"/>
  <c r="AP107" i="27"/>
  <c r="AP107" i="28"/>
  <c r="AQ99" i="27"/>
  <c r="AQ99" i="28"/>
  <c r="O86" i="12"/>
  <c r="L88" i="12"/>
  <c r="N95" i="12"/>
  <c r="K97" i="12"/>
  <c r="L101" i="12"/>
  <c r="O102" i="12"/>
  <c r="M105" i="12"/>
  <c r="N112" i="12"/>
  <c r="M115" i="12"/>
  <c r="O125" i="12"/>
  <c r="Q128" i="12"/>
  <c r="Q138" i="12"/>
  <c r="AP135" i="20"/>
  <c r="AP135" i="28"/>
  <c r="AO131" i="27"/>
  <c r="AO131" i="28"/>
  <c r="AL122" i="1"/>
  <c r="AP122" i="18" s="1"/>
  <c r="R122" i="1"/>
  <c r="AM119" i="27"/>
  <c r="AM119" i="28"/>
  <c r="AN118" i="27"/>
  <c r="AN118" i="28"/>
  <c r="AP117" i="27"/>
  <c r="AP117" i="28"/>
  <c r="AM114" i="27"/>
  <c r="AM114" i="28"/>
  <c r="AN110" i="27"/>
  <c r="AN110" i="28"/>
  <c r="AM105" i="27"/>
  <c r="AM105" i="28"/>
  <c r="AP104" i="27"/>
  <c r="AP104" i="28"/>
  <c r="AN102" i="27"/>
  <c r="AN102" i="28"/>
  <c r="AQ101" i="27"/>
  <c r="AQ101" i="28"/>
  <c r="AP99" i="27"/>
  <c r="AP99" i="28"/>
  <c r="AO90" i="27"/>
  <c r="AO90" i="28"/>
  <c r="AQ87" i="27"/>
  <c r="AQ87" i="28"/>
  <c r="P115" i="15"/>
  <c r="O131" i="15"/>
  <c r="O135" i="15"/>
  <c r="O115" i="18"/>
  <c r="S139" i="18"/>
  <c r="N128" i="22"/>
  <c r="T135" i="24"/>
  <c r="S135" i="24"/>
  <c r="AO138" i="25"/>
  <c r="R86" i="1"/>
  <c r="Q139" i="12"/>
  <c r="O87" i="18"/>
  <c r="R127" i="18"/>
  <c r="AO130" i="28"/>
  <c r="AN132" i="28"/>
  <c r="AM137" i="28"/>
  <c r="N127" i="23"/>
  <c r="O115" i="15"/>
  <c r="AP95" i="28"/>
  <c r="AM107" i="28"/>
  <c r="AO138" i="27"/>
  <c r="AO138" i="28"/>
  <c r="AO134" i="27"/>
  <c r="AO134" i="28"/>
  <c r="AQ133" i="27"/>
  <c r="AQ133" i="28"/>
  <c r="AM122" i="27"/>
  <c r="AM122" i="28"/>
  <c r="AN117" i="27"/>
  <c r="AN117" i="28"/>
  <c r="AM113" i="27"/>
  <c r="AM113" i="28"/>
  <c r="AP109" i="27"/>
  <c r="AP109" i="28"/>
  <c r="AQ106" i="27"/>
  <c r="AQ106" i="28"/>
  <c r="AO104" i="27"/>
  <c r="AO104" i="28"/>
  <c r="AP101" i="27"/>
  <c r="AP101" i="28"/>
  <c r="AN92" i="27"/>
  <c r="AN92" i="28"/>
  <c r="L99" i="20"/>
  <c r="U134" i="20"/>
  <c r="P134" i="20"/>
  <c r="AN138" i="27"/>
  <c r="AN138" i="28"/>
  <c r="AP137" i="27"/>
  <c r="AP137" i="28"/>
  <c r="AN134" i="27"/>
  <c r="AN134" i="28"/>
  <c r="AP133" i="27"/>
  <c r="AP133" i="28"/>
  <c r="AM129" i="27"/>
  <c r="AM129" i="28"/>
  <c r="AN128" i="27"/>
  <c r="AN128" i="28"/>
  <c r="AO127" i="27"/>
  <c r="AO127" i="28"/>
  <c r="AP126" i="27"/>
  <c r="AP126" i="28"/>
  <c r="AQ111" i="27"/>
  <c r="AQ111" i="28"/>
  <c r="AO109" i="27"/>
  <c r="AO109" i="28"/>
  <c r="AP106" i="27"/>
  <c r="AP106" i="28"/>
  <c r="AN104" i="27"/>
  <c r="AN104" i="28"/>
  <c r="AQ103" i="27"/>
  <c r="AQ103" i="28"/>
  <c r="Q96" i="23"/>
  <c r="L93" i="19"/>
  <c r="M92" i="20"/>
  <c r="N109" i="21"/>
  <c r="Q125" i="21"/>
  <c r="S139" i="23"/>
  <c r="AP92" i="24"/>
  <c r="AN133" i="24"/>
  <c r="R124" i="12"/>
  <c r="AM102" i="28"/>
  <c r="AM110" i="28"/>
  <c r="R127" i="20"/>
  <c r="N104" i="22"/>
  <c r="M112" i="24"/>
  <c r="O109" i="25"/>
  <c r="M104" i="25"/>
  <c r="Q125" i="25"/>
  <c r="AP127" i="28"/>
  <c r="O87" i="12"/>
  <c r="O92" i="12"/>
  <c r="N96" i="12"/>
  <c r="Q99" i="12"/>
  <c r="O104" i="12"/>
  <c r="P108" i="12"/>
  <c r="P113" i="12"/>
  <c r="N116" i="12"/>
  <c r="O121" i="12"/>
  <c r="Q123" i="12"/>
  <c r="O128" i="12"/>
  <c r="P133" i="12"/>
  <c r="T137" i="12"/>
  <c r="T139" i="12"/>
  <c r="AN137" i="27"/>
  <c r="AN137" i="28"/>
  <c r="AP136" i="26"/>
  <c r="AP136" i="28"/>
  <c r="AP132" i="27"/>
  <c r="AP132" i="28"/>
  <c r="AM127" i="27"/>
  <c r="AM127" i="28"/>
  <c r="AN126" i="27"/>
  <c r="AN126" i="28"/>
  <c r="AO125" i="27"/>
  <c r="AO125" i="28"/>
  <c r="AP124" i="27"/>
  <c r="AP124" i="28"/>
  <c r="AO116" i="27"/>
  <c r="AO116" i="28"/>
  <c r="AP108" i="27"/>
  <c r="AP108" i="28"/>
  <c r="AP100" i="27"/>
  <c r="AP100" i="28"/>
  <c r="AO98" i="24"/>
  <c r="AO98" i="28"/>
  <c r="AQ97" i="27"/>
  <c r="AQ97" i="28"/>
  <c r="AP93" i="27"/>
  <c r="AP93" i="28"/>
  <c r="AP91" i="27"/>
  <c r="AP91" i="28"/>
  <c r="AN89" i="27"/>
  <c r="AN89" i="28"/>
  <c r="AQ88" i="24"/>
  <c r="P116" i="15"/>
  <c r="Q124" i="15"/>
  <c r="Q128" i="15"/>
  <c r="T136" i="15"/>
  <c r="O88" i="18"/>
  <c r="O92" i="18"/>
  <c r="N96" i="18"/>
  <c r="N100" i="18"/>
  <c r="Q104" i="18"/>
  <c r="P116" i="18"/>
  <c r="N120" i="18"/>
  <c r="P124" i="18"/>
  <c r="Q128" i="18"/>
  <c r="O128" i="18"/>
  <c r="R136" i="18"/>
  <c r="AP109" i="19"/>
  <c r="P118" i="19"/>
  <c r="M87" i="20"/>
  <c r="Q139" i="20"/>
  <c r="O132" i="21"/>
  <c r="AQ137" i="22"/>
  <c r="U139" i="22"/>
  <c r="AP136" i="23"/>
  <c r="AM87" i="28"/>
  <c r="AM130" i="28"/>
  <c r="AM139" i="28"/>
  <c r="W103" i="28"/>
  <c r="AE99" i="28"/>
  <c r="W112" i="28"/>
  <c r="AE111" i="28"/>
  <c r="W89" i="28"/>
  <c r="W99" i="28"/>
  <c r="AE110" i="28"/>
  <c r="W113" i="28"/>
  <c r="AE98" i="28"/>
  <c r="Y103" i="28"/>
  <c r="Y99" i="28"/>
  <c r="Y109" i="28"/>
  <c r="Y112" i="28"/>
  <c r="W107" i="28"/>
  <c r="Y133" i="28"/>
  <c r="W133" i="28"/>
  <c r="S103" i="1"/>
  <c r="R103" i="27"/>
  <c r="AM107" i="24"/>
  <c r="L107" i="24"/>
  <c r="O107" i="24"/>
  <c r="N107" i="24"/>
  <c r="M107" i="24"/>
  <c r="Q107" i="24"/>
  <c r="P107" i="24"/>
  <c r="U106" i="24"/>
  <c r="O106" i="24"/>
  <c r="Q106" i="24"/>
  <c r="AN107" i="24"/>
  <c r="AQ101" i="24"/>
  <c r="M106" i="24"/>
  <c r="AP89" i="25"/>
  <c r="N89" i="25"/>
  <c r="L89" i="25"/>
  <c r="K89" i="25"/>
  <c r="O89" i="25"/>
  <c r="M89" i="25"/>
  <c r="AN100" i="26"/>
  <c r="R134" i="19"/>
  <c r="O118" i="21"/>
  <c r="AQ139" i="27"/>
  <c r="AQ139" i="26"/>
  <c r="AQ139" i="24"/>
  <c r="AN125" i="15"/>
  <c r="AN125" i="27"/>
  <c r="AM123" i="1"/>
  <c r="AQ123" i="23" s="1"/>
  <c r="R123" i="27"/>
  <c r="AO108" i="27"/>
  <c r="AO108" i="19"/>
  <c r="S108" i="1"/>
  <c r="R108" i="27"/>
  <c r="AM106" i="27"/>
  <c r="AM106" i="22"/>
  <c r="AN103" i="27"/>
  <c r="AN103" i="21"/>
  <c r="AN103" i="26"/>
  <c r="AN103" i="20"/>
  <c r="AQ102" i="27"/>
  <c r="AQ102" i="26"/>
  <c r="AN98" i="27"/>
  <c r="AN98" i="24"/>
  <c r="AN98" i="19"/>
  <c r="AQ93" i="19"/>
  <c r="AO101" i="19"/>
  <c r="N111" i="20"/>
  <c r="O111" i="20"/>
  <c r="M111" i="20"/>
  <c r="Q111" i="20"/>
  <c r="P111" i="20"/>
  <c r="Q108" i="20"/>
  <c r="AO109" i="20"/>
  <c r="L107" i="20"/>
  <c r="M108" i="20"/>
  <c r="O139" i="21"/>
  <c r="P137" i="21"/>
  <c r="AN138" i="21"/>
  <c r="U137" i="21"/>
  <c r="U138" i="21"/>
  <c r="AN139" i="21"/>
  <c r="U139" i="21"/>
  <c r="AO138" i="21"/>
  <c r="AQ89" i="25"/>
  <c r="U106" i="26"/>
  <c r="N116" i="20"/>
  <c r="P94" i="12"/>
  <c r="O94" i="12"/>
  <c r="N94" i="12"/>
  <c r="M94" i="12"/>
  <c r="L94" i="12"/>
  <c r="M92" i="12"/>
  <c r="P93" i="12"/>
  <c r="K91" i="12"/>
  <c r="Q110" i="12"/>
  <c r="P110" i="12"/>
  <c r="O110" i="12"/>
  <c r="N110" i="12"/>
  <c r="Q107" i="12"/>
  <c r="M109" i="12"/>
  <c r="P107" i="12"/>
  <c r="L109" i="12"/>
  <c r="P122" i="12"/>
  <c r="O122" i="12"/>
  <c r="N122" i="12"/>
  <c r="N120" i="12"/>
  <c r="P119" i="12"/>
  <c r="Q119" i="12"/>
  <c r="M120" i="12"/>
  <c r="T134" i="12"/>
  <c r="S134" i="12"/>
  <c r="N133" i="12"/>
  <c r="N131" i="12"/>
  <c r="O132" i="12"/>
  <c r="P134" i="12"/>
  <c r="Q134" i="12"/>
  <c r="AP139" i="27"/>
  <c r="AP139" i="24"/>
  <c r="AP139" i="21"/>
  <c r="AP139" i="22"/>
  <c r="AP139" i="19"/>
  <c r="AN136" i="27"/>
  <c r="AN136" i="21"/>
  <c r="S105" i="1"/>
  <c r="R105" i="27"/>
  <c r="U94" i="21"/>
  <c r="AM107" i="21"/>
  <c r="O107" i="21"/>
  <c r="L107" i="21"/>
  <c r="Q107" i="21"/>
  <c r="P107" i="21"/>
  <c r="O106" i="21"/>
  <c r="N107" i="21"/>
  <c r="M107" i="21"/>
  <c r="N106" i="21"/>
  <c r="AO88" i="22"/>
  <c r="AM121" i="25"/>
  <c r="O121" i="25"/>
  <c r="N121" i="25"/>
  <c r="M121" i="25"/>
  <c r="P121" i="25"/>
  <c r="AP120" i="25"/>
  <c r="N91" i="12"/>
  <c r="Q117" i="12"/>
  <c r="N91" i="19"/>
  <c r="P101" i="20"/>
  <c r="M104" i="21"/>
  <c r="AQ138" i="27"/>
  <c r="AQ138" i="22"/>
  <c r="AQ138" i="25"/>
  <c r="AQ138" i="21"/>
  <c r="AQ138" i="20"/>
  <c r="AQ138" i="26"/>
  <c r="AO110" i="27"/>
  <c r="AO110" i="26"/>
  <c r="AO110" i="19"/>
  <c r="AQ104" i="15"/>
  <c r="AQ104" i="27"/>
  <c r="AQ104" i="26"/>
  <c r="AP94" i="21"/>
  <c r="U107" i="21"/>
  <c r="N118" i="21"/>
  <c r="P117" i="21"/>
  <c r="M116" i="21"/>
  <c r="P133" i="21"/>
  <c r="AO139" i="24"/>
  <c r="O139" i="24"/>
  <c r="P139" i="24"/>
  <c r="T139" i="24"/>
  <c r="S139" i="24"/>
  <c r="R139" i="24"/>
  <c r="Q139" i="24"/>
  <c r="AO138" i="24"/>
  <c r="AP138" i="24"/>
  <c r="AN110" i="26"/>
  <c r="P110" i="26"/>
  <c r="N110" i="26"/>
  <c r="M110" i="26"/>
  <c r="Q110" i="26"/>
  <c r="O110" i="26"/>
  <c r="AC110" i="26"/>
  <c r="AC111" i="26" s="1"/>
  <c r="AC112" i="26" s="1"/>
  <c r="AC113" i="26" s="1"/>
  <c r="AC114" i="26" s="1"/>
  <c r="AC115" i="26" s="1"/>
  <c r="AC116" i="26" s="1"/>
  <c r="AC117" i="26" s="1"/>
  <c r="AC118" i="26" s="1"/>
  <c r="AC119" i="26" s="1"/>
  <c r="AC120" i="26" s="1"/>
  <c r="AC121" i="26" s="1"/>
  <c r="AN109" i="26"/>
  <c r="U109" i="26"/>
  <c r="AO135" i="26"/>
  <c r="T135" i="26"/>
  <c r="R135" i="26"/>
  <c r="Q135" i="26"/>
  <c r="P135" i="26"/>
  <c r="S135" i="26"/>
  <c r="AP134" i="26"/>
  <c r="O135" i="26"/>
  <c r="N98" i="12"/>
  <c r="O119" i="12"/>
  <c r="K86" i="21"/>
  <c r="L96" i="22"/>
  <c r="AO98" i="27"/>
  <c r="P95" i="12"/>
  <c r="L107" i="12"/>
  <c r="N119" i="12"/>
  <c r="O135" i="12"/>
  <c r="R128" i="19"/>
  <c r="N122" i="15"/>
  <c r="O122" i="15"/>
  <c r="N120" i="15"/>
  <c r="O120" i="15"/>
  <c r="P134" i="15"/>
  <c r="O134" i="15"/>
  <c r="Q134" i="15"/>
  <c r="Q133" i="15"/>
  <c r="R134" i="15"/>
  <c r="S134" i="15"/>
  <c r="T134" i="15"/>
  <c r="N94" i="18"/>
  <c r="L94" i="18"/>
  <c r="K94" i="18"/>
  <c r="P94" i="18"/>
  <c r="O94" i="18"/>
  <c r="M94" i="18"/>
  <c r="L93" i="18"/>
  <c r="P106" i="18"/>
  <c r="Q106" i="18"/>
  <c r="O106" i="18"/>
  <c r="N106" i="18"/>
  <c r="M104" i="18"/>
  <c r="P105" i="18"/>
  <c r="N122" i="18"/>
  <c r="P122" i="18"/>
  <c r="O122" i="18"/>
  <c r="M121" i="18"/>
  <c r="M120" i="18"/>
  <c r="S138" i="18"/>
  <c r="R138" i="18"/>
  <c r="Q138" i="18"/>
  <c r="P138" i="18"/>
  <c r="O138" i="18"/>
  <c r="T138" i="18"/>
  <c r="P137" i="18"/>
  <c r="U97" i="19"/>
  <c r="M112" i="19"/>
  <c r="N112" i="19"/>
  <c r="O112" i="19"/>
  <c r="Q112" i="19"/>
  <c r="P94" i="20"/>
  <c r="AO116" i="20"/>
  <c r="AQ133" i="21"/>
  <c r="AQ92" i="22"/>
  <c r="N133" i="22"/>
  <c r="S133" i="22"/>
  <c r="R133" i="22"/>
  <c r="Q133" i="22"/>
  <c r="P133" i="22"/>
  <c r="O133" i="22"/>
  <c r="U133" i="22"/>
  <c r="AO87" i="24"/>
  <c r="M87" i="24"/>
  <c r="K87" i="24"/>
  <c r="O87" i="24"/>
  <c r="L87" i="24"/>
  <c r="N87" i="24"/>
  <c r="AB134" i="24"/>
  <c r="AB135" i="24" s="1"/>
  <c r="AB136" i="24" s="1"/>
  <c r="AB137" i="24" s="1"/>
  <c r="AB138" i="24" s="1"/>
  <c r="AB139" i="24" s="1"/>
  <c r="AB140" i="24" s="1"/>
  <c r="M102" i="25"/>
  <c r="L102" i="25"/>
  <c r="Q102" i="25"/>
  <c r="P102" i="25"/>
  <c r="O102" i="25"/>
  <c r="N102" i="25"/>
  <c r="M86" i="12"/>
  <c r="Q105" i="12"/>
  <c r="M112" i="12"/>
  <c r="M97" i="15"/>
  <c r="O110" i="15"/>
  <c r="P117" i="15"/>
  <c r="P131" i="15"/>
  <c r="L91" i="18"/>
  <c r="O119" i="18"/>
  <c r="M102" i="20"/>
  <c r="L105" i="21"/>
  <c r="R128" i="22"/>
  <c r="P99" i="15"/>
  <c r="L109" i="19"/>
  <c r="AO136" i="19"/>
  <c r="T136" i="19"/>
  <c r="S136" i="19"/>
  <c r="R136" i="19"/>
  <c r="P136" i="19"/>
  <c r="O136" i="19"/>
  <c r="O135" i="19"/>
  <c r="Q136" i="19"/>
  <c r="S135" i="19"/>
  <c r="AP136" i="19"/>
  <c r="AN92" i="21"/>
  <c r="AP102" i="21"/>
  <c r="M102" i="21"/>
  <c r="O102" i="21"/>
  <c r="N102" i="21"/>
  <c r="L102" i="21"/>
  <c r="P102" i="21"/>
  <c r="Q102" i="21"/>
  <c r="O123" i="21"/>
  <c r="N123" i="21"/>
  <c r="P123" i="21"/>
  <c r="Q123" i="21"/>
  <c r="AM123" i="21"/>
  <c r="AP138" i="21"/>
  <c r="AO98" i="22"/>
  <c r="AC134" i="24"/>
  <c r="AC135" i="24" s="1"/>
  <c r="AC136" i="24" s="1"/>
  <c r="AC137" i="24" s="1"/>
  <c r="AC138" i="24" s="1"/>
  <c r="AC139" i="24" s="1"/>
  <c r="AC140" i="24" s="1"/>
  <c r="AM108" i="26"/>
  <c r="M108" i="26"/>
  <c r="O108" i="26"/>
  <c r="N108" i="26"/>
  <c r="L108" i="26"/>
  <c r="Q108" i="26"/>
  <c r="U107" i="26"/>
  <c r="M107" i="26"/>
  <c r="P108" i="26"/>
  <c r="R133" i="26"/>
  <c r="Q133" i="26"/>
  <c r="P133" i="26"/>
  <c r="S133" i="26"/>
  <c r="O133" i="26"/>
  <c r="N133" i="26"/>
  <c r="N86" i="12"/>
  <c r="M107" i="12"/>
  <c r="Q121" i="12"/>
  <c r="O134" i="12"/>
  <c r="N97" i="15"/>
  <c r="P110" i="15"/>
  <c r="Q127" i="15"/>
  <c r="M100" i="18"/>
  <c r="S135" i="18"/>
  <c r="Q110" i="19"/>
  <c r="O108" i="20"/>
  <c r="N106" i="24"/>
  <c r="AO134" i="19"/>
  <c r="P134" i="19"/>
  <c r="O134" i="19"/>
  <c r="Q134" i="19"/>
  <c r="P133" i="19"/>
  <c r="Q133" i="19"/>
  <c r="AP134" i="19"/>
  <c r="AD134" i="19"/>
  <c r="S134" i="19"/>
  <c r="AP133" i="19"/>
  <c r="T134" i="19"/>
  <c r="AM135" i="21"/>
  <c r="S135" i="21"/>
  <c r="R135" i="21"/>
  <c r="T135" i="21"/>
  <c r="Q135" i="21"/>
  <c r="P135" i="21"/>
  <c r="S134" i="21"/>
  <c r="T134" i="21"/>
  <c r="AO134" i="21"/>
  <c r="AP133" i="21"/>
  <c r="AN134" i="21"/>
  <c r="O135" i="21"/>
  <c r="AD134" i="21"/>
  <c r="AD135" i="21" s="1"/>
  <c r="S133" i="21"/>
  <c r="AN135" i="21"/>
  <c r="AC134" i="21"/>
  <c r="AC135" i="21" s="1"/>
  <c r="AC136" i="21" s="1"/>
  <c r="AC137" i="21" s="1"/>
  <c r="AC138" i="21" s="1"/>
  <c r="AC139" i="21" s="1"/>
  <c r="AC140" i="21" s="1"/>
  <c r="U133" i="21"/>
  <c r="AB134" i="21"/>
  <c r="AB135" i="21" s="1"/>
  <c r="AB136" i="21" s="1"/>
  <c r="AB137" i="21" s="1"/>
  <c r="AB138" i="21" s="1"/>
  <c r="AB139" i="21" s="1"/>
  <c r="AB140" i="21" s="1"/>
  <c r="O95" i="24"/>
  <c r="P95" i="24"/>
  <c r="N95" i="24"/>
  <c r="K95" i="24"/>
  <c r="M95" i="24"/>
  <c r="L95" i="24"/>
  <c r="AP95" i="24"/>
  <c r="AO95" i="24"/>
  <c r="AQ94" i="24"/>
  <c r="U94" i="24"/>
  <c r="AM106" i="26"/>
  <c r="Q106" i="26"/>
  <c r="O106" i="26"/>
  <c r="P106" i="26"/>
  <c r="N106" i="26"/>
  <c r="M106" i="26"/>
  <c r="L106" i="26"/>
  <c r="U105" i="26"/>
  <c r="AQ106" i="26"/>
  <c r="L100" i="19"/>
  <c r="P97" i="20"/>
  <c r="L98" i="21"/>
  <c r="L100" i="26"/>
  <c r="AP131" i="27"/>
  <c r="AP131" i="21"/>
  <c r="AN119" i="27"/>
  <c r="AN119" i="22"/>
  <c r="S118" i="1"/>
  <c r="Q114" i="26"/>
  <c r="Q114" i="25"/>
  <c r="Q114" i="27"/>
  <c r="Q114" i="23"/>
  <c r="Q114" i="24"/>
  <c r="Q114" i="20"/>
  <c r="Q114" i="19"/>
  <c r="R114" i="1"/>
  <c r="Q114" i="22"/>
  <c r="Q114" i="15"/>
  <c r="AM114" i="1"/>
  <c r="AQ114" i="11" s="1"/>
  <c r="Q114" i="18"/>
  <c r="Q114" i="21"/>
  <c r="Q114" i="12"/>
  <c r="AQ110" i="27"/>
  <c r="AQ110" i="22"/>
  <c r="M115" i="20"/>
  <c r="P115" i="20"/>
  <c r="O115" i="20"/>
  <c r="N115" i="20"/>
  <c r="P124" i="20"/>
  <c r="Q124" i="20"/>
  <c r="O124" i="20"/>
  <c r="N124" i="20"/>
  <c r="Q123" i="20"/>
  <c r="N123" i="20"/>
  <c r="P123" i="20"/>
  <c r="Q122" i="20"/>
  <c r="U124" i="20"/>
  <c r="O123" i="20"/>
  <c r="AP100" i="21"/>
  <c r="Q100" i="21"/>
  <c r="P100" i="21"/>
  <c r="O100" i="21"/>
  <c r="N100" i="21"/>
  <c r="L100" i="21"/>
  <c r="M100" i="21"/>
  <c r="Q99" i="21"/>
  <c r="K95" i="21"/>
  <c r="U96" i="21"/>
  <c r="M97" i="21"/>
  <c r="N97" i="21"/>
  <c r="O113" i="21"/>
  <c r="P113" i="21"/>
  <c r="N113" i="21"/>
  <c r="M113" i="21"/>
  <c r="Q112" i="21"/>
  <c r="N111" i="21"/>
  <c r="O121" i="21"/>
  <c r="M121" i="21"/>
  <c r="P121" i="21"/>
  <c r="N120" i="21"/>
  <c r="Q121" i="21"/>
  <c r="N121" i="21"/>
  <c r="O120" i="21"/>
  <c r="AO132" i="21"/>
  <c r="AP120" i="22"/>
  <c r="N120" i="22"/>
  <c r="M120" i="22"/>
  <c r="P120" i="22"/>
  <c r="O120" i="22"/>
  <c r="AO120" i="22"/>
  <c r="AC98" i="24"/>
  <c r="AC99" i="24" s="1"/>
  <c r="AC100" i="24" s="1"/>
  <c r="AC101" i="24" s="1"/>
  <c r="AC102" i="24" s="1"/>
  <c r="AC103" i="24" s="1"/>
  <c r="AC104" i="24" s="1"/>
  <c r="AC105" i="24" s="1"/>
  <c r="AC106" i="24" s="1"/>
  <c r="AC107" i="24" s="1"/>
  <c r="AC108" i="24" s="1"/>
  <c r="AC109" i="24" s="1"/>
  <c r="U107" i="24"/>
  <c r="M101" i="19"/>
  <c r="O100" i="20"/>
  <c r="P118" i="21"/>
  <c r="M86" i="22"/>
  <c r="AP135" i="27"/>
  <c r="AP135" i="24"/>
  <c r="AP135" i="26"/>
  <c r="AP135" i="21"/>
  <c r="AP135" i="22"/>
  <c r="AP135" i="25"/>
  <c r="AO114" i="27"/>
  <c r="AO114" i="26"/>
  <c r="AO114" i="22"/>
  <c r="Q113" i="27"/>
  <c r="Q113" i="26"/>
  <c r="Q113" i="23"/>
  <c r="Q113" i="25"/>
  <c r="Q113" i="22"/>
  <c r="Q113" i="24"/>
  <c r="Q113" i="21"/>
  <c r="Q113" i="19"/>
  <c r="Q113" i="18"/>
  <c r="Q113" i="15"/>
  <c r="Q113" i="12"/>
  <c r="AQ107" i="27"/>
  <c r="AQ107" i="26"/>
  <c r="AO105" i="27"/>
  <c r="AO105" i="19"/>
  <c r="AO105" i="22"/>
  <c r="AP91" i="19"/>
  <c r="P127" i="19"/>
  <c r="O127" i="19"/>
  <c r="N127" i="19"/>
  <c r="R127" i="19"/>
  <c r="P126" i="19"/>
  <c r="Q127" i="19"/>
  <c r="Q125" i="19"/>
  <c r="U86" i="21"/>
  <c r="AP137" i="21"/>
  <c r="AD98" i="24"/>
  <c r="AD99" i="24" s="1"/>
  <c r="AD100" i="24" s="1"/>
  <c r="AD101" i="24" s="1"/>
  <c r="AD102" i="24" s="1"/>
  <c r="AD103" i="24" s="1"/>
  <c r="AP125" i="25"/>
  <c r="N125" i="25"/>
  <c r="O125" i="25"/>
  <c r="P125" i="25"/>
  <c r="L97" i="12"/>
  <c r="P111" i="12"/>
  <c r="N132" i="12"/>
  <c r="O105" i="19"/>
  <c r="M121" i="20"/>
  <c r="M94" i="22"/>
  <c r="AM136" i="27"/>
  <c r="AM136" i="23"/>
  <c r="AO135" i="27"/>
  <c r="AO135" i="24"/>
  <c r="AO135" i="22"/>
  <c r="AO135" i="25"/>
  <c r="AO135" i="21"/>
  <c r="AQ134" i="27"/>
  <c r="AQ134" i="25"/>
  <c r="AQ134" i="24"/>
  <c r="AQ134" i="21"/>
  <c r="AQ134" i="20"/>
  <c r="AQ134" i="26"/>
  <c r="AM124" i="15"/>
  <c r="AM124" i="27"/>
  <c r="AM124" i="20"/>
  <c r="AM124" i="23"/>
  <c r="AM124" i="19"/>
  <c r="AM124" i="21"/>
  <c r="AO113" i="27"/>
  <c r="AO113" i="26"/>
  <c r="AO113" i="24"/>
  <c r="AQ91" i="19"/>
  <c r="N118" i="19"/>
  <c r="M118" i="19"/>
  <c r="O118" i="19"/>
  <c r="N117" i="19"/>
  <c r="AA86" i="21"/>
  <c r="AA87" i="21" s="1"/>
  <c r="AA88" i="21" s="1"/>
  <c r="AA89" i="21" s="1"/>
  <c r="AA90" i="21" s="1"/>
  <c r="AA91" i="21" s="1"/>
  <c r="AA92" i="21" s="1"/>
  <c r="AA93" i="21" s="1"/>
  <c r="AA94" i="21" s="1"/>
  <c r="AA95" i="21" s="1"/>
  <c r="AA96" i="21" s="1"/>
  <c r="AA97" i="21" s="1"/>
  <c r="N114" i="21"/>
  <c r="AP126" i="21"/>
  <c r="P126" i="21"/>
  <c r="O126" i="21"/>
  <c r="Q126" i="21"/>
  <c r="N126" i="21"/>
  <c r="N90" i="24"/>
  <c r="L90" i="24"/>
  <c r="O90" i="24"/>
  <c r="M90" i="24"/>
  <c r="K90" i="24"/>
  <c r="L86" i="12"/>
  <c r="O127" i="12"/>
  <c r="R125" i="19"/>
  <c r="O91" i="12"/>
  <c r="L103" i="12"/>
  <c r="P115" i="12"/>
  <c r="Q131" i="12"/>
  <c r="AQ109" i="27"/>
  <c r="AQ109" i="26"/>
  <c r="O126" i="15"/>
  <c r="N126" i="15"/>
  <c r="R126" i="15"/>
  <c r="Q126" i="15"/>
  <c r="P126" i="15"/>
  <c r="N124" i="15"/>
  <c r="U136" i="15"/>
  <c r="P138" i="15"/>
  <c r="O138" i="15"/>
  <c r="R138" i="15"/>
  <c r="Q138" i="15"/>
  <c r="R137" i="15"/>
  <c r="S138" i="15"/>
  <c r="L90" i="18"/>
  <c r="O90" i="18"/>
  <c r="N90" i="18"/>
  <c r="M88" i="18"/>
  <c r="K90" i="18"/>
  <c r="P98" i="18"/>
  <c r="O98" i="18"/>
  <c r="N98" i="18"/>
  <c r="M96" i="18"/>
  <c r="K97" i="18"/>
  <c r="L97" i="18"/>
  <c r="Q110" i="18"/>
  <c r="P110" i="18"/>
  <c r="M110" i="18"/>
  <c r="N110" i="18"/>
  <c r="O110" i="18"/>
  <c r="P118" i="18"/>
  <c r="O118" i="18"/>
  <c r="N118" i="18"/>
  <c r="M116" i="18"/>
  <c r="O126" i="18"/>
  <c r="N126" i="18"/>
  <c r="Q126" i="18"/>
  <c r="P126" i="18"/>
  <c r="P125" i="18"/>
  <c r="S134" i="18"/>
  <c r="T134" i="18"/>
  <c r="R134" i="18"/>
  <c r="O134" i="18"/>
  <c r="P134" i="18"/>
  <c r="N132" i="18"/>
  <c r="M86" i="19"/>
  <c r="K86" i="19"/>
  <c r="L86" i="19"/>
  <c r="O86" i="19"/>
  <c r="AA86" i="19"/>
  <c r="AA87" i="19" s="1"/>
  <c r="AA88" i="19" s="1"/>
  <c r="AA89" i="19" s="1"/>
  <c r="AA90" i="19" s="1"/>
  <c r="AA91" i="19" s="1"/>
  <c r="AA92" i="19" s="1"/>
  <c r="AA93" i="19" s="1"/>
  <c r="AA94" i="19" s="1"/>
  <c r="AA95" i="19" s="1"/>
  <c r="AA96" i="19" s="1"/>
  <c r="AA97" i="19" s="1"/>
  <c r="Q105" i="19"/>
  <c r="M105" i="19"/>
  <c r="L105" i="19"/>
  <c r="M104" i="19"/>
  <c r="N105" i="19"/>
  <c r="AO104" i="19"/>
  <c r="AN104" i="19"/>
  <c r="L104" i="19"/>
  <c r="U115" i="19"/>
  <c r="AO121" i="19"/>
  <c r="AO139" i="19"/>
  <c r="R139" i="19"/>
  <c r="Q139" i="19"/>
  <c r="P139" i="19"/>
  <c r="T139" i="19"/>
  <c r="AN107" i="21"/>
  <c r="AC98" i="22"/>
  <c r="AC99" i="22" s="1"/>
  <c r="AC100" i="22" s="1"/>
  <c r="AC101" i="22" s="1"/>
  <c r="AC102" i="22" s="1"/>
  <c r="AC103" i="22" s="1"/>
  <c r="AC104" i="22" s="1"/>
  <c r="AC105" i="22" s="1"/>
  <c r="AC106" i="22" s="1"/>
  <c r="AC107" i="22" s="1"/>
  <c r="AC108" i="22" s="1"/>
  <c r="AC109" i="22" s="1"/>
  <c r="AP139" i="23"/>
  <c r="AM90" i="24"/>
  <c r="P97" i="24"/>
  <c r="N97" i="24"/>
  <c r="K97" i="24"/>
  <c r="L97" i="24"/>
  <c r="M97" i="24"/>
  <c r="O97" i="24"/>
  <c r="Q97" i="24"/>
  <c r="AO97" i="24"/>
  <c r="AN97" i="24"/>
  <c r="U112" i="24"/>
  <c r="M106" i="25"/>
  <c r="L106" i="25"/>
  <c r="Q106" i="25"/>
  <c r="P106" i="25"/>
  <c r="O106" i="25"/>
  <c r="N106" i="25"/>
  <c r="P105" i="25"/>
  <c r="O105" i="25"/>
  <c r="AQ106" i="25"/>
  <c r="N99" i="12"/>
  <c r="P127" i="12"/>
  <c r="M98" i="18"/>
  <c r="K90" i="15"/>
  <c r="L104" i="15"/>
  <c r="AN97" i="19"/>
  <c r="O103" i="19"/>
  <c r="N103" i="19"/>
  <c r="M103" i="19"/>
  <c r="P103" i="19"/>
  <c r="Q103" i="19"/>
  <c r="L103" i="19"/>
  <c r="U98" i="19"/>
  <c r="P101" i="19"/>
  <c r="AO99" i="19"/>
  <c r="L99" i="19"/>
  <c r="AQ112" i="19"/>
  <c r="AM89" i="21"/>
  <c r="AN95" i="22"/>
  <c r="AN114" i="22"/>
  <c r="P114" i="22"/>
  <c r="N114" i="22"/>
  <c r="M114" i="22"/>
  <c r="O114" i="22"/>
  <c r="N112" i="22"/>
  <c r="P112" i="22"/>
  <c r="Q112" i="22"/>
  <c r="AP87" i="24"/>
  <c r="U97" i="24"/>
  <c r="U109" i="24"/>
  <c r="AN112" i="24"/>
  <c r="AN137" i="24"/>
  <c r="S137" i="24"/>
  <c r="Q137" i="24"/>
  <c r="P137" i="24"/>
  <c r="O137" i="24"/>
  <c r="T137" i="24"/>
  <c r="R137" i="24"/>
  <c r="AQ137" i="24"/>
  <c r="U135" i="24"/>
  <c r="AP88" i="26"/>
  <c r="M88" i="26"/>
  <c r="O88" i="26"/>
  <c r="N88" i="26"/>
  <c r="L88" i="26"/>
  <c r="K88" i="26"/>
  <c r="O130" i="26"/>
  <c r="N130" i="26"/>
  <c r="Q130" i="26"/>
  <c r="P130" i="26"/>
  <c r="AO129" i="26"/>
  <c r="Q139" i="26"/>
  <c r="P139" i="26"/>
  <c r="AQ137" i="26"/>
  <c r="K94" i="12"/>
  <c r="P100" i="12"/>
  <c r="L92" i="15"/>
  <c r="N105" i="15"/>
  <c r="O118" i="15"/>
  <c r="Q132" i="15"/>
  <c r="N93" i="18"/>
  <c r="L109" i="18"/>
  <c r="N95" i="19"/>
  <c r="L92" i="20"/>
  <c r="M104" i="22"/>
  <c r="Q120" i="27"/>
  <c r="Q120" i="24"/>
  <c r="Q120" i="23"/>
  <c r="Q120" i="26"/>
  <c r="Q120" i="20"/>
  <c r="Q120" i="22"/>
  <c r="Q120" i="21"/>
  <c r="Q120" i="25"/>
  <c r="Q120" i="18"/>
  <c r="Q120" i="12"/>
  <c r="Q120" i="19"/>
  <c r="R120" i="1"/>
  <c r="Q120" i="15"/>
  <c r="AM117" i="27"/>
  <c r="AM117" i="21"/>
  <c r="U95" i="19"/>
  <c r="U103" i="19"/>
  <c r="P119" i="19"/>
  <c r="O119" i="19"/>
  <c r="N119" i="19"/>
  <c r="M119" i="19"/>
  <c r="N122" i="19"/>
  <c r="R133" i="19"/>
  <c r="N117" i="20"/>
  <c r="AM123" i="20"/>
  <c r="N126" i="20"/>
  <c r="Q126" i="20"/>
  <c r="P125" i="20"/>
  <c r="P126" i="20"/>
  <c r="O126" i="20"/>
  <c r="Q125" i="20"/>
  <c r="S133" i="20"/>
  <c r="R133" i="20"/>
  <c r="Q133" i="20"/>
  <c r="P133" i="20"/>
  <c r="O133" i="20"/>
  <c r="N133" i="20"/>
  <c r="N132" i="20"/>
  <c r="U133" i="20"/>
  <c r="AQ135" i="20"/>
  <c r="AN87" i="21"/>
  <c r="AN89" i="21"/>
  <c r="AQ102" i="21"/>
  <c r="AP136" i="21"/>
  <c r="Q130" i="22"/>
  <c r="O130" i="22"/>
  <c r="N130" i="22"/>
  <c r="U129" i="22"/>
  <c r="P130" i="22"/>
  <c r="AP133" i="22"/>
  <c r="U100" i="24"/>
  <c r="AN109" i="24"/>
  <c r="P124" i="24"/>
  <c r="N124" i="24"/>
  <c r="Q124" i="24"/>
  <c r="O124" i="24"/>
  <c r="N128" i="24"/>
  <c r="O128" i="24"/>
  <c r="P128" i="24"/>
  <c r="Q128" i="24"/>
  <c r="P132" i="24"/>
  <c r="O132" i="24"/>
  <c r="N132" i="24"/>
  <c r="Q132" i="24"/>
  <c r="AD134" i="24"/>
  <c r="AP137" i="24"/>
  <c r="AQ88" i="26"/>
  <c r="AM100" i="26"/>
  <c r="M100" i="26"/>
  <c r="Q100" i="26"/>
  <c r="P100" i="26"/>
  <c r="O100" i="26"/>
  <c r="N100" i="26"/>
  <c r="AM102" i="26"/>
  <c r="Q102" i="26"/>
  <c r="O102" i="26"/>
  <c r="P102" i="26"/>
  <c r="N102" i="26"/>
  <c r="M102" i="26"/>
  <c r="L102" i="26"/>
  <c r="P101" i="26"/>
  <c r="U102" i="26"/>
  <c r="AO101" i="26"/>
  <c r="U108" i="26"/>
  <c r="AN130" i="26"/>
  <c r="AP133" i="26"/>
  <c r="N107" i="12"/>
  <c r="Q122" i="12"/>
  <c r="R134" i="12"/>
  <c r="O86" i="15"/>
  <c r="O93" i="15"/>
  <c r="O97" i="15"/>
  <c r="O105" i="15"/>
  <c r="M120" i="15"/>
  <c r="R132" i="15"/>
  <c r="T138" i="15"/>
  <c r="O93" i="18"/>
  <c r="M109" i="18"/>
  <c r="O125" i="18"/>
  <c r="T135" i="18"/>
  <c r="O96" i="19"/>
  <c r="P112" i="19"/>
  <c r="M112" i="20"/>
  <c r="Q129" i="20"/>
  <c r="N112" i="21"/>
  <c r="R133" i="21"/>
  <c r="AO98" i="19"/>
  <c r="N110" i="19"/>
  <c r="M110" i="19"/>
  <c r="O110" i="19"/>
  <c r="O109" i="19"/>
  <c r="P109" i="19"/>
  <c r="P110" i="19"/>
  <c r="K92" i="20"/>
  <c r="N92" i="20"/>
  <c r="O92" i="20"/>
  <c r="AP118" i="20"/>
  <c r="P118" i="20"/>
  <c r="O118" i="20"/>
  <c r="N118" i="20"/>
  <c r="M118" i="20"/>
  <c r="M117" i="20"/>
  <c r="AP116" i="20"/>
  <c r="AN120" i="26"/>
  <c r="P120" i="26"/>
  <c r="O120" i="26"/>
  <c r="N120" i="26"/>
  <c r="M120" i="26"/>
  <c r="U119" i="26"/>
  <c r="P117" i="19"/>
  <c r="AO136" i="27"/>
  <c r="AO136" i="22"/>
  <c r="AO136" i="20"/>
  <c r="AO136" i="24"/>
  <c r="AO136" i="25"/>
  <c r="AO136" i="21"/>
  <c r="AQ135" i="27"/>
  <c r="AQ135" i="24"/>
  <c r="AQ135" i="26"/>
  <c r="AQ135" i="21"/>
  <c r="AQ135" i="25"/>
  <c r="AM133" i="27"/>
  <c r="AM133" i="19"/>
  <c r="AM133" i="22"/>
  <c r="AM133" i="20"/>
  <c r="AM131" i="1"/>
  <c r="AQ131" i="12" s="1"/>
  <c r="R131" i="27"/>
  <c r="R131" i="25"/>
  <c r="R131" i="22"/>
  <c r="R131" i="26"/>
  <c r="R131" i="19"/>
  <c r="R131" i="20"/>
  <c r="R131" i="24"/>
  <c r="R131" i="18"/>
  <c r="R131" i="15"/>
  <c r="R131" i="12"/>
  <c r="R131" i="21"/>
  <c r="AM126" i="27"/>
  <c r="AM126" i="25"/>
  <c r="AN111" i="27"/>
  <c r="AN111" i="24"/>
  <c r="AO100" i="27"/>
  <c r="AO100" i="19"/>
  <c r="AO100" i="22"/>
  <c r="AO100" i="24"/>
  <c r="AP88" i="19"/>
  <c r="AM123" i="19"/>
  <c r="AN99" i="20"/>
  <c r="AQ139" i="22"/>
  <c r="AQ103" i="26"/>
  <c r="M91" i="19"/>
  <c r="P99" i="21"/>
  <c r="P113" i="26"/>
  <c r="N90" i="12"/>
  <c r="M90" i="12"/>
  <c r="L90" i="12"/>
  <c r="O90" i="12"/>
  <c r="K90" i="12"/>
  <c r="N89" i="12"/>
  <c r="M88" i="12"/>
  <c r="M89" i="12"/>
  <c r="P98" i="12"/>
  <c r="M98" i="12"/>
  <c r="L98" i="12"/>
  <c r="M97" i="12"/>
  <c r="L96" i="12"/>
  <c r="O98" i="12"/>
  <c r="L95" i="12"/>
  <c r="M95" i="12"/>
  <c r="Q102" i="12"/>
  <c r="P102" i="12"/>
  <c r="N102" i="12"/>
  <c r="M102" i="12"/>
  <c r="L102" i="12"/>
  <c r="Q101" i="12"/>
  <c r="O99" i="12"/>
  <c r="Q100" i="12"/>
  <c r="M99" i="12"/>
  <c r="Q106" i="12"/>
  <c r="P106" i="12"/>
  <c r="O106" i="12"/>
  <c r="N106" i="12"/>
  <c r="M106" i="12"/>
  <c r="L106" i="12"/>
  <c r="P103" i="12"/>
  <c r="L105" i="12"/>
  <c r="N103" i="12"/>
  <c r="O103" i="12"/>
  <c r="O114" i="12"/>
  <c r="N114" i="12"/>
  <c r="M114" i="12"/>
  <c r="M113" i="12"/>
  <c r="P114" i="12"/>
  <c r="P118" i="12"/>
  <c r="O118" i="12"/>
  <c r="N118" i="12"/>
  <c r="M118" i="12"/>
  <c r="N115" i="12"/>
  <c r="P126" i="12"/>
  <c r="O126" i="12"/>
  <c r="N126" i="12"/>
  <c r="O123" i="12"/>
  <c r="N125" i="12"/>
  <c r="P125" i="12"/>
  <c r="Q126" i="12"/>
  <c r="P130" i="12"/>
  <c r="O130" i="12"/>
  <c r="N130" i="12"/>
  <c r="Q129" i="12"/>
  <c r="Q127" i="12"/>
  <c r="R128" i="12"/>
  <c r="Q130" i="12"/>
  <c r="T138" i="12"/>
  <c r="S138" i="12"/>
  <c r="O138" i="12"/>
  <c r="O137" i="12"/>
  <c r="P135" i="12"/>
  <c r="R136" i="12"/>
  <c r="R138" i="12"/>
  <c r="AM130" i="1"/>
  <c r="R130" i="27"/>
  <c r="R130" i="26"/>
  <c r="R130" i="25"/>
  <c r="R130" i="24"/>
  <c r="R130" i="22"/>
  <c r="R130" i="19"/>
  <c r="R130" i="21"/>
  <c r="R130" i="23"/>
  <c r="R130" i="15"/>
  <c r="R130" i="18"/>
  <c r="R130" i="20"/>
  <c r="R130" i="12"/>
  <c r="AM125" i="27"/>
  <c r="AM125" i="20"/>
  <c r="AO123" i="27"/>
  <c r="AO123" i="19"/>
  <c r="AN108" i="27"/>
  <c r="AN108" i="24"/>
  <c r="AQ88" i="19"/>
  <c r="P120" i="19"/>
  <c r="N131" i="19"/>
  <c r="Q131" i="19"/>
  <c r="P131" i="19"/>
  <c r="O131" i="19"/>
  <c r="AO89" i="20"/>
  <c r="O89" i="20"/>
  <c r="L89" i="20"/>
  <c r="K89" i="20"/>
  <c r="N89" i="20"/>
  <c r="M89" i="20"/>
  <c r="AN137" i="20"/>
  <c r="S137" i="20"/>
  <c r="T137" i="20"/>
  <c r="R137" i="20"/>
  <c r="P137" i="20"/>
  <c r="Q137" i="20"/>
  <c r="O137" i="20"/>
  <c r="O136" i="20"/>
  <c r="AP88" i="21"/>
  <c r="N110" i="21"/>
  <c r="M110" i="21"/>
  <c r="Q110" i="21"/>
  <c r="P110" i="21"/>
  <c r="O110" i="21"/>
  <c r="O109" i="21"/>
  <c r="Q129" i="21"/>
  <c r="P129" i="21"/>
  <c r="N129" i="21"/>
  <c r="O129" i="21"/>
  <c r="R127" i="21"/>
  <c r="O127" i="21"/>
  <c r="U135" i="21"/>
  <c r="AQ92" i="24"/>
  <c r="AN101" i="24"/>
  <c r="N118" i="24"/>
  <c r="M118" i="24"/>
  <c r="P118" i="24"/>
  <c r="O118" i="24"/>
  <c r="U118" i="24"/>
  <c r="M117" i="25"/>
  <c r="P117" i="25"/>
  <c r="O117" i="25"/>
  <c r="N117" i="25"/>
  <c r="K86" i="12"/>
  <c r="Q104" i="12"/>
  <c r="N127" i="12"/>
  <c r="P138" i="12"/>
  <c r="O124" i="21"/>
  <c r="AM132" i="15"/>
  <c r="AM132" i="27"/>
  <c r="R129" i="27"/>
  <c r="R129" i="25"/>
  <c r="R129" i="23"/>
  <c r="R129" i="22"/>
  <c r="R129" i="26"/>
  <c r="R129" i="24"/>
  <c r="R129" i="21"/>
  <c r="R129" i="19"/>
  <c r="R129" i="20"/>
  <c r="R129" i="15"/>
  <c r="R129" i="18"/>
  <c r="R129" i="12"/>
  <c r="AN105" i="27"/>
  <c r="AN105" i="26"/>
  <c r="AN105" i="19"/>
  <c r="AN105" i="24"/>
  <c r="AN105" i="21"/>
  <c r="Q108" i="19"/>
  <c r="P108" i="19"/>
  <c r="O108" i="19"/>
  <c r="L108" i="19"/>
  <c r="M108" i="19"/>
  <c r="N108" i="19"/>
  <c r="Q107" i="19"/>
  <c r="U108" i="19"/>
  <c r="P107" i="19"/>
  <c r="U121" i="19"/>
  <c r="AP135" i="19"/>
  <c r="O86" i="20"/>
  <c r="M86" i="20"/>
  <c r="L86" i="20"/>
  <c r="K86" i="20"/>
  <c r="AA86" i="20"/>
  <c r="AA87" i="20" s="1"/>
  <c r="AA88" i="20" s="1"/>
  <c r="AA89" i="20" s="1"/>
  <c r="AA90" i="20" s="1"/>
  <c r="AA91" i="20" s="1"/>
  <c r="AA92" i="20" s="1"/>
  <c r="AA93" i="20" s="1"/>
  <c r="AA94" i="20" s="1"/>
  <c r="AA95" i="20" s="1"/>
  <c r="AA96" i="20" s="1"/>
  <c r="AA97" i="20" s="1"/>
  <c r="AM135" i="20"/>
  <c r="O135" i="20"/>
  <c r="Q135" i="20"/>
  <c r="P135" i="20"/>
  <c r="T135" i="20"/>
  <c r="S135" i="20"/>
  <c r="U135" i="20"/>
  <c r="R135" i="20"/>
  <c r="AP139" i="20"/>
  <c r="P101" i="21"/>
  <c r="AQ104" i="21"/>
  <c r="AO110" i="21"/>
  <c r="P122" i="21"/>
  <c r="O122" i="21"/>
  <c r="N122" i="21"/>
  <c r="AD122" i="21"/>
  <c r="AD123" i="21" s="1"/>
  <c r="AB122" i="21"/>
  <c r="AB123" i="21" s="1"/>
  <c r="AB124" i="21" s="1"/>
  <c r="AB125" i="21" s="1"/>
  <c r="AB126" i="21" s="1"/>
  <c r="AB127" i="21" s="1"/>
  <c r="AB128" i="21" s="1"/>
  <c r="AB129" i="21" s="1"/>
  <c r="AB130" i="21" s="1"/>
  <c r="AB131" i="21" s="1"/>
  <c r="AB132" i="21" s="1"/>
  <c r="AB133" i="21" s="1"/>
  <c r="U122" i="21"/>
  <c r="AQ134" i="22"/>
  <c r="AO101" i="24"/>
  <c r="L93" i="12"/>
  <c r="Q111" i="12"/>
  <c r="P105" i="19"/>
  <c r="L102" i="20"/>
  <c r="P104" i="21"/>
  <c r="M87" i="12"/>
  <c r="L99" i="12"/>
  <c r="N111" i="12"/>
  <c r="AN113" i="27"/>
  <c r="AN113" i="22"/>
  <c r="AO107" i="18"/>
  <c r="AO107" i="27"/>
  <c r="AO107" i="19"/>
  <c r="Q90" i="27"/>
  <c r="R90" i="1"/>
  <c r="AM88" i="27"/>
  <c r="AM88" i="25"/>
  <c r="AM88" i="19"/>
  <c r="N118" i="15"/>
  <c r="M118" i="15"/>
  <c r="Q118" i="15"/>
  <c r="P118" i="15"/>
  <c r="N117" i="15"/>
  <c r="Q130" i="15"/>
  <c r="P130" i="15"/>
  <c r="O130" i="15"/>
  <c r="N130" i="15"/>
  <c r="O86" i="18"/>
  <c r="N86" i="18"/>
  <c r="M86" i="18"/>
  <c r="L86" i="18"/>
  <c r="K86" i="18"/>
  <c r="P102" i="18"/>
  <c r="M102" i="18"/>
  <c r="L102" i="18"/>
  <c r="O102" i="18"/>
  <c r="N102" i="18"/>
  <c r="M101" i="18"/>
  <c r="M114" i="18"/>
  <c r="N114" i="18"/>
  <c r="P113" i="18"/>
  <c r="P130" i="18"/>
  <c r="N130" i="18"/>
  <c r="Q130" i="18"/>
  <c r="O130" i="18"/>
  <c r="N129" i="18"/>
  <c r="AO128" i="20"/>
  <c r="AO135" i="20"/>
  <c r="AQ94" i="21"/>
  <c r="Q130" i="21"/>
  <c r="N89" i="22"/>
  <c r="U95" i="22"/>
  <c r="AM93" i="24"/>
  <c r="O93" i="24"/>
  <c r="M93" i="24"/>
  <c r="L93" i="24"/>
  <c r="K93" i="24"/>
  <c r="U93" i="24"/>
  <c r="N93" i="24"/>
  <c r="Q93" i="24"/>
  <c r="AP93" i="24"/>
  <c r="P93" i="24"/>
  <c r="AB98" i="25"/>
  <c r="AB99" i="25" s="1"/>
  <c r="AB100" i="25" s="1"/>
  <c r="AB101" i="25" s="1"/>
  <c r="AB102" i="25" s="1"/>
  <c r="AB103" i="25" s="1"/>
  <c r="AB104" i="25" s="1"/>
  <c r="AB105" i="25" s="1"/>
  <c r="AB106" i="25" s="1"/>
  <c r="AB107" i="25" s="1"/>
  <c r="AB108" i="25" s="1"/>
  <c r="AB109" i="25" s="1"/>
  <c r="AQ101" i="26"/>
  <c r="Q93" i="12"/>
  <c r="P121" i="12"/>
  <c r="K92" i="15"/>
  <c r="P103" i="15"/>
  <c r="Q125" i="15"/>
  <c r="P137" i="15"/>
  <c r="L107" i="18"/>
  <c r="Q134" i="18"/>
  <c r="N106" i="19"/>
  <c r="O90" i="20"/>
  <c r="K87" i="21"/>
  <c r="K91" i="24"/>
  <c r="AQ137" i="21"/>
  <c r="P95" i="15"/>
  <c r="O109" i="15"/>
  <c r="U105" i="19"/>
  <c r="AN115" i="19"/>
  <c r="Q109" i="20"/>
  <c r="AQ98" i="21"/>
  <c r="AM105" i="21"/>
  <c r="O105" i="21"/>
  <c r="N105" i="21"/>
  <c r="M105" i="21"/>
  <c r="Q105" i="21"/>
  <c r="P105" i="21"/>
  <c r="N104" i="21"/>
  <c r="O104" i="21"/>
  <c r="U136" i="21"/>
  <c r="AP110" i="22"/>
  <c r="N110" i="22"/>
  <c r="M110" i="22"/>
  <c r="Q110" i="22"/>
  <c r="P110" i="22"/>
  <c r="O110" i="22"/>
  <c r="M107" i="22"/>
  <c r="AO102" i="22"/>
  <c r="AO133" i="22"/>
  <c r="AN138" i="22"/>
  <c r="P138" i="22"/>
  <c r="T138" i="22"/>
  <c r="R138" i="22"/>
  <c r="Q138" i="22"/>
  <c r="O138" i="22"/>
  <c r="S138" i="22"/>
  <c r="U138" i="22"/>
  <c r="O136" i="22"/>
  <c r="AP134" i="22"/>
  <c r="AP136" i="22"/>
  <c r="O124" i="18"/>
  <c r="AO137" i="27"/>
  <c r="AO137" i="25"/>
  <c r="AO137" i="22"/>
  <c r="AO137" i="20"/>
  <c r="AO137" i="24"/>
  <c r="AO137" i="21"/>
  <c r="AQ136" i="27"/>
  <c r="AQ136" i="24"/>
  <c r="AQ136" i="21"/>
  <c r="AQ136" i="26"/>
  <c r="AQ136" i="20"/>
  <c r="AQ136" i="25"/>
  <c r="AQ136" i="22"/>
  <c r="Q98" i="27"/>
  <c r="Q98" i="26"/>
  <c r="Q98" i="25"/>
  <c r="Q98" i="23"/>
  <c r="Q98" i="22"/>
  <c r="Q98" i="12"/>
  <c r="Q98" i="20"/>
  <c r="Q98" i="18"/>
  <c r="Q98" i="21"/>
  <c r="Q98" i="19"/>
  <c r="Y98" i="1"/>
  <c r="Q98" i="24"/>
  <c r="Q98" i="15"/>
  <c r="R98" i="1"/>
  <c r="AM96" i="27"/>
  <c r="AM96" i="21"/>
  <c r="AQ95" i="27"/>
  <c r="AQ95" i="21"/>
  <c r="AQ93" i="27"/>
  <c r="AQ93" i="20"/>
  <c r="AQ93" i="24"/>
  <c r="AQ91" i="27"/>
  <c r="AQ91" i="22"/>
  <c r="AQ91" i="21"/>
  <c r="K88" i="15"/>
  <c r="O92" i="15"/>
  <c r="M96" i="15"/>
  <c r="Q100" i="15"/>
  <c r="Q104" i="15"/>
  <c r="Q108" i="15"/>
  <c r="AP90" i="19"/>
  <c r="AN95" i="19"/>
  <c r="O98" i="19"/>
  <c r="U101" i="19"/>
  <c r="AN103" i="19"/>
  <c r="M106" i="19"/>
  <c r="L106" i="19"/>
  <c r="Q106" i="19"/>
  <c r="P106" i="19"/>
  <c r="O106" i="19"/>
  <c r="U106" i="19"/>
  <c r="O113" i="19"/>
  <c r="N113" i="19"/>
  <c r="M113" i="19"/>
  <c r="P113" i="19"/>
  <c r="P116" i="19"/>
  <c r="O116" i="19"/>
  <c r="N116" i="19"/>
  <c r="M116" i="19"/>
  <c r="P115" i="19"/>
  <c r="O114" i="19"/>
  <c r="Q115" i="19"/>
  <c r="O115" i="19"/>
  <c r="N115" i="19"/>
  <c r="AO116" i="19"/>
  <c r="U95" i="20"/>
  <c r="P106" i="20"/>
  <c r="O106" i="20"/>
  <c r="N106" i="20"/>
  <c r="M106" i="20"/>
  <c r="Q106" i="20"/>
  <c r="Q105" i="20"/>
  <c r="U106" i="20"/>
  <c r="L106" i="20"/>
  <c r="L109" i="20"/>
  <c r="P121" i="20"/>
  <c r="O121" i="20"/>
  <c r="N121" i="20"/>
  <c r="P120" i="20"/>
  <c r="AQ133" i="20"/>
  <c r="AP87" i="21"/>
  <c r="AM93" i="21"/>
  <c r="L93" i="21"/>
  <c r="K93" i="21"/>
  <c r="O93" i="21"/>
  <c r="P93" i="21"/>
  <c r="AN93" i="21"/>
  <c r="U93" i="21"/>
  <c r="N91" i="21"/>
  <c r="AN90" i="22"/>
  <c r="AP93" i="22"/>
  <c r="AO96" i="22"/>
  <c r="P96" i="22"/>
  <c r="O96" i="22"/>
  <c r="N96" i="22"/>
  <c r="K96" i="22"/>
  <c r="M96" i="22"/>
  <c r="U90" i="22"/>
  <c r="N86" i="22"/>
  <c r="AP88" i="22"/>
  <c r="K94" i="22"/>
  <c r="O123" i="22"/>
  <c r="Q123" i="22"/>
  <c r="P123" i="22"/>
  <c r="P121" i="22"/>
  <c r="N123" i="22"/>
  <c r="P122" i="22"/>
  <c r="AN127" i="22"/>
  <c r="P127" i="22"/>
  <c r="N127" i="22"/>
  <c r="O127" i="22"/>
  <c r="P125" i="22"/>
  <c r="AQ133" i="22"/>
  <c r="AN100" i="24"/>
  <c r="O92" i="25"/>
  <c r="M92" i="25"/>
  <c r="N92" i="25"/>
  <c r="K92" i="25"/>
  <c r="L92" i="25"/>
  <c r="O91" i="25"/>
  <c r="N91" i="25"/>
  <c r="AP92" i="25"/>
  <c r="AP91" i="25"/>
  <c r="P131" i="25"/>
  <c r="O131" i="25"/>
  <c r="N131" i="25"/>
  <c r="Q131" i="25"/>
  <c r="U131" i="25"/>
  <c r="AN138" i="25"/>
  <c r="O138" i="25"/>
  <c r="R138" i="25"/>
  <c r="Q138" i="25"/>
  <c r="P138" i="25"/>
  <c r="T138" i="25"/>
  <c r="S138" i="25"/>
  <c r="AQ137" i="25"/>
  <c r="AD134" i="25"/>
  <c r="AP136" i="25"/>
  <c r="U100" i="26"/>
  <c r="AN108" i="26"/>
  <c r="AM123" i="26"/>
  <c r="O127" i="26"/>
  <c r="N127" i="26"/>
  <c r="Q127" i="26"/>
  <c r="P126" i="26"/>
  <c r="P127" i="26"/>
  <c r="AO130" i="26"/>
  <c r="AQ133" i="26"/>
  <c r="L89" i="12"/>
  <c r="K96" i="12"/>
  <c r="M101" i="12"/>
  <c r="O107" i="12"/>
  <c r="P116" i="12"/>
  <c r="N123" i="12"/>
  <c r="P129" i="12"/>
  <c r="T135" i="12"/>
  <c r="K87" i="15"/>
  <c r="L94" i="15"/>
  <c r="Q99" i="15"/>
  <c r="P105" i="15"/>
  <c r="P112" i="15"/>
  <c r="P120" i="15"/>
  <c r="O133" i="15"/>
  <c r="N87" i="18"/>
  <c r="P93" i="18"/>
  <c r="L101" i="18"/>
  <c r="O114" i="18"/>
  <c r="N127" i="18"/>
  <c r="P136" i="18"/>
  <c r="P99" i="19"/>
  <c r="O117" i="19"/>
  <c r="O133" i="19"/>
  <c r="O97" i="20"/>
  <c r="Q113" i="20"/>
  <c r="Q93" i="21"/>
  <c r="M118" i="21"/>
  <c r="Q137" i="21"/>
  <c r="O104" i="22"/>
  <c r="N112" i="24"/>
  <c r="Q133" i="25"/>
  <c r="AN133" i="21"/>
  <c r="R132" i="22"/>
  <c r="AO119" i="27"/>
  <c r="AO119" i="24"/>
  <c r="AO119" i="21"/>
  <c r="AN106" i="27"/>
  <c r="AN106" i="24"/>
  <c r="AN106" i="19"/>
  <c r="AQ105" i="27"/>
  <c r="AQ105" i="26"/>
  <c r="AO103" i="27"/>
  <c r="AO103" i="22"/>
  <c r="AN101" i="27"/>
  <c r="AN101" i="21"/>
  <c r="AN101" i="26"/>
  <c r="AQ100" i="27"/>
  <c r="AQ100" i="24"/>
  <c r="AQ100" i="21"/>
  <c r="AQ100" i="26"/>
  <c r="AN96" i="27"/>
  <c r="AN96" i="26"/>
  <c r="Q96" i="27"/>
  <c r="Q96" i="26"/>
  <c r="Q96" i="24"/>
  <c r="Q96" i="22"/>
  <c r="Q96" i="21"/>
  <c r="Q96" i="18"/>
  <c r="Q96" i="12"/>
  <c r="Q96" i="25"/>
  <c r="Q96" i="20"/>
  <c r="Q96" i="15"/>
  <c r="Q96" i="19"/>
  <c r="AM94" i="27"/>
  <c r="AM94" i="26"/>
  <c r="Q94" i="27"/>
  <c r="Q94" i="26"/>
  <c r="Q94" i="25"/>
  <c r="Q94" i="24"/>
  <c r="Q94" i="22"/>
  <c r="Q94" i="19"/>
  <c r="Q94" i="23"/>
  <c r="Q94" i="21"/>
  <c r="Q94" i="15"/>
  <c r="Q94" i="18"/>
  <c r="Q94" i="20"/>
  <c r="Q94" i="12"/>
  <c r="AM92" i="27"/>
  <c r="AM92" i="21"/>
  <c r="AM92" i="19"/>
  <c r="AM90" i="18"/>
  <c r="AM90" i="27"/>
  <c r="AM90" i="26"/>
  <c r="AM90" i="25"/>
  <c r="AP89" i="27"/>
  <c r="AP89" i="19"/>
  <c r="AO87" i="27"/>
  <c r="AO87" i="25"/>
  <c r="R87" i="1"/>
  <c r="Q87" i="27"/>
  <c r="M115" i="15"/>
  <c r="Q115" i="15"/>
  <c r="P113" i="15"/>
  <c r="N112" i="15"/>
  <c r="P119" i="15"/>
  <c r="O119" i="15"/>
  <c r="N119" i="15"/>
  <c r="M119" i="15"/>
  <c r="O123" i="15"/>
  <c r="N123" i="15"/>
  <c r="P127" i="15"/>
  <c r="O127" i="15"/>
  <c r="N127" i="15"/>
  <c r="Q131" i="15"/>
  <c r="R135" i="15"/>
  <c r="Q135" i="15"/>
  <c r="P135" i="15"/>
  <c r="T135" i="15"/>
  <c r="S135" i="15"/>
  <c r="R139" i="15"/>
  <c r="S139" i="15"/>
  <c r="Q139" i="15"/>
  <c r="P139" i="15"/>
  <c r="K87" i="18"/>
  <c r="M87" i="18"/>
  <c r="L87" i="18"/>
  <c r="O91" i="18"/>
  <c r="K91" i="18"/>
  <c r="N91" i="18"/>
  <c r="O95" i="18"/>
  <c r="N95" i="18"/>
  <c r="M95" i="18"/>
  <c r="L95" i="18"/>
  <c r="K95" i="18"/>
  <c r="M99" i="18"/>
  <c r="L99" i="18"/>
  <c r="Q99" i="18"/>
  <c r="O99" i="18"/>
  <c r="N99" i="18"/>
  <c r="P99" i="18"/>
  <c r="P103" i="18"/>
  <c r="O103" i="18"/>
  <c r="N103" i="18"/>
  <c r="Q107" i="18"/>
  <c r="N107" i="18"/>
  <c r="P107" i="18"/>
  <c r="O107" i="18"/>
  <c r="M107" i="18"/>
  <c r="P111" i="18"/>
  <c r="O111" i="18"/>
  <c r="N111" i="18"/>
  <c r="M111" i="18"/>
  <c r="Q111" i="18"/>
  <c r="P115" i="18"/>
  <c r="N115" i="18"/>
  <c r="M115" i="18"/>
  <c r="Q115" i="18"/>
  <c r="M119" i="18"/>
  <c r="P119" i="18"/>
  <c r="N123" i="18"/>
  <c r="O123" i="18"/>
  <c r="P123" i="18"/>
  <c r="Q127" i="18"/>
  <c r="P127" i="18"/>
  <c r="O127" i="18"/>
  <c r="Q131" i="18"/>
  <c r="O131" i="18"/>
  <c r="P131" i="18"/>
  <c r="O135" i="18"/>
  <c r="P135" i="18"/>
  <c r="Q135" i="18"/>
  <c r="R135" i="18"/>
  <c r="O139" i="18"/>
  <c r="T139" i="18"/>
  <c r="R139" i="18"/>
  <c r="P139" i="18"/>
  <c r="Q139" i="18"/>
  <c r="L95" i="19"/>
  <c r="P95" i="19"/>
  <c r="O95" i="19"/>
  <c r="K95" i="19"/>
  <c r="M93" i="19"/>
  <c r="O87" i="19"/>
  <c r="M95" i="19"/>
  <c r="N102" i="19"/>
  <c r="O123" i="19"/>
  <c r="N123" i="19"/>
  <c r="P122" i="19"/>
  <c r="O122" i="19"/>
  <c r="M120" i="19"/>
  <c r="AN121" i="19"/>
  <c r="N130" i="19"/>
  <c r="L104" i="20"/>
  <c r="Q104" i="20"/>
  <c r="P104" i="20"/>
  <c r="O104" i="20"/>
  <c r="N104" i="20"/>
  <c r="M104" i="20"/>
  <c r="N112" i="20"/>
  <c r="N119" i="20"/>
  <c r="M119" i="20"/>
  <c r="P119" i="20"/>
  <c r="O119" i="20"/>
  <c r="AM119" i="20"/>
  <c r="Q131" i="20"/>
  <c r="O131" i="20"/>
  <c r="N131" i="20"/>
  <c r="P131" i="20"/>
  <c r="N130" i="20"/>
  <c r="AM103" i="21"/>
  <c r="O103" i="21"/>
  <c r="Q103" i="21"/>
  <c r="P103" i="21"/>
  <c r="N103" i="21"/>
  <c r="M103" i="21"/>
  <c r="L103" i="21"/>
  <c r="U103" i="21"/>
  <c r="AP132" i="21"/>
  <c r="N132" i="21"/>
  <c r="Q132" i="21"/>
  <c r="P132" i="21"/>
  <c r="AN98" i="22"/>
  <c r="M98" i="22"/>
  <c r="P98" i="22"/>
  <c r="O98" i="22"/>
  <c r="N98" i="22"/>
  <c r="L98" i="22"/>
  <c r="AO97" i="22"/>
  <c r="M97" i="22"/>
  <c r="L97" i="22"/>
  <c r="AN101" i="22"/>
  <c r="L101" i="22"/>
  <c r="N101" i="22"/>
  <c r="M101" i="22"/>
  <c r="Q101" i="22"/>
  <c r="P101" i="22"/>
  <c r="O101" i="22"/>
  <c r="L105" i="22"/>
  <c r="P117" i="22"/>
  <c r="O117" i="22"/>
  <c r="N117" i="22"/>
  <c r="M117" i="22"/>
  <c r="M116" i="22"/>
  <c r="O116" i="22"/>
  <c r="L98" i="24"/>
  <c r="O99" i="25"/>
  <c r="M99" i="25"/>
  <c r="L99" i="25"/>
  <c r="Q99" i="25"/>
  <c r="N99" i="25"/>
  <c r="P99" i="25"/>
  <c r="O98" i="25"/>
  <c r="O103" i="25"/>
  <c r="N103" i="25"/>
  <c r="M103" i="25"/>
  <c r="Q103" i="25"/>
  <c r="P103" i="25"/>
  <c r="O117" i="26"/>
  <c r="N117" i="26"/>
  <c r="M117" i="26"/>
  <c r="P117" i="26"/>
  <c r="P121" i="26"/>
  <c r="M121" i="26"/>
  <c r="O121" i="26"/>
  <c r="N121" i="26"/>
  <c r="AP121" i="26"/>
  <c r="N115" i="15"/>
  <c r="N131" i="15"/>
  <c r="T139" i="15"/>
  <c r="M103" i="18"/>
  <c r="Q123" i="18"/>
  <c r="M87" i="19"/>
  <c r="M96" i="20"/>
  <c r="L103" i="25"/>
  <c r="AO133" i="27"/>
  <c r="AO133" i="20"/>
  <c r="AO133" i="21"/>
  <c r="AO133" i="24"/>
  <c r="T133" i="27"/>
  <c r="T133" i="25"/>
  <c r="T133" i="26"/>
  <c r="T133" i="24"/>
  <c r="T133" i="23"/>
  <c r="T133" i="22"/>
  <c r="T133" i="20"/>
  <c r="T133" i="21"/>
  <c r="T133" i="19"/>
  <c r="T133" i="15"/>
  <c r="T133" i="12"/>
  <c r="T133" i="18"/>
  <c r="AO126" i="15"/>
  <c r="AO126" i="27"/>
  <c r="AP125" i="27"/>
  <c r="AP125" i="21"/>
  <c r="R125" i="26"/>
  <c r="R125" i="27"/>
  <c r="R125" i="23"/>
  <c r="R125" i="24"/>
  <c r="R125" i="25"/>
  <c r="R125" i="20"/>
  <c r="R125" i="22"/>
  <c r="R125" i="12"/>
  <c r="R125" i="21"/>
  <c r="R125" i="18"/>
  <c r="Q116" i="15"/>
  <c r="AN99" i="26"/>
  <c r="AO96" i="27"/>
  <c r="AO96" i="20"/>
  <c r="AO96" i="19"/>
  <c r="R96" i="22"/>
  <c r="R96" i="21"/>
  <c r="AN94" i="27"/>
  <c r="AN94" i="24"/>
  <c r="AN94" i="19"/>
  <c r="S94" i="1"/>
  <c r="R94" i="27"/>
  <c r="AN90" i="27"/>
  <c r="AN90" i="21"/>
  <c r="AN90" i="19"/>
  <c r="AQ89" i="27"/>
  <c r="AQ89" i="19"/>
  <c r="AP87" i="27"/>
  <c r="AP87" i="26"/>
  <c r="O87" i="15"/>
  <c r="N87" i="15"/>
  <c r="M87" i="15"/>
  <c r="N86" i="15"/>
  <c r="L91" i="15"/>
  <c r="K91" i="15"/>
  <c r="M91" i="15"/>
  <c r="L90" i="15"/>
  <c r="N91" i="15"/>
  <c r="L95" i="15"/>
  <c r="K95" i="15"/>
  <c r="N95" i="15"/>
  <c r="M95" i="15"/>
  <c r="O94" i="15"/>
  <c r="K93" i="15"/>
  <c r="O95" i="15"/>
  <c r="O99" i="15"/>
  <c r="N99" i="15"/>
  <c r="M99" i="15"/>
  <c r="P97" i="15"/>
  <c r="O96" i="15"/>
  <c r="O103" i="15"/>
  <c r="N103" i="15"/>
  <c r="M103" i="15"/>
  <c r="N102" i="15"/>
  <c r="L100" i="15"/>
  <c r="L103" i="15"/>
  <c r="O107" i="15"/>
  <c r="N107" i="15"/>
  <c r="M107" i="15"/>
  <c r="L107" i="15"/>
  <c r="O106" i="15"/>
  <c r="M104" i="15"/>
  <c r="P107" i="15"/>
  <c r="Q111" i="15"/>
  <c r="P111" i="15"/>
  <c r="O111" i="15"/>
  <c r="N111" i="15"/>
  <c r="M111" i="15"/>
  <c r="Q110" i="15"/>
  <c r="N108" i="15"/>
  <c r="K97" i="19"/>
  <c r="L97" i="19"/>
  <c r="AO97" i="19"/>
  <c r="P97" i="19"/>
  <c r="L96" i="19"/>
  <c r="M97" i="19"/>
  <c r="N96" i="19"/>
  <c r="O97" i="19"/>
  <c r="N97" i="19"/>
  <c r="AP89" i="20"/>
  <c r="AM134" i="20"/>
  <c r="T134" i="20"/>
  <c r="AD134" i="20"/>
  <c r="AD135" i="20" s="1"/>
  <c r="AC134" i="20"/>
  <c r="AC135" i="20" s="1"/>
  <c r="AC136" i="20" s="1"/>
  <c r="AC137" i="20" s="1"/>
  <c r="AC138" i="20" s="1"/>
  <c r="AC139" i="20" s="1"/>
  <c r="AC140" i="20" s="1"/>
  <c r="R134" i="20"/>
  <c r="O134" i="20"/>
  <c r="S134" i="20"/>
  <c r="AP134" i="20"/>
  <c r="AO134" i="20"/>
  <c r="AB134" i="20"/>
  <c r="AB135" i="20" s="1"/>
  <c r="AB136" i="20" s="1"/>
  <c r="AB137" i="20" s="1"/>
  <c r="AB138" i="20" s="1"/>
  <c r="AB139" i="20" s="1"/>
  <c r="AB140" i="20" s="1"/>
  <c r="P136" i="20"/>
  <c r="AM90" i="21"/>
  <c r="O90" i="21"/>
  <c r="K90" i="21"/>
  <c r="U90" i="21"/>
  <c r="L90" i="21"/>
  <c r="N90" i="21"/>
  <c r="U89" i="21"/>
  <c r="M90" i="21"/>
  <c r="K96" i="21"/>
  <c r="Q124" i="21"/>
  <c r="P124" i="21"/>
  <c r="N124" i="21"/>
  <c r="Q124" i="22"/>
  <c r="P124" i="22"/>
  <c r="O124" i="22"/>
  <c r="N124" i="22"/>
  <c r="O86" i="23"/>
  <c r="L86" i="23"/>
  <c r="K86" i="23"/>
  <c r="AA86" i="23"/>
  <c r="AA87" i="23" s="1"/>
  <c r="AA88" i="23" s="1"/>
  <c r="AA89" i="23" s="1"/>
  <c r="AA90" i="23" s="1"/>
  <c r="AA91" i="23" s="1"/>
  <c r="AA92" i="23" s="1"/>
  <c r="AA93" i="23" s="1"/>
  <c r="AA94" i="23" s="1"/>
  <c r="AA95" i="23" s="1"/>
  <c r="AA96" i="23" s="1"/>
  <c r="AA97" i="23" s="1"/>
  <c r="AM100" i="24"/>
  <c r="N100" i="24"/>
  <c r="L100" i="24"/>
  <c r="O100" i="24"/>
  <c r="M100" i="24"/>
  <c r="Q100" i="24"/>
  <c r="P100" i="24"/>
  <c r="P109" i="24"/>
  <c r="N109" i="24"/>
  <c r="M109" i="24"/>
  <c r="L109" i="24"/>
  <c r="Q109" i="24"/>
  <c r="O109" i="24"/>
  <c r="U108" i="24"/>
  <c r="AP112" i="24"/>
  <c r="Q112" i="24"/>
  <c r="O112" i="24"/>
  <c r="P112" i="24"/>
  <c r="AN88" i="25"/>
  <c r="K88" i="25"/>
  <c r="O88" i="25"/>
  <c r="N88" i="25"/>
  <c r="M88" i="25"/>
  <c r="L88" i="25"/>
  <c r="O87" i="25"/>
  <c r="L95" i="25"/>
  <c r="P95" i="25"/>
  <c r="O95" i="25"/>
  <c r="N95" i="25"/>
  <c r="M95" i="25"/>
  <c r="K95" i="25"/>
  <c r="N110" i="25"/>
  <c r="M110" i="25"/>
  <c r="Q110" i="25"/>
  <c r="P110" i="25"/>
  <c r="O110" i="25"/>
  <c r="P114" i="25"/>
  <c r="N114" i="25"/>
  <c r="M114" i="25"/>
  <c r="O114" i="25"/>
  <c r="O112" i="25"/>
  <c r="N112" i="25"/>
  <c r="N118" i="25"/>
  <c r="M118" i="25"/>
  <c r="P118" i="25"/>
  <c r="O118" i="25"/>
  <c r="O94" i="26"/>
  <c r="M94" i="26"/>
  <c r="P94" i="26"/>
  <c r="N94" i="26"/>
  <c r="L94" i="26"/>
  <c r="K94" i="26"/>
  <c r="O98" i="26"/>
  <c r="M98" i="26"/>
  <c r="L98" i="26"/>
  <c r="P98" i="26"/>
  <c r="N98" i="26"/>
  <c r="K97" i="26"/>
  <c r="AN106" i="26"/>
  <c r="O89" i="15"/>
  <c r="N94" i="15"/>
  <c r="L99" i="15"/>
  <c r="Q103" i="15"/>
  <c r="M108" i="15"/>
  <c r="O114" i="15"/>
  <c r="R125" i="15"/>
  <c r="O139" i="15"/>
  <c r="M91" i="18"/>
  <c r="L103" i="18"/>
  <c r="N131" i="18"/>
  <c r="P96" i="19"/>
  <c r="Q123" i="19"/>
  <c r="Q134" i="20"/>
  <c r="P96" i="25"/>
  <c r="P124" i="19"/>
  <c r="T135" i="19"/>
  <c r="AO138" i="19"/>
  <c r="P138" i="19"/>
  <c r="O138" i="19"/>
  <c r="R138" i="19"/>
  <c r="Q138" i="19"/>
  <c r="O137" i="19"/>
  <c r="T138" i="19"/>
  <c r="P137" i="19"/>
  <c r="R137" i="19"/>
  <c r="Q137" i="19"/>
  <c r="AN88" i="20"/>
  <c r="N88" i="20"/>
  <c r="M88" i="20"/>
  <c r="L88" i="20"/>
  <c r="O88" i="20"/>
  <c r="K88" i="20"/>
  <c r="L87" i="20"/>
  <c r="O87" i="20"/>
  <c r="N87" i="20"/>
  <c r="AQ91" i="20"/>
  <c r="O91" i="20"/>
  <c r="N91" i="20"/>
  <c r="M91" i="20"/>
  <c r="L91" i="20"/>
  <c r="K91" i="20"/>
  <c r="M90" i="20"/>
  <c r="N90" i="20"/>
  <c r="O95" i="20"/>
  <c r="N95" i="20"/>
  <c r="M95" i="20"/>
  <c r="P95" i="20"/>
  <c r="L95" i="20"/>
  <c r="K95" i="20"/>
  <c r="N93" i="20"/>
  <c r="P98" i="20"/>
  <c r="O98" i="20"/>
  <c r="N98" i="20"/>
  <c r="AC98" i="20"/>
  <c r="AC99" i="20" s="1"/>
  <c r="AC100" i="20" s="1"/>
  <c r="AC101" i="20" s="1"/>
  <c r="AC102" i="20" s="1"/>
  <c r="AC103" i="20" s="1"/>
  <c r="AC104" i="20" s="1"/>
  <c r="AC105" i="20" s="1"/>
  <c r="AC106" i="20" s="1"/>
  <c r="AC107" i="20" s="1"/>
  <c r="AC108" i="20" s="1"/>
  <c r="AC109" i="20" s="1"/>
  <c r="L98" i="20"/>
  <c r="M98" i="20"/>
  <c r="Q97" i="20"/>
  <c r="N113" i="20"/>
  <c r="M113" i="20"/>
  <c r="O113" i="20"/>
  <c r="P113" i="20"/>
  <c r="N128" i="20"/>
  <c r="Q128" i="20"/>
  <c r="P128" i="20"/>
  <c r="O128" i="20"/>
  <c r="M86" i="21"/>
  <c r="O86" i="21"/>
  <c r="L86" i="21"/>
  <c r="AB86" i="21"/>
  <c r="AB87" i="21" s="1"/>
  <c r="AB88" i="21" s="1"/>
  <c r="AB89" i="21" s="1"/>
  <c r="AB90" i="21" s="1"/>
  <c r="AB91" i="21" s="1"/>
  <c r="AB92" i="21" s="1"/>
  <c r="AB93" i="21" s="1"/>
  <c r="AB94" i="21" s="1"/>
  <c r="AB95" i="21" s="1"/>
  <c r="AB96" i="21" s="1"/>
  <c r="AB97" i="21" s="1"/>
  <c r="AO88" i="21"/>
  <c r="K88" i="21"/>
  <c r="O88" i="21"/>
  <c r="N88" i="21"/>
  <c r="O87" i="21"/>
  <c r="M88" i="21"/>
  <c r="L88" i="21"/>
  <c r="P94" i="21"/>
  <c r="R136" i="21"/>
  <c r="AO93" i="22"/>
  <c r="O93" i="22"/>
  <c r="N93" i="22"/>
  <c r="M93" i="22"/>
  <c r="L93" i="22"/>
  <c r="K93" i="22"/>
  <c r="P93" i="22"/>
  <c r="AQ88" i="22"/>
  <c r="N118" i="22"/>
  <c r="M118" i="22"/>
  <c r="Q118" i="22"/>
  <c r="P118" i="22"/>
  <c r="AM118" i="22"/>
  <c r="O126" i="23"/>
  <c r="P126" i="23"/>
  <c r="N126" i="23"/>
  <c r="Q126" i="23"/>
  <c r="AO114" i="24"/>
  <c r="O114" i="24"/>
  <c r="M114" i="24"/>
  <c r="P114" i="24"/>
  <c r="N114" i="24"/>
  <c r="P121" i="24"/>
  <c r="O121" i="24"/>
  <c r="N121" i="24"/>
  <c r="M121" i="24"/>
  <c r="AP120" i="24"/>
  <c r="AQ133" i="24"/>
  <c r="Q124" i="25"/>
  <c r="P124" i="25"/>
  <c r="O124" i="25"/>
  <c r="U123" i="25"/>
  <c r="Q128" i="25"/>
  <c r="P128" i="25"/>
  <c r="O128" i="25"/>
  <c r="N128" i="25"/>
  <c r="AM91" i="26"/>
  <c r="N91" i="26"/>
  <c r="O91" i="26"/>
  <c r="M91" i="26"/>
  <c r="L91" i="26"/>
  <c r="K91" i="26"/>
  <c r="O124" i="26"/>
  <c r="N124" i="26"/>
  <c r="Q124" i="26"/>
  <c r="P124" i="26"/>
  <c r="P123" i="26"/>
  <c r="O123" i="26"/>
  <c r="AN128" i="26"/>
  <c r="Q128" i="26"/>
  <c r="O128" i="26"/>
  <c r="N128" i="26"/>
  <c r="P128" i="26"/>
  <c r="AO128" i="26"/>
  <c r="S138" i="19"/>
  <c r="L96" i="20"/>
  <c r="Q93" i="22"/>
  <c r="L107" i="23"/>
  <c r="N124" i="25"/>
  <c r="S138" i="21"/>
  <c r="K86" i="22"/>
  <c r="L86" i="22"/>
  <c r="AO91" i="22"/>
  <c r="O91" i="22"/>
  <c r="K91" i="22"/>
  <c r="N91" i="22"/>
  <c r="L91" i="22"/>
  <c r="M91" i="22"/>
  <c r="M112" i="22"/>
  <c r="O112" i="22"/>
  <c r="AO115" i="22"/>
  <c r="M115" i="22"/>
  <c r="P115" i="22"/>
  <c r="O115" i="22"/>
  <c r="N115" i="22"/>
  <c r="O91" i="23"/>
  <c r="N91" i="23"/>
  <c r="M91" i="23"/>
  <c r="L91" i="23"/>
  <c r="K91" i="23"/>
  <c r="O95" i="23"/>
  <c r="N95" i="23"/>
  <c r="M95" i="23"/>
  <c r="P95" i="23"/>
  <c r="L95" i="23"/>
  <c r="Q99" i="23"/>
  <c r="P99" i="23"/>
  <c r="M99" i="23"/>
  <c r="L99" i="23"/>
  <c r="N99" i="23"/>
  <c r="O99" i="23"/>
  <c r="Q103" i="23"/>
  <c r="P103" i="23"/>
  <c r="N103" i="23"/>
  <c r="M103" i="23"/>
  <c r="L103" i="23"/>
  <c r="Q107" i="23"/>
  <c r="P107" i="23"/>
  <c r="O107" i="23"/>
  <c r="N107" i="23"/>
  <c r="M107" i="23"/>
  <c r="M106" i="23"/>
  <c r="Q111" i="23"/>
  <c r="P111" i="23"/>
  <c r="M111" i="23"/>
  <c r="P115" i="23"/>
  <c r="O115" i="23"/>
  <c r="N115" i="23"/>
  <c r="N114" i="23"/>
  <c r="U109" i="23"/>
  <c r="M119" i="23"/>
  <c r="P119" i="23"/>
  <c r="N119" i="23"/>
  <c r="O119" i="23"/>
  <c r="O123" i="23"/>
  <c r="Q123" i="23"/>
  <c r="P123" i="23"/>
  <c r="N123" i="23"/>
  <c r="O130" i="23"/>
  <c r="N130" i="23"/>
  <c r="Q130" i="23"/>
  <c r="P130" i="23"/>
  <c r="P128" i="23"/>
  <c r="P134" i="23"/>
  <c r="O134" i="23"/>
  <c r="S134" i="23"/>
  <c r="R134" i="23"/>
  <c r="Q134" i="23"/>
  <c r="T134" i="23"/>
  <c r="R133" i="23"/>
  <c r="P137" i="23"/>
  <c r="O137" i="23"/>
  <c r="Q137" i="23"/>
  <c r="R137" i="23"/>
  <c r="O138" i="23"/>
  <c r="T138" i="23"/>
  <c r="AM91" i="24"/>
  <c r="O91" i="24"/>
  <c r="N91" i="24"/>
  <c r="M91" i="24"/>
  <c r="L91" i="24"/>
  <c r="AM99" i="24"/>
  <c r="L99" i="24"/>
  <c r="Q99" i="24"/>
  <c r="O99" i="24"/>
  <c r="N99" i="24"/>
  <c r="M99" i="24"/>
  <c r="P99" i="24"/>
  <c r="AM102" i="24"/>
  <c r="P102" i="24"/>
  <c r="M102" i="24"/>
  <c r="L102" i="24"/>
  <c r="O102" i="24"/>
  <c r="N102" i="24"/>
  <c r="Q102" i="24"/>
  <c r="U102" i="24"/>
  <c r="AM105" i="24"/>
  <c r="P105" i="24"/>
  <c r="N105" i="24"/>
  <c r="Q105" i="24"/>
  <c r="O105" i="24"/>
  <c r="M105" i="24"/>
  <c r="L105" i="24"/>
  <c r="U104" i="24"/>
  <c r="O126" i="24"/>
  <c r="N126" i="24"/>
  <c r="P126" i="24"/>
  <c r="Q126" i="24"/>
  <c r="P130" i="24"/>
  <c r="N130" i="24"/>
  <c r="Q130" i="24"/>
  <c r="O130" i="24"/>
  <c r="AN136" i="24"/>
  <c r="Q136" i="24"/>
  <c r="O136" i="24"/>
  <c r="T136" i="24"/>
  <c r="S136" i="24"/>
  <c r="P136" i="24"/>
  <c r="R136" i="24"/>
  <c r="M96" i="25"/>
  <c r="K96" i="25"/>
  <c r="N96" i="25"/>
  <c r="L96" i="25"/>
  <c r="O107" i="25"/>
  <c r="N107" i="25"/>
  <c r="M107" i="25"/>
  <c r="L107" i="25"/>
  <c r="Q107" i="25"/>
  <c r="P107" i="25"/>
  <c r="Q111" i="25"/>
  <c r="P111" i="25"/>
  <c r="O111" i="25"/>
  <c r="N111" i="25"/>
  <c r="M111" i="25"/>
  <c r="M115" i="25"/>
  <c r="O115" i="25"/>
  <c r="N115" i="25"/>
  <c r="P115" i="25"/>
  <c r="Q115" i="25"/>
  <c r="N122" i="25"/>
  <c r="P122" i="25"/>
  <c r="AC122" i="25"/>
  <c r="AC123" i="25" s="1"/>
  <c r="AC124" i="25" s="1"/>
  <c r="AC125" i="25" s="1"/>
  <c r="AC126" i="25" s="1"/>
  <c r="AC127" i="25" s="1"/>
  <c r="AC128" i="25" s="1"/>
  <c r="AC129" i="25" s="1"/>
  <c r="AC130" i="25" s="1"/>
  <c r="AC131" i="25" s="1"/>
  <c r="AC132" i="25" s="1"/>
  <c r="AC133" i="25" s="1"/>
  <c r="AN135" i="25"/>
  <c r="R135" i="25"/>
  <c r="Q135" i="25"/>
  <c r="P135" i="25"/>
  <c r="T135" i="25"/>
  <c r="S135" i="25"/>
  <c r="O135" i="25"/>
  <c r="AM93" i="26"/>
  <c r="N93" i="26"/>
  <c r="L93" i="26"/>
  <c r="P93" i="26"/>
  <c r="O93" i="26"/>
  <c r="M93" i="26"/>
  <c r="K93" i="26"/>
  <c r="M92" i="26"/>
  <c r="AM96" i="26"/>
  <c r="O96" i="26"/>
  <c r="P96" i="26"/>
  <c r="N96" i="26"/>
  <c r="M96" i="26"/>
  <c r="K96" i="26"/>
  <c r="L96" i="26"/>
  <c r="AM99" i="26"/>
  <c r="Q99" i="26"/>
  <c r="O99" i="26"/>
  <c r="N99" i="26"/>
  <c r="M99" i="26"/>
  <c r="L99" i="26"/>
  <c r="P99" i="26"/>
  <c r="AM111" i="26"/>
  <c r="M111" i="26"/>
  <c r="Q111" i="26"/>
  <c r="P111" i="26"/>
  <c r="O111" i="26"/>
  <c r="N111" i="26"/>
  <c r="N114" i="26"/>
  <c r="M114" i="26"/>
  <c r="P114" i="26"/>
  <c r="O114" i="26"/>
  <c r="AO136" i="26"/>
  <c r="P136" i="26"/>
  <c r="O136" i="26"/>
  <c r="S136" i="26"/>
  <c r="R136" i="26"/>
  <c r="Q136" i="26"/>
  <c r="T136" i="26"/>
  <c r="AO138" i="26"/>
  <c r="T138" i="26"/>
  <c r="S138" i="26"/>
  <c r="R138" i="26"/>
  <c r="Q138" i="26"/>
  <c r="P138" i="26"/>
  <c r="O138" i="26"/>
  <c r="O86" i="22"/>
  <c r="N87" i="23"/>
  <c r="P101" i="23"/>
  <c r="M115" i="23"/>
  <c r="O88" i="12"/>
  <c r="L92" i="12"/>
  <c r="P96" i="12"/>
  <c r="N100" i="12"/>
  <c r="N104" i="12"/>
  <c r="N108" i="12"/>
  <c r="Q112" i="12"/>
  <c r="M116" i="12"/>
  <c r="P120" i="12"/>
  <c r="P124" i="12"/>
  <c r="N128" i="12"/>
  <c r="Q132" i="12"/>
  <c r="Q136" i="12"/>
  <c r="R126" i="19"/>
  <c r="AO120" i="15"/>
  <c r="AO120" i="27"/>
  <c r="AO120" i="25"/>
  <c r="Q117" i="27"/>
  <c r="Q117" i="25"/>
  <c r="Q117" i="24"/>
  <c r="Q117" i="22"/>
  <c r="Q117" i="23"/>
  <c r="Q117" i="19"/>
  <c r="Q117" i="26"/>
  <c r="AM117" i="1"/>
  <c r="Q117" i="15"/>
  <c r="Q117" i="21"/>
  <c r="Q97" i="23"/>
  <c r="AN93" i="24"/>
  <c r="AQ90" i="23"/>
  <c r="N86" i="21"/>
  <c r="N89" i="15"/>
  <c r="P93" i="15"/>
  <c r="K97" i="15"/>
  <c r="Q101" i="15"/>
  <c r="Q105" i="15"/>
  <c r="Q109" i="15"/>
  <c r="O113" i="15"/>
  <c r="M88" i="19"/>
  <c r="AM90" i="19"/>
  <c r="O90" i="19"/>
  <c r="N90" i="19"/>
  <c r="M90" i="19"/>
  <c r="L90" i="19"/>
  <c r="K90" i="19"/>
  <c r="K87" i="19"/>
  <c r="K89" i="19"/>
  <c r="L87" i="19"/>
  <c r="AM94" i="19"/>
  <c r="K94" i="19"/>
  <c r="N94" i="19"/>
  <c r="M94" i="19"/>
  <c r="L94" i="19"/>
  <c r="N93" i="19"/>
  <c r="O93" i="19"/>
  <c r="Q100" i="19"/>
  <c r="P100" i="19"/>
  <c r="O100" i="19"/>
  <c r="N100" i="19"/>
  <c r="M100" i="19"/>
  <c r="Q99" i="19"/>
  <c r="L98" i="19"/>
  <c r="N104" i="19"/>
  <c r="Q128" i="19"/>
  <c r="P128" i="19"/>
  <c r="O128" i="19"/>
  <c r="N128" i="19"/>
  <c r="AP132" i="19"/>
  <c r="P132" i="19"/>
  <c r="O132" i="19"/>
  <c r="N132" i="19"/>
  <c r="Q132" i="19"/>
  <c r="Q103" i="20"/>
  <c r="P103" i="20"/>
  <c r="N103" i="20"/>
  <c r="M103" i="20"/>
  <c r="L103" i="20"/>
  <c r="Q102" i="20"/>
  <c r="Q101" i="20"/>
  <c r="O103" i="20"/>
  <c r="P130" i="20"/>
  <c r="O130" i="20"/>
  <c r="AN138" i="20"/>
  <c r="Q138" i="20"/>
  <c r="P138" i="20"/>
  <c r="O138" i="20"/>
  <c r="R138" i="20"/>
  <c r="T138" i="20"/>
  <c r="AO91" i="21"/>
  <c r="L91" i="21"/>
  <c r="M91" i="21"/>
  <c r="K91" i="21"/>
  <c r="O91" i="21"/>
  <c r="L95" i="21"/>
  <c r="P95" i="21"/>
  <c r="O95" i="21"/>
  <c r="N95" i="21"/>
  <c r="U95" i="21"/>
  <c r="Q95" i="21"/>
  <c r="AP98" i="21"/>
  <c r="M98" i="21"/>
  <c r="P98" i="21"/>
  <c r="O98" i="21"/>
  <c r="N98" i="21"/>
  <c r="L97" i="21"/>
  <c r="M115" i="21"/>
  <c r="P115" i="21"/>
  <c r="O115" i="21"/>
  <c r="N115" i="21"/>
  <c r="AN119" i="21"/>
  <c r="N119" i="21"/>
  <c r="M119" i="21"/>
  <c r="P119" i="21"/>
  <c r="O119" i="21"/>
  <c r="P131" i="21"/>
  <c r="O131" i="21"/>
  <c r="N131" i="21"/>
  <c r="O130" i="21"/>
  <c r="Q131" i="21"/>
  <c r="AA86" i="22"/>
  <c r="AA87" i="22" s="1"/>
  <c r="AA88" i="22" s="1"/>
  <c r="AA89" i="22" s="1"/>
  <c r="AA90" i="22" s="1"/>
  <c r="AA91" i="22" s="1"/>
  <c r="AA92" i="22" s="1"/>
  <c r="AA93" i="22" s="1"/>
  <c r="AA94" i="22" s="1"/>
  <c r="AA95" i="22" s="1"/>
  <c r="AA96" i="22" s="1"/>
  <c r="AA97" i="22" s="1"/>
  <c r="AP91" i="22"/>
  <c r="N97" i="22"/>
  <c r="AO109" i="22"/>
  <c r="Q109" i="22"/>
  <c r="P109" i="22"/>
  <c r="O109" i="22"/>
  <c r="N109" i="22"/>
  <c r="P107" i="22"/>
  <c r="L109" i="22"/>
  <c r="AM112" i="22"/>
  <c r="AP115" i="22"/>
  <c r="AP132" i="22"/>
  <c r="Q132" i="22"/>
  <c r="P132" i="22"/>
  <c r="O132" i="22"/>
  <c r="N132" i="22"/>
  <c r="O131" i="22"/>
  <c r="P131" i="22"/>
  <c r="AN134" i="22"/>
  <c r="P134" i="22"/>
  <c r="O134" i="22"/>
  <c r="S134" i="22"/>
  <c r="R134" i="22"/>
  <c r="Q134" i="22"/>
  <c r="AB134" i="22"/>
  <c r="AB135" i="22" s="1"/>
  <c r="AB136" i="22" s="1"/>
  <c r="AB137" i="22" s="1"/>
  <c r="AB138" i="22" s="1"/>
  <c r="AB139" i="22" s="1"/>
  <c r="AB140" i="22" s="1"/>
  <c r="U134" i="22"/>
  <c r="U88" i="23"/>
  <c r="N88" i="23"/>
  <c r="L88" i="23"/>
  <c r="O88" i="23"/>
  <c r="M88" i="23"/>
  <c r="K88" i="23"/>
  <c r="O87" i="23"/>
  <c r="AP137" i="23"/>
  <c r="AP88" i="24"/>
  <c r="N88" i="24"/>
  <c r="M88" i="24"/>
  <c r="L88" i="24"/>
  <c r="K88" i="24"/>
  <c r="O88" i="24"/>
  <c r="U99" i="24"/>
  <c r="U105" i="24"/>
  <c r="P116" i="24"/>
  <c r="AP123" i="24"/>
  <c r="Q123" i="24"/>
  <c r="P123" i="24"/>
  <c r="N123" i="24"/>
  <c r="O123" i="24"/>
  <c r="AP133" i="24"/>
  <c r="AN134" i="24"/>
  <c r="AN87" i="25"/>
  <c r="N87" i="25"/>
  <c r="K87" i="25"/>
  <c r="L87" i="25"/>
  <c r="M87" i="25"/>
  <c r="AQ90" i="25"/>
  <c r="O90" i="25"/>
  <c r="N90" i="25"/>
  <c r="L90" i="25"/>
  <c r="K90" i="25"/>
  <c r="Q100" i="25"/>
  <c r="O100" i="25"/>
  <c r="P100" i="25"/>
  <c r="N100" i="25"/>
  <c r="M100" i="25"/>
  <c r="L100" i="25"/>
  <c r="Q104" i="25"/>
  <c r="P104" i="25"/>
  <c r="O104" i="25"/>
  <c r="N104" i="25"/>
  <c r="L104" i="25"/>
  <c r="AP115" i="25"/>
  <c r="AQ104" i="25"/>
  <c r="P119" i="25"/>
  <c r="O119" i="25"/>
  <c r="N119" i="25"/>
  <c r="M119" i="25"/>
  <c r="AO87" i="26"/>
  <c r="O87" i="26"/>
  <c r="N87" i="26"/>
  <c r="M87" i="26"/>
  <c r="L87" i="26"/>
  <c r="K87" i="26"/>
  <c r="AC86" i="26"/>
  <c r="AC87" i="26" s="1"/>
  <c r="AC88" i="26" s="1"/>
  <c r="AC89" i="26" s="1"/>
  <c r="AC90" i="26" s="1"/>
  <c r="AC91" i="26" s="1"/>
  <c r="AC92" i="26" s="1"/>
  <c r="AC93" i="26" s="1"/>
  <c r="AC94" i="26" s="1"/>
  <c r="AC95" i="26" s="1"/>
  <c r="AC96" i="26" s="1"/>
  <c r="AC97" i="26" s="1"/>
  <c r="M90" i="26"/>
  <c r="K90" i="26"/>
  <c r="N90" i="26"/>
  <c r="L90" i="26"/>
  <c r="O90" i="26"/>
  <c r="U93" i="26"/>
  <c r="U96" i="26"/>
  <c r="U99" i="26"/>
  <c r="AM103" i="26"/>
  <c r="Q103" i="26"/>
  <c r="M103" i="26"/>
  <c r="L103" i="26"/>
  <c r="P103" i="26"/>
  <c r="O103" i="26"/>
  <c r="N103" i="26"/>
  <c r="AP111" i="26"/>
  <c r="P118" i="26"/>
  <c r="O118" i="26"/>
  <c r="N118" i="26"/>
  <c r="M118" i="26"/>
  <c r="Q125" i="26"/>
  <c r="P125" i="26"/>
  <c r="O125" i="26"/>
  <c r="N125" i="26"/>
  <c r="AP138" i="26"/>
  <c r="N87" i="12"/>
  <c r="O89" i="12"/>
  <c r="N92" i="12"/>
  <c r="M96" i="12"/>
  <c r="Q97" i="12"/>
  <c r="P99" i="12"/>
  <c r="Q103" i="12"/>
  <c r="O108" i="12"/>
  <c r="N113" i="12"/>
  <c r="O115" i="12"/>
  <c r="M121" i="12"/>
  <c r="P123" i="12"/>
  <c r="R127" i="12"/>
  <c r="O133" i="12"/>
  <c r="Q135" i="12"/>
  <c r="P137" i="12"/>
  <c r="R139" i="12"/>
  <c r="L88" i="15"/>
  <c r="M90" i="15"/>
  <c r="L93" i="15"/>
  <c r="P94" i="15"/>
  <c r="P96" i="15"/>
  <c r="N98" i="15"/>
  <c r="M100" i="15"/>
  <c r="O102" i="15"/>
  <c r="N104" i="15"/>
  <c r="P106" i="15"/>
  <c r="L109" i="15"/>
  <c r="M116" i="15"/>
  <c r="N132" i="15"/>
  <c r="O88" i="19"/>
  <c r="Q93" i="19"/>
  <c r="Q130" i="20"/>
  <c r="M95" i="21"/>
  <c r="O101" i="21"/>
  <c r="O114" i="21"/>
  <c r="N107" i="22"/>
  <c r="N90" i="23"/>
  <c r="Q102" i="23"/>
  <c r="O118" i="23"/>
  <c r="Q133" i="23"/>
  <c r="O122" i="24"/>
  <c r="M90" i="25"/>
  <c r="M86" i="26"/>
  <c r="AN86" i="23"/>
  <c r="AN86" i="27"/>
  <c r="O121" i="15"/>
  <c r="N121" i="15"/>
  <c r="M121" i="15"/>
  <c r="N125" i="15"/>
  <c r="Q129" i="15"/>
  <c r="P129" i="15"/>
  <c r="N133" i="15"/>
  <c r="T137" i="15"/>
  <c r="L89" i="18"/>
  <c r="K89" i="18"/>
  <c r="M93" i="18"/>
  <c r="N97" i="18"/>
  <c r="P97" i="18"/>
  <c r="O97" i="18"/>
  <c r="M97" i="18"/>
  <c r="Q97" i="18"/>
  <c r="K96" i="18"/>
  <c r="N101" i="18"/>
  <c r="Q101" i="18"/>
  <c r="N105" i="18"/>
  <c r="M105" i="18"/>
  <c r="L105" i="18"/>
  <c r="Q105" i="18"/>
  <c r="P104" i="18"/>
  <c r="N109" i="18"/>
  <c r="Q109" i="18"/>
  <c r="P109" i="18"/>
  <c r="O109" i="18"/>
  <c r="O108" i="18"/>
  <c r="P108" i="18"/>
  <c r="O113" i="18"/>
  <c r="N113" i="18"/>
  <c r="M113" i="18"/>
  <c r="P112" i="18"/>
  <c r="N117" i="18"/>
  <c r="M117" i="18"/>
  <c r="O116" i="18"/>
  <c r="O117" i="18"/>
  <c r="O121" i="18"/>
  <c r="Q125" i="18"/>
  <c r="N125" i="18"/>
  <c r="O129" i="18"/>
  <c r="P129" i="18"/>
  <c r="N128" i="18"/>
  <c r="S133" i="18"/>
  <c r="Q133" i="18"/>
  <c r="P133" i="18"/>
  <c r="O133" i="18"/>
  <c r="N133" i="18"/>
  <c r="Q132" i="18"/>
  <c r="S137" i="18"/>
  <c r="Q137" i="18"/>
  <c r="T137" i="18"/>
  <c r="O137" i="18"/>
  <c r="AO92" i="19"/>
  <c r="O92" i="19"/>
  <c r="M92" i="19"/>
  <c r="N92" i="19"/>
  <c r="L92" i="19"/>
  <c r="K92" i="19"/>
  <c r="K91" i="19"/>
  <c r="U94" i="19"/>
  <c r="AC98" i="19"/>
  <c r="AC99" i="19" s="1"/>
  <c r="AC100" i="19" s="1"/>
  <c r="AC101" i="19" s="1"/>
  <c r="AC102" i="19" s="1"/>
  <c r="AC103" i="19" s="1"/>
  <c r="AC104" i="19" s="1"/>
  <c r="AC105" i="19" s="1"/>
  <c r="AC106" i="19" s="1"/>
  <c r="AC107" i="19" s="1"/>
  <c r="AC108" i="19" s="1"/>
  <c r="AC109" i="19" s="1"/>
  <c r="U100" i="19"/>
  <c r="M102" i="19"/>
  <c r="L102" i="19"/>
  <c r="Q102" i="19"/>
  <c r="P102" i="19"/>
  <c r="O102" i="19"/>
  <c r="U102" i="19"/>
  <c r="N101" i="19"/>
  <c r="O101" i="19"/>
  <c r="M117" i="19"/>
  <c r="U132" i="19"/>
  <c r="N94" i="20"/>
  <c r="M94" i="20"/>
  <c r="L94" i="20"/>
  <c r="K94" i="20"/>
  <c r="O94" i="20"/>
  <c r="N97" i="20"/>
  <c r="M97" i="20"/>
  <c r="L97" i="20"/>
  <c r="K97" i="20"/>
  <c r="K96" i="20"/>
  <c r="L100" i="20"/>
  <c r="Q100" i="20"/>
  <c r="P100" i="20"/>
  <c r="O99" i="20"/>
  <c r="M100" i="20"/>
  <c r="Q110" i="20"/>
  <c r="N110" i="20"/>
  <c r="M110" i="20"/>
  <c r="O110" i="20"/>
  <c r="P108" i="20"/>
  <c r="P110" i="20"/>
  <c r="AM114" i="20"/>
  <c r="O114" i="20"/>
  <c r="P114" i="20"/>
  <c r="N114" i="20"/>
  <c r="O125" i="20"/>
  <c r="AM130" i="20"/>
  <c r="AN136" i="20"/>
  <c r="Q136" i="20"/>
  <c r="T136" i="20"/>
  <c r="S136" i="20"/>
  <c r="R136" i="20"/>
  <c r="U136" i="20"/>
  <c r="O89" i="21"/>
  <c r="AP91" i="21"/>
  <c r="AA98" i="21"/>
  <c r="AA99" i="21" s="1"/>
  <c r="AA100" i="21" s="1"/>
  <c r="AA101" i="21" s="1"/>
  <c r="AA102" i="21" s="1"/>
  <c r="AA103" i="21" s="1"/>
  <c r="AA104" i="21" s="1"/>
  <c r="AA105" i="21" s="1"/>
  <c r="AA106" i="21" s="1"/>
  <c r="AA107" i="21" s="1"/>
  <c r="AA108" i="21" s="1"/>
  <c r="AA109" i="21" s="1"/>
  <c r="Q109" i="21"/>
  <c r="P109" i="21"/>
  <c r="L109" i="21"/>
  <c r="AQ112" i="21"/>
  <c r="M112" i="21"/>
  <c r="O112" i="21"/>
  <c r="P112" i="21"/>
  <c r="Q128" i="21"/>
  <c r="O128" i="21"/>
  <c r="N128" i="21"/>
  <c r="P128" i="21"/>
  <c r="N127" i="21"/>
  <c r="AM89" i="22"/>
  <c r="K89" i="22"/>
  <c r="L89" i="22"/>
  <c r="M89" i="22"/>
  <c r="AN100" i="22"/>
  <c r="Q100" i="22"/>
  <c r="P100" i="22"/>
  <c r="O100" i="22"/>
  <c r="N100" i="22"/>
  <c r="Q99" i="22"/>
  <c r="O103" i="22"/>
  <c r="Q103" i="22"/>
  <c r="P103" i="22"/>
  <c r="N103" i="22"/>
  <c r="M103" i="22"/>
  <c r="L103" i="22"/>
  <c r="Q102" i="22"/>
  <c r="AO106" i="22"/>
  <c r="M106" i="22"/>
  <c r="Q106" i="22"/>
  <c r="P106" i="22"/>
  <c r="L106" i="22"/>
  <c r="O106" i="22"/>
  <c r="N106" i="22"/>
  <c r="P104" i="22"/>
  <c r="AP109" i="22"/>
  <c r="M119" i="22"/>
  <c r="P129" i="22"/>
  <c r="Q129" i="22"/>
  <c r="O129" i="22"/>
  <c r="N129" i="22"/>
  <c r="P128" i="22"/>
  <c r="AC134" i="22"/>
  <c r="AC135" i="22" s="1"/>
  <c r="AC136" i="22" s="1"/>
  <c r="AC137" i="22" s="1"/>
  <c r="AC138" i="22" s="1"/>
  <c r="AC139" i="22" s="1"/>
  <c r="AC140" i="22" s="1"/>
  <c r="AN137" i="22"/>
  <c r="T137" i="22"/>
  <c r="R137" i="22"/>
  <c r="Q137" i="22"/>
  <c r="P137" i="22"/>
  <c r="S137" i="22"/>
  <c r="O137" i="22"/>
  <c r="U136" i="22"/>
  <c r="U137" i="22"/>
  <c r="Q136" i="22"/>
  <c r="O135" i="22"/>
  <c r="AO139" i="22"/>
  <c r="R139" i="22"/>
  <c r="P139" i="22"/>
  <c r="Q139" i="22"/>
  <c r="O139" i="22"/>
  <c r="T139" i="22"/>
  <c r="K92" i="23"/>
  <c r="O92" i="23"/>
  <c r="N92" i="23"/>
  <c r="L92" i="23"/>
  <c r="M92" i="23"/>
  <c r="P96" i="23"/>
  <c r="O96" i="23"/>
  <c r="N96" i="23"/>
  <c r="M96" i="23"/>
  <c r="L96" i="23"/>
  <c r="K96" i="23"/>
  <c r="AM100" i="23"/>
  <c r="L100" i="23"/>
  <c r="Q100" i="23"/>
  <c r="P100" i="23"/>
  <c r="M100" i="23"/>
  <c r="N100" i="23"/>
  <c r="O100" i="23"/>
  <c r="L104" i="23"/>
  <c r="Q104" i="23"/>
  <c r="P104" i="23"/>
  <c r="O104" i="23"/>
  <c r="N104" i="23"/>
  <c r="M104" i="23"/>
  <c r="L108" i="23"/>
  <c r="Q108" i="23"/>
  <c r="P108" i="23"/>
  <c r="O108" i="23"/>
  <c r="M108" i="23"/>
  <c r="N108" i="23"/>
  <c r="O112" i="23"/>
  <c r="N112" i="23"/>
  <c r="M112" i="23"/>
  <c r="P112" i="23"/>
  <c r="Q112" i="23"/>
  <c r="P116" i="23"/>
  <c r="O116" i="23"/>
  <c r="N116" i="23"/>
  <c r="M116" i="23"/>
  <c r="P120" i="23"/>
  <c r="O120" i="23"/>
  <c r="N120" i="23"/>
  <c r="M120" i="23"/>
  <c r="Q124" i="23"/>
  <c r="P124" i="23"/>
  <c r="O124" i="23"/>
  <c r="N124" i="23"/>
  <c r="P127" i="23"/>
  <c r="Q127" i="23"/>
  <c r="O127" i="23"/>
  <c r="Q131" i="23"/>
  <c r="P131" i="23"/>
  <c r="O131" i="23"/>
  <c r="N131" i="23"/>
  <c r="R135" i="23"/>
  <c r="S135" i="23"/>
  <c r="Q135" i="23"/>
  <c r="P135" i="23"/>
  <c r="T135" i="23"/>
  <c r="O135" i="23"/>
  <c r="AM98" i="24"/>
  <c r="P98" i="24"/>
  <c r="O98" i="24"/>
  <c r="N98" i="24"/>
  <c r="M98" i="24"/>
  <c r="AM103" i="24"/>
  <c r="L103" i="24"/>
  <c r="Q103" i="24"/>
  <c r="P103" i="24"/>
  <c r="O103" i="24"/>
  <c r="M103" i="24"/>
  <c r="N103" i="24"/>
  <c r="AO120" i="24"/>
  <c r="O120" i="24"/>
  <c r="P120" i="24"/>
  <c r="N120" i="24"/>
  <c r="M120" i="24"/>
  <c r="AM123" i="24"/>
  <c r="Q127" i="24"/>
  <c r="P127" i="24"/>
  <c r="O127" i="24"/>
  <c r="N127" i="24"/>
  <c r="Q131" i="24"/>
  <c r="O131" i="24"/>
  <c r="P131" i="24"/>
  <c r="N131" i="24"/>
  <c r="U136" i="24"/>
  <c r="Q130" i="25"/>
  <c r="P130" i="25"/>
  <c r="O130" i="25"/>
  <c r="N130" i="25"/>
  <c r="AN137" i="25"/>
  <c r="O137" i="25"/>
  <c r="T137" i="25"/>
  <c r="Q137" i="25"/>
  <c r="P137" i="25"/>
  <c r="S137" i="25"/>
  <c r="R137" i="25"/>
  <c r="AN93" i="26"/>
  <c r="U103" i="26"/>
  <c r="AM105" i="26"/>
  <c r="O105" i="26"/>
  <c r="M105" i="26"/>
  <c r="Q105" i="26"/>
  <c r="P105" i="26"/>
  <c r="N105" i="26"/>
  <c r="L105" i="26"/>
  <c r="O113" i="12"/>
  <c r="N121" i="12"/>
  <c r="R135" i="12"/>
  <c r="S139" i="12"/>
  <c r="M88" i="15"/>
  <c r="N100" i="15"/>
  <c r="L105" i="15"/>
  <c r="Q121" i="15"/>
  <c r="P124" i="15"/>
  <c r="R128" i="15"/>
  <c r="O132" i="15"/>
  <c r="S133" i="15"/>
  <c r="O136" i="15"/>
  <c r="N89" i="18"/>
  <c r="L92" i="18"/>
  <c r="P101" i="18"/>
  <c r="O104" i="18"/>
  <c r="N112" i="18"/>
  <c r="P117" i="18"/>
  <c r="P121" i="18"/>
  <c r="M89" i="19"/>
  <c r="O94" i="19"/>
  <c r="N99" i="20"/>
  <c r="Q117" i="20"/>
  <c r="P114" i="21"/>
  <c r="O89" i="22"/>
  <c r="P99" i="22"/>
  <c r="M109" i="22"/>
  <c r="O90" i="23"/>
  <c r="O103" i="23"/>
  <c r="M121" i="23"/>
  <c r="S137" i="23"/>
  <c r="Q122" i="24"/>
  <c r="L92" i="26"/>
  <c r="AO99" i="22"/>
  <c r="AO99" i="26"/>
  <c r="AO99" i="24"/>
  <c r="AO99" i="27"/>
  <c r="S99" i="1"/>
  <c r="R99" i="27"/>
  <c r="AP94" i="27"/>
  <c r="AP94" i="24"/>
  <c r="AP92" i="27"/>
  <c r="AP92" i="19"/>
  <c r="AP90" i="27"/>
  <c r="AP90" i="21"/>
  <c r="AP90" i="25"/>
  <c r="K89" i="12"/>
  <c r="O93" i="12"/>
  <c r="N93" i="12"/>
  <c r="M93" i="12"/>
  <c r="P97" i="12"/>
  <c r="O97" i="12"/>
  <c r="N97" i="12"/>
  <c r="P101" i="12"/>
  <c r="O101" i="12"/>
  <c r="N101" i="12"/>
  <c r="P105" i="12"/>
  <c r="O105" i="12"/>
  <c r="N105" i="12"/>
  <c r="P109" i="12"/>
  <c r="O109" i="12"/>
  <c r="N109" i="12"/>
  <c r="P117" i="12"/>
  <c r="O117" i="12"/>
  <c r="N117" i="12"/>
  <c r="Q125" i="12"/>
  <c r="O129" i="12"/>
  <c r="N129" i="12"/>
  <c r="S133" i="12"/>
  <c r="R133" i="12"/>
  <c r="Q133" i="12"/>
  <c r="S137" i="12"/>
  <c r="R137" i="12"/>
  <c r="Q137" i="12"/>
  <c r="AP136" i="27"/>
  <c r="AP136" i="20"/>
  <c r="AP136" i="24"/>
  <c r="AN133" i="15"/>
  <c r="AN133" i="27"/>
  <c r="AN133" i="22"/>
  <c r="AN133" i="20"/>
  <c r="AM132" i="1"/>
  <c r="R132" i="24"/>
  <c r="R132" i="26"/>
  <c r="R132" i="23"/>
  <c r="R132" i="27"/>
  <c r="R132" i="25"/>
  <c r="R132" i="20"/>
  <c r="R132" i="18"/>
  <c r="R132" i="21"/>
  <c r="R132" i="12"/>
  <c r="R124" i="27"/>
  <c r="R124" i="25"/>
  <c r="R124" i="26"/>
  <c r="R124" i="23"/>
  <c r="R124" i="22"/>
  <c r="R124" i="24"/>
  <c r="R124" i="21"/>
  <c r="R124" i="19"/>
  <c r="R124" i="18"/>
  <c r="R124" i="15"/>
  <c r="R124" i="20"/>
  <c r="AM120" i="18"/>
  <c r="AM120" i="27"/>
  <c r="AM120" i="20"/>
  <c r="AM120" i="21"/>
  <c r="Q119" i="26"/>
  <c r="Q119" i="25"/>
  <c r="Q119" i="27"/>
  <c r="Q119" i="23"/>
  <c r="Q119" i="24"/>
  <c r="Q119" i="22"/>
  <c r="Q119" i="21"/>
  <c r="Q119" i="19"/>
  <c r="Q119" i="15"/>
  <c r="Q119" i="20"/>
  <c r="Q119" i="18"/>
  <c r="R116" i="1"/>
  <c r="Q116" i="26"/>
  <c r="Q116" i="25"/>
  <c r="Q116" i="27"/>
  <c r="Q116" i="23"/>
  <c r="Q116" i="24"/>
  <c r="Q116" i="20"/>
  <c r="Q116" i="22"/>
  <c r="Q116" i="21"/>
  <c r="Q116" i="19"/>
  <c r="Q116" i="18"/>
  <c r="S106" i="1"/>
  <c r="R106" i="27"/>
  <c r="AO101" i="27"/>
  <c r="AO101" i="22"/>
  <c r="AN99" i="27"/>
  <c r="AN99" i="21"/>
  <c r="AN99" i="19"/>
  <c r="AQ98" i="27"/>
  <c r="AQ98" i="24"/>
  <c r="AM97" i="27"/>
  <c r="AM97" i="26"/>
  <c r="AP96" i="27"/>
  <c r="AP96" i="24"/>
  <c r="AP96" i="22"/>
  <c r="AO94" i="27"/>
  <c r="AO94" i="24"/>
  <c r="AO94" i="22"/>
  <c r="AO94" i="19"/>
  <c r="AO92" i="27"/>
  <c r="AO92" i="26"/>
  <c r="AM86" i="22"/>
  <c r="AM86" i="27"/>
  <c r="M86" i="15"/>
  <c r="L86" i="15"/>
  <c r="K86" i="15"/>
  <c r="O90" i="15"/>
  <c r="K94" i="15"/>
  <c r="M98" i="15"/>
  <c r="L98" i="15"/>
  <c r="M102" i="15"/>
  <c r="L102" i="15"/>
  <c r="M106" i="15"/>
  <c r="L106" i="15"/>
  <c r="N110" i="15"/>
  <c r="M110" i="15"/>
  <c r="P114" i="15"/>
  <c r="AO88" i="19"/>
  <c r="AO90" i="19"/>
  <c r="AN100" i="19"/>
  <c r="AO106" i="19"/>
  <c r="O121" i="19"/>
  <c r="N121" i="19"/>
  <c r="M121" i="19"/>
  <c r="P121" i="19"/>
  <c r="N120" i="19"/>
  <c r="O120" i="19"/>
  <c r="N125" i="19"/>
  <c r="O125" i="19"/>
  <c r="N124" i="19"/>
  <c r="P125" i="19"/>
  <c r="Q129" i="19"/>
  <c r="P129" i="19"/>
  <c r="O129" i="19"/>
  <c r="AQ97" i="20"/>
  <c r="U100" i="20"/>
  <c r="Q107" i="20"/>
  <c r="P107" i="20"/>
  <c r="O107" i="20"/>
  <c r="N107" i="20"/>
  <c r="M107" i="20"/>
  <c r="AO117" i="20"/>
  <c r="P117" i="20"/>
  <c r="O117" i="20"/>
  <c r="AO138" i="20"/>
  <c r="M96" i="21"/>
  <c r="P96" i="21"/>
  <c r="O96" i="21"/>
  <c r="N96" i="21"/>
  <c r="AM98" i="21"/>
  <c r="AM101" i="21"/>
  <c r="L101" i="21"/>
  <c r="N101" i="21"/>
  <c r="M101" i="21"/>
  <c r="U101" i="21"/>
  <c r="U109" i="21"/>
  <c r="AO112" i="21"/>
  <c r="AN116" i="21"/>
  <c r="P116" i="21"/>
  <c r="O116" i="21"/>
  <c r="N116" i="21"/>
  <c r="AO128" i="21"/>
  <c r="AM136" i="21"/>
  <c r="T136" i="21"/>
  <c r="P136" i="21"/>
  <c r="O136" i="21"/>
  <c r="Q136" i="21"/>
  <c r="AM87" i="22"/>
  <c r="M87" i="22"/>
  <c r="L87" i="22"/>
  <c r="K87" i="22"/>
  <c r="O87" i="22"/>
  <c r="N87" i="22"/>
  <c r="U87" i="22"/>
  <c r="M92" i="22"/>
  <c r="AM95" i="22"/>
  <c r="P95" i="22"/>
  <c r="O95" i="22"/>
  <c r="L95" i="22"/>
  <c r="K95" i="22"/>
  <c r="N95" i="22"/>
  <c r="M95" i="22"/>
  <c r="L94" i="22"/>
  <c r="O113" i="22"/>
  <c r="P113" i="22"/>
  <c r="N113" i="22"/>
  <c r="M113" i="22"/>
  <c r="U113" i="22"/>
  <c r="AD134" i="22"/>
  <c r="O89" i="23"/>
  <c r="M89" i="23"/>
  <c r="L89" i="23"/>
  <c r="K89" i="23"/>
  <c r="N89" i="23"/>
  <c r="AM135" i="23"/>
  <c r="M89" i="24"/>
  <c r="AO92" i="24"/>
  <c r="P94" i="24"/>
  <c r="N94" i="24"/>
  <c r="M94" i="24"/>
  <c r="L94" i="24"/>
  <c r="K94" i="24"/>
  <c r="O94" i="24"/>
  <c r="U98" i="24"/>
  <c r="AN99" i="24"/>
  <c r="M101" i="24"/>
  <c r="U103" i="24"/>
  <c r="P117" i="24"/>
  <c r="N117" i="24"/>
  <c r="O117" i="24"/>
  <c r="M117" i="24"/>
  <c r="O116" i="24"/>
  <c r="N116" i="24"/>
  <c r="AN135" i="24"/>
  <c r="O135" i="24"/>
  <c r="R135" i="24"/>
  <c r="Q135" i="24"/>
  <c r="P135" i="24"/>
  <c r="U134" i="24"/>
  <c r="P127" i="25"/>
  <c r="O127" i="25"/>
  <c r="N127" i="25"/>
  <c r="Q127" i="25"/>
  <c r="AN134" i="25"/>
  <c r="P134" i="25"/>
  <c r="O134" i="25"/>
  <c r="Q134" i="25"/>
  <c r="T134" i="25"/>
  <c r="R134" i="25"/>
  <c r="S134" i="25"/>
  <c r="P133" i="25"/>
  <c r="P112" i="26"/>
  <c r="N112" i="26"/>
  <c r="O112" i="26"/>
  <c r="M112" i="26"/>
  <c r="Q112" i="26"/>
  <c r="AO115" i="26"/>
  <c r="P115" i="26"/>
  <c r="O115" i="26"/>
  <c r="N115" i="26"/>
  <c r="M115" i="26"/>
  <c r="Q132" i="26"/>
  <c r="P132" i="26"/>
  <c r="O132" i="26"/>
  <c r="N132" i="26"/>
  <c r="K88" i="12"/>
  <c r="K93" i="12"/>
  <c r="K95" i="12"/>
  <c r="O96" i="12"/>
  <c r="O100" i="12"/>
  <c r="P104" i="12"/>
  <c r="Q108" i="12"/>
  <c r="O111" i="12"/>
  <c r="O116" i="12"/>
  <c r="Q124" i="12"/>
  <c r="P128" i="12"/>
  <c r="S135" i="12"/>
  <c r="N88" i="15"/>
  <c r="N93" i="15"/>
  <c r="P98" i="15"/>
  <c r="L101" i="15"/>
  <c r="Q102" i="15"/>
  <c r="M105" i="15"/>
  <c r="N109" i="15"/>
  <c r="M112" i="15"/>
  <c r="N114" i="15"/>
  <c r="O125" i="15"/>
  <c r="P132" i="15"/>
  <c r="P136" i="15"/>
  <c r="O89" i="18"/>
  <c r="K93" i="18"/>
  <c r="O105" i="18"/>
  <c r="Q108" i="18"/>
  <c r="Q112" i="18"/>
  <c r="Q117" i="18"/>
  <c r="Q121" i="18"/>
  <c r="O89" i="19"/>
  <c r="P94" i="19"/>
  <c r="R132" i="19"/>
  <c r="N100" i="20"/>
  <c r="L96" i="21"/>
  <c r="Q101" i="21"/>
  <c r="M109" i="21"/>
  <c r="Q115" i="21"/>
  <c r="N130" i="21"/>
  <c r="S136" i="21"/>
  <c r="L100" i="22"/>
  <c r="N111" i="22"/>
  <c r="T134" i="22"/>
  <c r="K94" i="23"/>
  <c r="Q106" i="23"/>
  <c r="N122" i="23"/>
  <c r="T137" i="23"/>
  <c r="L101" i="24"/>
  <c r="O96" i="25"/>
  <c r="O122" i="25"/>
  <c r="Q122" i="27"/>
  <c r="Q122" i="26"/>
  <c r="Q122" i="25"/>
  <c r="Q122" i="23"/>
  <c r="Q122" i="22"/>
  <c r="Q122" i="21"/>
  <c r="Q122" i="19"/>
  <c r="Q118" i="26"/>
  <c r="Q118" i="24"/>
  <c r="Q118" i="23"/>
  <c r="Q118" i="25"/>
  <c r="Q118" i="27"/>
  <c r="Q118" i="21"/>
  <c r="Q118" i="18"/>
  <c r="Q115" i="26"/>
  <c r="Q115" i="27"/>
  <c r="Q115" i="22"/>
  <c r="Q115" i="24"/>
  <c r="AN107" i="15"/>
  <c r="S107" i="1"/>
  <c r="R107" i="27"/>
  <c r="AO89" i="18"/>
  <c r="AO89" i="27"/>
  <c r="R89" i="1"/>
  <c r="Q89" i="27"/>
  <c r="AQ86" i="15"/>
  <c r="AQ86" i="27"/>
  <c r="AM87" i="19"/>
  <c r="N87" i="19"/>
  <c r="AO89" i="19"/>
  <c r="N89" i="19"/>
  <c r="L89" i="19"/>
  <c r="AP95" i="19"/>
  <c r="O99" i="19"/>
  <c r="N99" i="19"/>
  <c r="M99" i="19"/>
  <c r="O107" i="19"/>
  <c r="N107" i="19"/>
  <c r="M107" i="19"/>
  <c r="Q111" i="19"/>
  <c r="P111" i="19"/>
  <c r="O111" i="19"/>
  <c r="P114" i="19"/>
  <c r="O126" i="19"/>
  <c r="N126" i="19"/>
  <c r="AO137" i="19"/>
  <c r="T137" i="19"/>
  <c r="M93" i="20"/>
  <c r="L93" i="20"/>
  <c r="K93" i="20"/>
  <c r="N101" i="20"/>
  <c r="M101" i="20"/>
  <c r="L101" i="20"/>
  <c r="N108" i="20"/>
  <c r="L108" i="20"/>
  <c r="AN115" i="20"/>
  <c r="AP117" i="20"/>
  <c r="P122" i="20"/>
  <c r="O122" i="20"/>
  <c r="N122" i="20"/>
  <c r="O129" i="20"/>
  <c r="AM87" i="21"/>
  <c r="N87" i="21"/>
  <c r="M87" i="21"/>
  <c r="L87" i="21"/>
  <c r="AQ88" i="21"/>
  <c r="AQ92" i="21"/>
  <c r="O92" i="21"/>
  <c r="N92" i="21"/>
  <c r="AP93" i="21"/>
  <c r="K97" i="21"/>
  <c r="P97" i="21"/>
  <c r="O97" i="21"/>
  <c r="O99" i="21"/>
  <c r="N99" i="21"/>
  <c r="M99" i="21"/>
  <c r="L99" i="21"/>
  <c r="AP108" i="21"/>
  <c r="Q108" i="21"/>
  <c r="O108" i="21"/>
  <c r="N108" i="21"/>
  <c r="M108" i="21"/>
  <c r="O117" i="21"/>
  <c r="N117" i="21"/>
  <c r="M117" i="21"/>
  <c r="P120" i="21"/>
  <c r="AM127" i="21"/>
  <c r="Q127" i="21"/>
  <c r="P127" i="21"/>
  <c r="AP134" i="21"/>
  <c r="AN89" i="22"/>
  <c r="AN94" i="22"/>
  <c r="P94" i="22"/>
  <c r="O94" i="22"/>
  <c r="N94" i="22"/>
  <c r="AN104" i="22"/>
  <c r="Q104" i="22"/>
  <c r="L104" i="22"/>
  <c r="O107" i="22"/>
  <c r="L107" i="22"/>
  <c r="Q107" i="22"/>
  <c r="O121" i="22"/>
  <c r="M121" i="22"/>
  <c r="N125" i="22"/>
  <c r="O125" i="22"/>
  <c r="AM128" i="22"/>
  <c r="Q128" i="22"/>
  <c r="O128" i="22"/>
  <c r="AM130" i="22"/>
  <c r="AN136" i="22"/>
  <c r="T136" i="22"/>
  <c r="R136" i="22"/>
  <c r="S136" i="22"/>
  <c r="AO138" i="22"/>
  <c r="M93" i="23"/>
  <c r="L93" i="23"/>
  <c r="K93" i="23"/>
  <c r="P93" i="23"/>
  <c r="O93" i="23"/>
  <c r="N93" i="23"/>
  <c r="N97" i="23"/>
  <c r="M97" i="23"/>
  <c r="L97" i="23"/>
  <c r="K97" i="23"/>
  <c r="AM101" i="23"/>
  <c r="N101" i="23"/>
  <c r="M101" i="23"/>
  <c r="L101" i="23"/>
  <c r="O101" i="23"/>
  <c r="Q101" i="23"/>
  <c r="N105" i="23"/>
  <c r="M105" i="23"/>
  <c r="L105" i="23"/>
  <c r="P105" i="23"/>
  <c r="O105" i="23"/>
  <c r="Q105" i="23"/>
  <c r="N109" i="23"/>
  <c r="M109" i="23"/>
  <c r="L109" i="23"/>
  <c r="Q109" i="23"/>
  <c r="P109" i="23"/>
  <c r="O109" i="23"/>
  <c r="P113" i="23"/>
  <c r="N113" i="23"/>
  <c r="M113" i="23"/>
  <c r="N117" i="23"/>
  <c r="M117" i="23"/>
  <c r="P117" i="23"/>
  <c r="O117" i="23"/>
  <c r="O121" i="23"/>
  <c r="P121" i="23"/>
  <c r="N121" i="23"/>
  <c r="Q128" i="23"/>
  <c r="O128" i="23"/>
  <c r="N128" i="23"/>
  <c r="Q132" i="23"/>
  <c r="P132" i="23"/>
  <c r="O132" i="23"/>
  <c r="N132" i="23"/>
  <c r="P138" i="23"/>
  <c r="S138" i="23"/>
  <c r="R138" i="23"/>
  <c r="Q138" i="23"/>
  <c r="AP97" i="24"/>
  <c r="AM104" i="24"/>
  <c r="N104" i="24"/>
  <c r="L104" i="24"/>
  <c r="Q104" i="24"/>
  <c r="P104" i="24"/>
  <c r="O104" i="24"/>
  <c r="M104" i="24"/>
  <c r="AM106" i="24"/>
  <c r="P106" i="24"/>
  <c r="L106" i="24"/>
  <c r="AM108" i="24"/>
  <c r="N108" i="24"/>
  <c r="L108" i="24"/>
  <c r="Q108" i="24"/>
  <c r="M108" i="24"/>
  <c r="P108" i="24"/>
  <c r="Q110" i="24"/>
  <c r="P110" i="24"/>
  <c r="O110" i="24"/>
  <c r="N110" i="24"/>
  <c r="AP115" i="24"/>
  <c r="P115" i="24"/>
  <c r="O115" i="24"/>
  <c r="N115" i="24"/>
  <c r="M115" i="24"/>
  <c r="AO121" i="24"/>
  <c r="AM134" i="24"/>
  <c r="S134" i="24"/>
  <c r="T134" i="24"/>
  <c r="R134" i="24"/>
  <c r="Q134" i="24"/>
  <c r="O134" i="24"/>
  <c r="AO134" i="24"/>
  <c r="P93" i="25"/>
  <c r="M93" i="25"/>
  <c r="L93" i="25"/>
  <c r="K93" i="25"/>
  <c r="O93" i="25"/>
  <c r="N93" i="25"/>
  <c r="K97" i="25"/>
  <c r="N97" i="25"/>
  <c r="M97" i="25"/>
  <c r="L97" i="25"/>
  <c r="P97" i="25"/>
  <c r="O97" i="25"/>
  <c r="Q108" i="25"/>
  <c r="P108" i="25"/>
  <c r="O108" i="25"/>
  <c r="M108" i="25"/>
  <c r="L108" i="25"/>
  <c r="M112" i="25"/>
  <c r="Q112" i="25"/>
  <c r="P112" i="25"/>
  <c r="AP132" i="25"/>
  <c r="P132" i="25"/>
  <c r="O132" i="25"/>
  <c r="N132" i="25"/>
  <c r="Q132" i="25"/>
  <c r="AO134" i="25"/>
  <c r="O86" i="26"/>
  <c r="K86" i="26"/>
  <c r="L86" i="26"/>
  <c r="AN92" i="26"/>
  <c r="K92" i="26"/>
  <c r="O92" i="26"/>
  <c r="O97" i="26"/>
  <c r="M97" i="26"/>
  <c r="P97" i="26"/>
  <c r="N97" i="26"/>
  <c r="L97" i="26"/>
  <c r="AM107" i="26"/>
  <c r="Q107" i="26"/>
  <c r="L107" i="26"/>
  <c r="P107" i="26"/>
  <c r="O107" i="26"/>
  <c r="N107" i="26"/>
  <c r="AQ108" i="26"/>
  <c r="AP115" i="26"/>
  <c r="M119" i="26"/>
  <c r="P119" i="26"/>
  <c r="O119" i="26"/>
  <c r="N119" i="26"/>
  <c r="O122" i="26"/>
  <c r="N122" i="26"/>
  <c r="P122" i="26"/>
  <c r="AO137" i="26"/>
  <c r="R137" i="26"/>
  <c r="Q137" i="26"/>
  <c r="P137" i="26"/>
  <c r="S137" i="26"/>
  <c r="O137" i="26"/>
  <c r="T137" i="26"/>
  <c r="K87" i="12"/>
  <c r="N88" i="12"/>
  <c r="O95" i="12"/>
  <c r="L100" i="12"/>
  <c r="L104" i="12"/>
  <c r="L108" i="12"/>
  <c r="O112" i="12"/>
  <c r="Q118" i="12"/>
  <c r="O120" i="12"/>
  <c r="N124" i="12"/>
  <c r="R126" i="12"/>
  <c r="O131" i="12"/>
  <c r="P132" i="12"/>
  <c r="O136" i="12"/>
  <c r="L89" i="15"/>
  <c r="M92" i="15"/>
  <c r="K96" i="15"/>
  <c r="Q97" i="15"/>
  <c r="O100" i="15"/>
  <c r="O104" i="15"/>
  <c r="O108" i="15"/>
  <c r="M113" i="15"/>
  <c r="N116" i="15"/>
  <c r="Q122" i="15"/>
  <c r="O128" i="15"/>
  <c r="R136" i="15"/>
  <c r="M92" i="18"/>
  <c r="L88" i="19"/>
  <c r="N98" i="19"/>
  <c r="M111" i="19"/>
  <c r="Q118" i="19"/>
  <c r="O124" i="19"/>
  <c r="Q126" i="19"/>
  <c r="S137" i="19"/>
  <c r="O93" i="20"/>
  <c r="R126" i="20"/>
  <c r="K92" i="21"/>
  <c r="O94" i="21"/>
  <c r="P130" i="21"/>
  <c r="R138" i="21"/>
  <c r="Q125" i="22"/>
  <c r="O94" i="23"/>
  <c r="M110" i="23"/>
  <c r="Q115" i="23"/>
  <c r="O108" i="24"/>
  <c r="N108" i="25"/>
  <c r="N92" i="26"/>
  <c r="AN107" i="27"/>
  <c r="AN130" i="18"/>
  <c r="AN130" i="27"/>
  <c r="AP127" i="15"/>
  <c r="R127" i="27"/>
  <c r="R127" i="26"/>
  <c r="R127" i="24"/>
  <c r="R127" i="23"/>
  <c r="R127" i="22"/>
  <c r="R127" i="25"/>
  <c r="AN122" i="15"/>
  <c r="AN122" i="27"/>
  <c r="Q121" i="27"/>
  <c r="Q121" i="26"/>
  <c r="Q121" i="24"/>
  <c r="Q121" i="25"/>
  <c r="Q121" i="22"/>
  <c r="Q121" i="23"/>
  <c r="Q121" i="20"/>
  <c r="S109" i="1"/>
  <c r="S109" i="50" s="1"/>
  <c r="R109" i="27"/>
  <c r="Q95" i="27"/>
  <c r="Q95" i="24"/>
  <c r="Q95" i="26"/>
  <c r="Q95" i="25"/>
  <c r="Q95" i="23"/>
  <c r="Q95" i="22"/>
  <c r="Q93" i="26"/>
  <c r="Q93" i="27"/>
  <c r="Q93" i="23"/>
  <c r="Q93" i="25"/>
  <c r="R91" i="1"/>
  <c r="Q91" i="27"/>
  <c r="AQ88" i="18"/>
  <c r="AQ88" i="27"/>
  <c r="N88" i="18"/>
  <c r="P96" i="18"/>
  <c r="L100" i="18"/>
  <c r="L104" i="18"/>
  <c r="L108" i="18"/>
  <c r="O112" i="18"/>
  <c r="O120" i="18"/>
  <c r="N124" i="18"/>
  <c r="P132" i="18"/>
  <c r="Q136" i="18"/>
  <c r="O136" i="18"/>
  <c r="L91" i="19"/>
  <c r="U99" i="19"/>
  <c r="AN102" i="19"/>
  <c r="Q104" i="19"/>
  <c r="P104" i="19"/>
  <c r="O104" i="19"/>
  <c r="U107" i="19"/>
  <c r="Q109" i="19"/>
  <c r="AP111" i="19"/>
  <c r="AA122" i="19"/>
  <c r="AA123" i="19" s="1"/>
  <c r="AA124" i="19" s="1"/>
  <c r="AA125" i="19" s="1"/>
  <c r="AA126" i="19" s="1"/>
  <c r="AA127" i="19" s="1"/>
  <c r="AA128" i="19" s="1"/>
  <c r="AA129" i="19" s="1"/>
  <c r="AA130" i="19" s="1"/>
  <c r="AA131" i="19" s="1"/>
  <c r="AA132" i="19" s="1"/>
  <c r="AA133" i="19" s="1"/>
  <c r="U126" i="19"/>
  <c r="Q130" i="19"/>
  <c r="N133" i="19"/>
  <c r="AO135" i="19"/>
  <c r="R135" i="19"/>
  <c r="Q135" i="19"/>
  <c r="P135" i="19"/>
  <c r="AP137" i="19"/>
  <c r="AM87" i="20"/>
  <c r="K87" i="20"/>
  <c r="AP90" i="20"/>
  <c r="L90" i="20"/>
  <c r="K90" i="20"/>
  <c r="P96" i="20"/>
  <c r="O96" i="20"/>
  <c r="N96" i="20"/>
  <c r="N105" i="20"/>
  <c r="M105" i="20"/>
  <c r="L105" i="20"/>
  <c r="Q112" i="20"/>
  <c r="P112" i="20"/>
  <c r="O120" i="20"/>
  <c r="N120" i="20"/>
  <c r="M120" i="20"/>
  <c r="AM127" i="20"/>
  <c r="P127" i="20"/>
  <c r="O127" i="20"/>
  <c r="N127" i="20"/>
  <c r="U129" i="20"/>
  <c r="AP132" i="20"/>
  <c r="Q132" i="20"/>
  <c r="P132" i="20"/>
  <c r="O132" i="20"/>
  <c r="AP137" i="20"/>
  <c r="U87" i="21"/>
  <c r="U92" i="21"/>
  <c r="AP95" i="21"/>
  <c r="AQ97" i="21"/>
  <c r="U99" i="21"/>
  <c r="AP106" i="21"/>
  <c r="M106" i="21"/>
  <c r="Q106" i="21"/>
  <c r="P106" i="21"/>
  <c r="AQ108" i="21"/>
  <c r="Q111" i="21"/>
  <c r="P111" i="21"/>
  <c r="O111" i="21"/>
  <c r="AN122" i="21"/>
  <c r="AP127" i="21"/>
  <c r="AM130" i="21"/>
  <c r="AM134" i="21"/>
  <c r="Q134" i="21"/>
  <c r="P134" i="21"/>
  <c r="R134" i="21"/>
  <c r="O134" i="21"/>
  <c r="AN99" i="22"/>
  <c r="O99" i="22"/>
  <c r="N99" i="22"/>
  <c r="M99" i="22"/>
  <c r="L99" i="22"/>
  <c r="AP116" i="22"/>
  <c r="P116" i="22"/>
  <c r="N116" i="22"/>
  <c r="O119" i="22"/>
  <c r="P119" i="22"/>
  <c r="AO128" i="22"/>
  <c r="AN135" i="22"/>
  <c r="R135" i="22"/>
  <c r="P135" i="22"/>
  <c r="T135" i="22"/>
  <c r="S135" i="22"/>
  <c r="Q135" i="22"/>
  <c r="AP138" i="22"/>
  <c r="L90" i="23"/>
  <c r="K90" i="23"/>
  <c r="N125" i="23"/>
  <c r="Q125" i="23"/>
  <c r="T136" i="23"/>
  <c r="S136" i="23"/>
  <c r="R136" i="23"/>
  <c r="Q136" i="23"/>
  <c r="P136" i="23"/>
  <c r="O136" i="23"/>
  <c r="M86" i="24"/>
  <c r="L86" i="24"/>
  <c r="K86" i="24"/>
  <c r="O86" i="24"/>
  <c r="AN92" i="24"/>
  <c r="L92" i="24"/>
  <c r="O92" i="24"/>
  <c r="N92" i="24"/>
  <c r="M92" i="24"/>
  <c r="K92" i="24"/>
  <c r="AQ96" i="24"/>
  <c r="P96" i="24"/>
  <c r="K96" i="24"/>
  <c r="O96" i="24"/>
  <c r="N96" i="24"/>
  <c r="M96" i="24"/>
  <c r="L96" i="24"/>
  <c r="AQ97" i="24"/>
  <c r="AQ99" i="24"/>
  <c r="AM101" i="24"/>
  <c r="P101" i="24"/>
  <c r="N101" i="24"/>
  <c r="Q101" i="24"/>
  <c r="O101" i="24"/>
  <c r="AN102" i="24"/>
  <c r="AN113" i="24"/>
  <c r="O113" i="24"/>
  <c r="N113" i="24"/>
  <c r="M113" i="24"/>
  <c r="P113" i="24"/>
  <c r="AN119" i="24"/>
  <c r="N119" i="24"/>
  <c r="P119" i="24"/>
  <c r="O119" i="24"/>
  <c r="M119" i="24"/>
  <c r="Q125" i="24"/>
  <c r="O125" i="24"/>
  <c r="N125" i="24"/>
  <c r="P125" i="24"/>
  <c r="O129" i="24"/>
  <c r="P129" i="24"/>
  <c r="N129" i="24"/>
  <c r="Q129" i="24"/>
  <c r="AM133" i="24"/>
  <c r="S133" i="24"/>
  <c r="Q133" i="24"/>
  <c r="R133" i="24"/>
  <c r="P133" i="24"/>
  <c r="O133" i="24"/>
  <c r="N133" i="24"/>
  <c r="AP134" i="24"/>
  <c r="AN138" i="24"/>
  <c r="S138" i="24"/>
  <c r="T138" i="24"/>
  <c r="R138" i="24"/>
  <c r="O138" i="24"/>
  <c r="Q138" i="24"/>
  <c r="P138" i="24"/>
  <c r="M86" i="25"/>
  <c r="K86" i="25"/>
  <c r="O86" i="25"/>
  <c r="L86" i="25"/>
  <c r="AP88" i="25"/>
  <c r="Q101" i="25"/>
  <c r="L101" i="25"/>
  <c r="M101" i="25"/>
  <c r="P101" i="25"/>
  <c r="O101" i="25"/>
  <c r="Q105" i="25"/>
  <c r="M105" i="25"/>
  <c r="L105" i="25"/>
  <c r="P116" i="25"/>
  <c r="O116" i="25"/>
  <c r="N116" i="25"/>
  <c r="M116" i="25"/>
  <c r="AN120" i="25"/>
  <c r="M120" i="25"/>
  <c r="P120" i="25"/>
  <c r="O120" i="25"/>
  <c r="N120" i="25"/>
  <c r="AP126" i="25"/>
  <c r="O126" i="25"/>
  <c r="N126" i="25"/>
  <c r="Q126" i="25"/>
  <c r="P126" i="25"/>
  <c r="Q129" i="25"/>
  <c r="P129" i="25"/>
  <c r="O129" i="25"/>
  <c r="AN136" i="25"/>
  <c r="S136" i="25"/>
  <c r="T136" i="25"/>
  <c r="R136" i="25"/>
  <c r="P136" i="25"/>
  <c r="O136" i="25"/>
  <c r="Q136" i="25"/>
  <c r="AQ89" i="26"/>
  <c r="N89" i="26"/>
  <c r="M89" i="26"/>
  <c r="L89" i="26"/>
  <c r="O89" i="26"/>
  <c r="K89" i="26"/>
  <c r="AQ99" i="26"/>
  <c r="AM101" i="26"/>
  <c r="O101" i="26"/>
  <c r="M101" i="26"/>
  <c r="N101" i="26"/>
  <c r="L101" i="26"/>
  <c r="Q101" i="26"/>
  <c r="AN102" i="26"/>
  <c r="AM104" i="26"/>
  <c r="M104" i="26"/>
  <c r="Q104" i="26"/>
  <c r="P104" i="26"/>
  <c r="O104" i="26"/>
  <c r="L104" i="26"/>
  <c r="N104" i="26"/>
  <c r="M113" i="26"/>
  <c r="O113" i="26"/>
  <c r="N113" i="26"/>
  <c r="Q126" i="26"/>
  <c r="O126" i="26"/>
  <c r="N126" i="26"/>
  <c r="N129" i="26"/>
  <c r="O129" i="26"/>
  <c r="Q129" i="26"/>
  <c r="P129" i="26"/>
  <c r="U131" i="26"/>
  <c r="P131" i="26"/>
  <c r="O131" i="26"/>
  <c r="N131" i="26"/>
  <c r="Q131" i="26"/>
  <c r="AO134" i="26"/>
  <c r="T134" i="26"/>
  <c r="S134" i="26"/>
  <c r="R134" i="26"/>
  <c r="Q134" i="26"/>
  <c r="P134" i="26"/>
  <c r="O134" i="26"/>
  <c r="AO139" i="26"/>
  <c r="T139" i="26"/>
  <c r="O139" i="26"/>
  <c r="S139" i="26"/>
  <c r="R139" i="26"/>
  <c r="L87" i="12"/>
  <c r="K92" i="12"/>
  <c r="M100" i="12"/>
  <c r="M104" i="12"/>
  <c r="M108" i="12"/>
  <c r="M111" i="12"/>
  <c r="P112" i="12"/>
  <c r="Q115" i="12"/>
  <c r="M119" i="12"/>
  <c r="O124" i="12"/>
  <c r="P131" i="12"/>
  <c r="P136" i="12"/>
  <c r="M89" i="15"/>
  <c r="N92" i="15"/>
  <c r="Q93" i="15"/>
  <c r="L96" i="15"/>
  <c r="P100" i="15"/>
  <c r="P104" i="15"/>
  <c r="P108" i="15"/>
  <c r="N113" i="15"/>
  <c r="O116" i="15"/>
  <c r="P128" i="15"/>
  <c r="S136" i="15"/>
  <c r="N92" i="18"/>
  <c r="O96" i="18"/>
  <c r="O100" i="18"/>
  <c r="M108" i="18"/>
  <c r="P120" i="18"/>
  <c r="Q124" i="18"/>
  <c r="R128" i="18"/>
  <c r="S136" i="18"/>
  <c r="M109" i="19"/>
  <c r="N111" i="19"/>
  <c r="M114" i="19"/>
  <c r="Q121" i="19"/>
  <c r="O130" i="19"/>
  <c r="S133" i="19"/>
  <c r="P93" i="20"/>
  <c r="O105" i="20"/>
  <c r="O112" i="20"/>
  <c r="Q118" i="20"/>
  <c r="N125" i="20"/>
  <c r="N129" i="20"/>
  <c r="L92" i="21"/>
  <c r="L108" i="21"/>
  <c r="M114" i="21"/>
  <c r="N119" i="22"/>
  <c r="M110" i="24"/>
  <c r="AQ90" i="27"/>
  <c r="AP134" i="15"/>
  <c r="AP134" i="27"/>
  <c r="AP128" i="18"/>
  <c r="AP128" i="27"/>
  <c r="R128" i="27"/>
  <c r="R128" i="26"/>
  <c r="R128" i="25"/>
  <c r="R128" i="23"/>
  <c r="R128" i="21"/>
  <c r="R128" i="20"/>
  <c r="R128" i="24"/>
  <c r="AQ137" i="15"/>
  <c r="AQ137" i="27"/>
  <c r="R126" i="27"/>
  <c r="R126" i="26"/>
  <c r="R126" i="24"/>
  <c r="R126" i="25"/>
  <c r="R126" i="23"/>
  <c r="R126" i="21"/>
  <c r="R126" i="18"/>
  <c r="S104" i="1"/>
  <c r="R104" i="27"/>
  <c r="Q97" i="26"/>
  <c r="Q97" i="25"/>
  <c r="Q97" i="27"/>
  <c r="Q97" i="22"/>
  <c r="Q97" i="21"/>
  <c r="Q97" i="19"/>
  <c r="AO86" i="18"/>
  <c r="AO86" i="27"/>
  <c r="N86" i="26"/>
  <c r="N86" i="25"/>
  <c r="N86" i="23"/>
  <c r="N86" i="27"/>
  <c r="N86" i="24"/>
  <c r="N86" i="20"/>
  <c r="AN88" i="19"/>
  <c r="K88" i="19"/>
  <c r="U91" i="19"/>
  <c r="P93" i="19"/>
  <c r="AQ94" i="19"/>
  <c r="AP96" i="19"/>
  <c r="M96" i="19"/>
  <c r="K96" i="19"/>
  <c r="AM98" i="19"/>
  <c r="M98" i="19"/>
  <c r="Q101" i="19"/>
  <c r="AO102" i="19"/>
  <c r="U104" i="19"/>
  <c r="AN107" i="19"/>
  <c r="AO109" i="19"/>
  <c r="M115" i="19"/>
  <c r="AP117" i="19"/>
  <c r="AB122" i="19"/>
  <c r="AB123" i="19" s="1"/>
  <c r="AB124" i="19" s="1"/>
  <c r="AB125" i="19" s="1"/>
  <c r="AB126" i="19" s="1"/>
  <c r="AB127" i="19" s="1"/>
  <c r="AB128" i="19" s="1"/>
  <c r="AB129" i="19" s="1"/>
  <c r="AB130" i="19" s="1"/>
  <c r="AB131" i="19" s="1"/>
  <c r="AB132" i="19" s="1"/>
  <c r="AB133" i="19" s="1"/>
  <c r="Q124" i="19"/>
  <c r="AQ90" i="20"/>
  <c r="Q99" i="20"/>
  <c r="P99" i="20"/>
  <c r="AM102" i="20"/>
  <c r="P102" i="20"/>
  <c r="O102" i="20"/>
  <c r="N102" i="20"/>
  <c r="P109" i="20"/>
  <c r="O109" i="20"/>
  <c r="N109" i="20"/>
  <c r="M109" i="20"/>
  <c r="AN116" i="20"/>
  <c r="M116" i="20"/>
  <c r="P116" i="20"/>
  <c r="O116" i="20"/>
  <c r="AP123" i="20"/>
  <c r="AP127" i="20"/>
  <c r="AN129" i="20"/>
  <c r="AP133" i="20"/>
  <c r="AN134" i="20"/>
  <c r="AN135" i="20"/>
  <c r="AQ137" i="20"/>
  <c r="AO139" i="20"/>
  <c r="O139" i="20"/>
  <c r="T139" i="20"/>
  <c r="S139" i="20"/>
  <c r="R139" i="20"/>
  <c r="AQ89" i="21"/>
  <c r="N89" i="21"/>
  <c r="M89" i="21"/>
  <c r="L89" i="21"/>
  <c r="K89" i="21"/>
  <c r="AO94" i="21"/>
  <c r="K94" i="21"/>
  <c r="N94" i="21"/>
  <c r="M94" i="21"/>
  <c r="L94" i="21"/>
  <c r="AP104" i="21"/>
  <c r="Q104" i="21"/>
  <c r="L104" i="21"/>
  <c r="AQ106" i="21"/>
  <c r="AQ111" i="21"/>
  <c r="O125" i="21"/>
  <c r="N125" i="21"/>
  <c r="P125" i="21"/>
  <c r="AM133" i="21"/>
  <c r="O133" i="21"/>
  <c r="N133" i="21"/>
  <c r="U134" i="21"/>
  <c r="AM137" i="21"/>
  <c r="O137" i="21"/>
  <c r="T137" i="21"/>
  <c r="S137" i="21"/>
  <c r="R137" i="21"/>
  <c r="AM138" i="21"/>
  <c r="Q138" i="21"/>
  <c r="P138" i="21"/>
  <c r="AO139" i="21"/>
  <c r="T139" i="21"/>
  <c r="S139" i="21"/>
  <c r="R139" i="21"/>
  <c r="Q139" i="21"/>
  <c r="P139" i="21"/>
  <c r="AN88" i="22"/>
  <c r="O88" i="22"/>
  <c r="N88" i="22"/>
  <c r="L88" i="22"/>
  <c r="K88" i="22"/>
  <c r="N90" i="22"/>
  <c r="M90" i="22"/>
  <c r="L90" i="22"/>
  <c r="O90" i="22"/>
  <c r="K90" i="22"/>
  <c r="AP92" i="22"/>
  <c r="L92" i="22"/>
  <c r="K92" i="22"/>
  <c r="O92" i="22"/>
  <c r="AN97" i="22"/>
  <c r="K97" i="22"/>
  <c r="P97" i="22"/>
  <c r="O97" i="22"/>
  <c r="AN102" i="22"/>
  <c r="M102" i="22"/>
  <c r="O102" i="22"/>
  <c r="N102" i="22"/>
  <c r="L102" i="22"/>
  <c r="AN105" i="22"/>
  <c r="O105" i="22"/>
  <c r="N105" i="22"/>
  <c r="M105" i="22"/>
  <c r="Q105" i="22"/>
  <c r="P105" i="22"/>
  <c r="Q108" i="22"/>
  <c r="O108" i="22"/>
  <c r="N108" i="22"/>
  <c r="M108" i="22"/>
  <c r="P108" i="22"/>
  <c r="L108" i="22"/>
  <c r="AQ111" i="22"/>
  <c r="Q111" i="22"/>
  <c r="P111" i="22"/>
  <c r="O111" i="22"/>
  <c r="M111" i="22"/>
  <c r="U119" i="22"/>
  <c r="O122" i="22"/>
  <c r="N122" i="22"/>
  <c r="O126" i="22"/>
  <c r="Q126" i="22"/>
  <c r="P126" i="22"/>
  <c r="N126" i="22"/>
  <c r="AP128" i="22"/>
  <c r="N131" i="22"/>
  <c r="Q131" i="22"/>
  <c r="U135" i="22"/>
  <c r="AP137" i="22"/>
  <c r="K87" i="23"/>
  <c r="M87" i="23"/>
  <c r="L87" i="23"/>
  <c r="N94" i="23"/>
  <c r="M94" i="23"/>
  <c r="L94" i="23"/>
  <c r="P98" i="23"/>
  <c r="O98" i="23"/>
  <c r="N98" i="23"/>
  <c r="M98" i="23"/>
  <c r="L98" i="23"/>
  <c r="P102" i="23"/>
  <c r="O102" i="23"/>
  <c r="N102" i="23"/>
  <c r="M102" i="23"/>
  <c r="L102" i="23"/>
  <c r="P106" i="23"/>
  <c r="O106" i="23"/>
  <c r="N106" i="23"/>
  <c r="L106" i="23"/>
  <c r="Q110" i="23"/>
  <c r="P110" i="23"/>
  <c r="O110" i="23"/>
  <c r="M114" i="23"/>
  <c r="P114" i="23"/>
  <c r="O114" i="23"/>
  <c r="N118" i="23"/>
  <c r="P118" i="23"/>
  <c r="P122" i="23"/>
  <c r="O122" i="23"/>
  <c r="Q129" i="23"/>
  <c r="P129" i="23"/>
  <c r="O129" i="23"/>
  <c r="N133" i="23"/>
  <c r="S133" i="23"/>
  <c r="P133" i="23"/>
  <c r="O133" i="23"/>
  <c r="T139" i="23"/>
  <c r="R139" i="23"/>
  <c r="Q139" i="23"/>
  <c r="P139" i="23"/>
  <c r="O139" i="23"/>
  <c r="AC86" i="24"/>
  <c r="AC87" i="24" s="1"/>
  <c r="AC88" i="24" s="1"/>
  <c r="AC89" i="24" s="1"/>
  <c r="AC90" i="24" s="1"/>
  <c r="AC91" i="24" s="1"/>
  <c r="AC92" i="24" s="1"/>
  <c r="AC93" i="24" s="1"/>
  <c r="AC94" i="24" s="1"/>
  <c r="AC95" i="24" s="1"/>
  <c r="AC96" i="24" s="1"/>
  <c r="AC97" i="24" s="1"/>
  <c r="AQ89" i="24"/>
  <c r="K89" i="24"/>
  <c r="L89" i="24"/>
  <c r="AO93" i="24"/>
  <c r="U101" i="24"/>
  <c r="AO102" i="24"/>
  <c r="AN104" i="24"/>
  <c r="N111" i="24"/>
  <c r="O111" i="24"/>
  <c r="M111" i="24"/>
  <c r="P111" i="24"/>
  <c r="M116" i="24"/>
  <c r="P122" i="24"/>
  <c r="N122" i="24"/>
  <c r="U133" i="24"/>
  <c r="U86" i="25"/>
  <c r="AQ91" i="25"/>
  <c r="L91" i="25"/>
  <c r="M91" i="25"/>
  <c r="K91" i="25"/>
  <c r="K94" i="25"/>
  <c r="P94" i="25"/>
  <c r="O94" i="25"/>
  <c r="N94" i="25"/>
  <c r="M94" i="25"/>
  <c r="L94" i="25"/>
  <c r="M98" i="25"/>
  <c r="P98" i="25"/>
  <c r="L98" i="25"/>
  <c r="N98" i="25"/>
  <c r="Q109" i="25"/>
  <c r="N109" i="25"/>
  <c r="M109" i="25"/>
  <c r="L109" i="25"/>
  <c r="O113" i="25"/>
  <c r="N113" i="25"/>
  <c r="M113" i="25"/>
  <c r="P113" i="25"/>
  <c r="O123" i="25"/>
  <c r="N123" i="25"/>
  <c r="Q123" i="25"/>
  <c r="P123" i="25"/>
  <c r="N133" i="25"/>
  <c r="S133" i="25"/>
  <c r="R133" i="25"/>
  <c r="O133" i="25"/>
  <c r="AP137" i="25"/>
  <c r="AO139" i="25"/>
  <c r="Q139" i="25"/>
  <c r="T139" i="25"/>
  <c r="S139" i="25"/>
  <c r="R139" i="25"/>
  <c r="P139" i="25"/>
  <c r="AQ95" i="26"/>
  <c r="P95" i="26"/>
  <c r="N95" i="26"/>
  <c r="L95" i="26"/>
  <c r="K95" i="26"/>
  <c r="O95" i="26"/>
  <c r="M95" i="26"/>
  <c r="U101" i="26"/>
  <c r="U104" i="26"/>
  <c r="AN107" i="26"/>
  <c r="AM109" i="26"/>
  <c r="O109" i="26"/>
  <c r="M109" i="26"/>
  <c r="Q109" i="26"/>
  <c r="N109" i="26"/>
  <c r="L109" i="26"/>
  <c r="P109" i="26"/>
  <c r="AP116" i="26"/>
  <c r="P116" i="26"/>
  <c r="O116" i="26"/>
  <c r="N116" i="26"/>
  <c r="M116" i="26"/>
  <c r="Q123" i="26"/>
  <c r="AN129" i="26"/>
  <c r="AD134" i="26"/>
  <c r="AP137" i="26"/>
  <c r="Q95" i="12"/>
  <c r="P100" i="18"/>
  <c r="N108" i="18"/>
  <c r="Q122" i="18"/>
  <c r="T136" i="18"/>
  <c r="N86" i="19"/>
  <c r="N88" i="19"/>
  <c r="K93" i="19"/>
  <c r="Q95" i="19"/>
  <c r="P98" i="19"/>
  <c r="L101" i="19"/>
  <c r="L107" i="19"/>
  <c r="N109" i="19"/>
  <c r="N114" i="19"/>
  <c r="P130" i="19"/>
  <c r="Q93" i="20"/>
  <c r="Q95" i="20"/>
  <c r="M99" i="20"/>
  <c r="O101" i="20"/>
  <c r="P105" i="20"/>
  <c r="Q115" i="20"/>
  <c r="Q127" i="20"/>
  <c r="P129" i="20"/>
  <c r="M92" i="21"/>
  <c r="L106" i="21"/>
  <c r="P108" i="21"/>
  <c r="M111" i="21"/>
  <c r="M120" i="21"/>
  <c r="Q133" i="21"/>
  <c r="T138" i="21"/>
  <c r="N92" i="22"/>
  <c r="P102" i="22"/>
  <c r="N121" i="22"/>
  <c r="M90" i="23"/>
  <c r="M118" i="23"/>
  <c r="O125" i="23"/>
  <c r="N89" i="24"/>
  <c r="Q111" i="24"/>
  <c r="P134" i="24"/>
  <c r="N101" i="25"/>
  <c r="P109" i="25"/>
  <c r="N129" i="25"/>
  <c r="N123" i="26"/>
  <c r="W114" i="27"/>
  <c r="W116" i="27"/>
  <c r="W128" i="27"/>
  <c r="W133" i="27"/>
  <c r="Y133" i="27"/>
  <c r="AM86" i="21"/>
  <c r="AN86" i="21"/>
  <c r="AM86" i="19"/>
  <c r="AN86" i="26"/>
  <c r="AN86" i="24"/>
  <c r="AM86" i="20"/>
  <c r="AQ86" i="21"/>
  <c r="AO86" i="24"/>
  <c r="AO86" i="26"/>
  <c r="AM86" i="25"/>
  <c r="U91" i="26"/>
  <c r="AN91" i="26"/>
  <c r="AM98" i="26"/>
  <c r="AP98" i="26"/>
  <c r="AB98" i="26"/>
  <c r="AB99" i="26" s="1"/>
  <c r="AB100" i="26" s="1"/>
  <c r="AB101" i="26" s="1"/>
  <c r="AB102" i="26" s="1"/>
  <c r="AB103" i="26" s="1"/>
  <c r="AB104" i="26" s="1"/>
  <c r="AB105" i="26" s="1"/>
  <c r="AB106" i="26" s="1"/>
  <c r="AB107" i="26" s="1"/>
  <c r="AB108" i="26" s="1"/>
  <c r="AB109" i="26" s="1"/>
  <c r="AD86" i="26"/>
  <c r="AQ87" i="26"/>
  <c r="AM89" i="26"/>
  <c r="U90" i="26"/>
  <c r="AN90" i="26"/>
  <c r="AO91" i="26"/>
  <c r="AP92" i="26"/>
  <c r="AO93" i="26"/>
  <c r="U94" i="26"/>
  <c r="AN94" i="26"/>
  <c r="AM95" i="26"/>
  <c r="AO96" i="26"/>
  <c r="U97" i="26"/>
  <c r="AN97" i="26"/>
  <c r="U98" i="26"/>
  <c r="AC98" i="26"/>
  <c r="AC99" i="26" s="1"/>
  <c r="AC100" i="26" s="1"/>
  <c r="AC101" i="26" s="1"/>
  <c r="AC102" i="26" s="1"/>
  <c r="AC103" i="26" s="1"/>
  <c r="AC104" i="26" s="1"/>
  <c r="AC105" i="26" s="1"/>
  <c r="AC106" i="26" s="1"/>
  <c r="AC107" i="26" s="1"/>
  <c r="AC108" i="26" s="1"/>
  <c r="AC109" i="26" s="1"/>
  <c r="AQ86" i="26"/>
  <c r="AM88" i="26"/>
  <c r="U89" i="26"/>
  <c r="AN89" i="26"/>
  <c r="AO90" i="26"/>
  <c r="AP91" i="26"/>
  <c r="AQ92" i="26"/>
  <c r="AP93" i="26"/>
  <c r="AO94" i="26"/>
  <c r="U95" i="26"/>
  <c r="AN95" i="26"/>
  <c r="AP96" i="26"/>
  <c r="AO97" i="26"/>
  <c r="AD98" i="26"/>
  <c r="AN98" i="26"/>
  <c r="AM87" i="26"/>
  <c r="U88" i="26"/>
  <c r="AN88" i="26"/>
  <c r="AO89" i="26"/>
  <c r="AP90" i="26"/>
  <c r="AQ91" i="26"/>
  <c r="AQ93" i="26"/>
  <c r="AP94" i="26"/>
  <c r="AO95" i="26"/>
  <c r="AQ96" i="26"/>
  <c r="AP97" i="26"/>
  <c r="AO98" i="26"/>
  <c r="AA86" i="26"/>
  <c r="AA87" i="26" s="1"/>
  <c r="AA88" i="26" s="1"/>
  <c r="AA89" i="26" s="1"/>
  <c r="AA90" i="26" s="1"/>
  <c r="AA91" i="26" s="1"/>
  <c r="AA92" i="26" s="1"/>
  <c r="AA93" i="26" s="1"/>
  <c r="AA94" i="26" s="1"/>
  <c r="AA95" i="26" s="1"/>
  <c r="AA96" i="26" s="1"/>
  <c r="AA97" i="26" s="1"/>
  <c r="AM86" i="26"/>
  <c r="U87" i="26"/>
  <c r="AN87" i="26"/>
  <c r="AO88" i="26"/>
  <c r="AP89" i="26"/>
  <c r="AQ90" i="26"/>
  <c r="AM92" i="26"/>
  <c r="AQ94" i="26"/>
  <c r="AP95" i="26"/>
  <c r="AQ97" i="26"/>
  <c r="AQ98" i="26"/>
  <c r="AP112" i="26"/>
  <c r="AO112" i="26"/>
  <c r="AQ112" i="26"/>
  <c r="AN112" i="26"/>
  <c r="U112" i="26"/>
  <c r="AM110" i="26"/>
  <c r="AA110" i="26"/>
  <c r="AA111" i="26" s="1"/>
  <c r="AA112" i="26" s="1"/>
  <c r="AA113" i="26" s="1"/>
  <c r="AA114" i="26" s="1"/>
  <c r="AA115" i="26" s="1"/>
  <c r="AA116" i="26" s="1"/>
  <c r="AA117" i="26" s="1"/>
  <c r="AA118" i="26" s="1"/>
  <c r="AA119" i="26" s="1"/>
  <c r="AA120" i="26" s="1"/>
  <c r="AA121" i="26" s="1"/>
  <c r="AO108" i="26"/>
  <c r="AO107" i="26"/>
  <c r="AO106" i="26"/>
  <c r="AO105" i="26"/>
  <c r="AO104" i="26"/>
  <c r="AO103" i="26"/>
  <c r="AO102" i="26"/>
  <c r="U86" i="26"/>
  <c r="AB86" i="26"/>
  <c r="AB87" i="26" s="1"/>
  <c r="AB88" i="26" s="1"/>
  <c r="AB89" i="26" s="1"/>
  <c r="AB90" i="26" s="1"/>
  <c r="AB91" i="26" s="1"/>
  <c r="AB92" i="26" s="1"/>
  <c r="AB93" i="26" s="1"/>
  <c r="AB94" i="26" s="1"/>
  <c r="AB95" i="26" s="1"/>
  <c r="AB96" i="26" s="1"/>
  <c r="AB97" i="26" s="1"/>
  <c r="U92" i="26"/>
  <c r="AA98" i="26"/>
  <c r="AA99" i="26" s="1"/>
  <c r="AA100" i="26" s="1"/>
  <c r="AA101" i="26" s="1"/>
  <c r="AA102" i="26" s="1"/>
  <c r="AA103" i="26" s="1"/>
  <c r="AA104" i="26" s="1"/>
  <c r="AA105" i="26" s="1"/>
  <c r="AA106" i="26" s="1"/>
  <c r="AA107" i="26" s="1"/>
  <c r="AA108" i="26" s="1"/>
  <c r="AA109" i="26" s="1"/>
  <c r="AP118" i="26"/>
  <c r="AO118" i="26"/>
  <c r="AM116" i="26"/>
  <c r="AN118" i="26"/>
  <c r="U118" i="26"/>
  <c r="U114" i="26"/>
  <c r="AM118" i="26"/>
  <c r="AP114" i="26"/>
  <c r="AM117" i="26"/>
  <c r="AO109" i="26"/>
  <c r="AD110" i="26"/>
  <c r="AP110" i="26"/>
  <c r="AP113" i="26"/>
  <c r="AM119" i="26"/>
  <c r="AP119" i="26"/>
  <c r="AO119" i="26"/>
  <c r="AN119" i="26"/>
  <c r="AP125" i="26"/>
  <c r="AO125" i="26"/>
  <c r="U125" i="26"/>
  <c r="AM121" i="26"/>
  <c r="AN125" i="26"/>
  <c r="AM124" i="26"/>
  <c r="AO122" i="26"/>
  <c r="AB122" i="26"/>
  <c r="AB123" i="26" s="1"/>
  <c r="AB124" i="26" s="1"/>
  <c r="AB125" i="26" s="1"/>
  <c r="AB126" i="26" s="1"/>
  <c r="AB127" i="26" s="1"/>
  <c r="AB128" i="26" s="1"/>
  <c r="AB129" i="26" s="1"/>
  <c r="AB130" i="26" s="1"/>
  <c r="AB131" i="26" s="1"/>
  <c r="AB132" i="26" s="1"/>
  <c r="AB133" i="26" s="1"/>
  <c r="U122" i="26"/>
  <c r="AM125" i="26"/>
  <c r="AN123" i="26"/>
  <c r="AM122" i="26"/>
  <c r="AA122" i="26"/>
  <c r="AA123" i="26" s="1"/>
  <c r="AA124" i="26" s="1"/>
  <c r="AA125" i="26" s="1"/>
  <c r="AA126" i="26" s="1"/>
  <c r="AA127" i="26" s="1"/>
  <c r="AA128" i="26" s="1"/>
  <c r="AA129" i="26" s="1"/>
  <c r="AA130" i="26" s="1"/>
  <c r="AA131" i="26" s="1"/>
  <c r="AA132" i="26" s="1"/>
  <c r="AA133" i="26" s="1"/>
  <c r="AP120" i="26"/>
  <c r="AP99" i="26"/>
  <c r="AP100" i="26"/>
  <c r="AP101" i="26"/>
  <c r="AP102" i="26"/>
  <c r="AP103" i="26"/>
  <c r="AP104" i="26"/>
  <c r="AP105" i="26"/>
  <c r="AP106" i="26"/>
  <c r="AP107" i="26"/>
  <c r="AP108" i="26"/>
  <c r="AP109" i="26"/>
  <c r="AQ110" i="26"/>
  <c r="AM114" i="26"/>
  <c r="AN114" i="26"/>
  <c r="AO120" i="26"/>
  <c r="AO111" i="26"/>
  <c r="AN111" i="26"/>
  <c r="U111" i="26"/>
  <c r="AQ111" i="26"/>
  <c r="AM113" i="26"/>
  <c r="AO121" i="26"/>
  <c r="U124" i="26"/>
  <c r="U110" i="26"/>
  <c r="AB110" i="26"/>
  <c r="AB111" i="26" s="1"/>
  <c r="AB112" i="26" s="1"/>
  <c r="AB113" i="26" s="1"/>
  <c r="AB114" i="26" s="1"/>
  <c r="AB115" i="26" s="1"/>
  <c r="AB116" i="26" s="1"/>
  <c r="AB117" i="26" s="1"/>
  <c r="AB118" i="26" s="1"/>
  <c r="AB119" i="26" s="1"/>
  <c r="AB120" i="26" s="1"/>
  <c r="AB121" i="26" s="1"/>
  <c r="U113" i="26"/>
  <c r="AN113" i="26"/>
  <c r="AP132" i="26"/>
  <c r="AO132" i="26"/>
  <c r="AN132" i="26"/>
  <c r="U132" i="26"/>
  <c r="U117" i="26"/>
  <c r="AN117" i="26"/>
  <c r="AO127" i="26"/>
  <c r="AN127" i="26"/>
  <c r="U127" i="26"/>
  <c r="AM127" i="26"/>
  <c r="AP128" i="26"/>
  <c r="AP129" i="26"/>
  <c r="AM132" i="26"/>
  <c r="AM115" i="26"/>
  <c r="U116" i="26"/>
  <c r="AN116" i="26"/>
  <c r="AO117" i="26"/>
  <c r="AN122" i="26"/>
  <c r="AC122" i="26"/>
  <c r="AC123" i="26" s="1"/>
  <c r="AC124" i="26" s="1"/>
  <c r="AC125" i="26" s="1"/>
  <c r="AC126" i="26" s="1"/>
  <c r="AC127" i="26" s="1"/>
  <c r="AC128" i="26" s="1"/>
  <c r="AC129" i="26" s="1"/>
  <c r="AC130" i="26" s="1"/>
  <c r="AC131" i="26" s="1"/>
  <c r="AC132" i="26" s="1"/>
  <c r="AC133" i="26" s="1"/>
  <c r="AP124" i="26"/>
  <c r="AN124" i="26"/>
  <c r="AP127" i="26"/>
  <c r="U129" i="26"/>
  <c r="U130" i="26"/>
  <c r="U128" i="26"/>
  <c r="AP131" i="26"/>
  <c r="AO131" i="26"/>
  <c r="AP130" i="26"/>
  <c r="U115" i="26"/>
  <c r="AN115" i="26"/>
  <c r="AO116" i="26"/>
  <c r="AP117" i="26"/>
  <c r="AM120" i="26"/>
  <c r="U121" i="26"/>
  <c r="AN121" i="26"/>
  <c r="AD122" i="26"/>
  <c r="U123" i="26"/>
  <c r="AO124" i="26"/>
  <c r="AP126" i="26"/>
  <c r="AO126" i="26"/>
  <c r="AN126" i="26"/>
  <c r="U126" i="26"/>
  <c r="AM131" i="26"/>
  <c r="U120" i="26"/>
  <c r="AM126" i="26"/>
  <c r="AM129" i="26"/>
  <c r="AM130" i="26"/>
  <c r="AN131" i="26"/>
  <c r="AO133" i="26"/>
  <c r="AN133" i="26"/>
  <c r="U133" i="26"/>
  <c r="AM133" i="26"/>
  <c r="AP139" i="26"/>
  <c r="AO123" i="26"/>
  <c r="AA134" i="26"/>
  <c r="AA135" i="26" s="1"/>
  <c r="AA136" i="26" s="1"/>
  <c r="AA137" i="26" s="1"/>
  <c r="AA138" i="26" s="1"/>
  <c r="AA139" i="26" s="1"/>
  <c r="AA140" i="26" s="1"/>
  <c r="AM134" i="26"/>
  <c r="AM135" i="26"/>
  <c r="AM136" i="26"/>
  <c r="AM137" i="26"/>
  <c r="AM138" i="26"/>
  <c r="AM139" i="26"/>
  <c r="AP123" i="26"/>
  <c r="AM128" i="26"/>
  <c r="U134" i="26"/>
  <c r="AB134" i="26"/>
  <c r="AB135" i="26" s="1"/>
  <c r="AB136" i="26" s="1"/>
  <c r="AB137" i="26" s="1"/>
  <c r="AB138" i="26" s="1"/>
  <c r="AB139" i="26" s="1"/>
  <c r="AB140" i="26" s="1"/>
  <c r="AN134" i="26"/>
  <c r="U135" i="26"/>
  <c r="AN135" i="26"/>
  <c r="U136" i="26"/>
  <c r="AN136" i="26"/>
  <c r="U137" i="26"/>
  <c r="AN137" i="26"/>
  <c r="U138" i="26"/>
  <c r="AN138" i="26"/>
  <c r="U139" i="26"/>
  <c r="AN139" i="26"/>
  <c r="AC134" i="26"/>
  <c r="AC135" i="26" s="1"/>
  <c r="AC136" i="26" s="1"/>
  <c r="AC137" i="26" s="1"/>
  <c r="AC138" i="26" s="1"/>
  <c r="AC139" i="26" s="1"/>
  <c r="AC140" i="26" s="1"/>
  <c r="AB86" i="25"/>
  <c r="AB87" i="25" s="1"/>
  <c r="AB88" i="25" s="1"/>
  <c r="AB89" i="25" s="1"/>
  <c r="AB90" i="25" s="1"/>
  <c r="AB91" i="25" s="1"/>
  <c r="AB92" i="25" s="1"/>
  <c r="AB93" i="25" s="1"/>
  <c r="AB94" i="25" s="1"/>
  <c r="AB95" i="25" s="1"/>
  <c r="AB96" i="25" s="1"/>
  <c r="AB97" i="25" s="1"/>
  <c r="AN86" i="25"/>
  <c r="AC86" i="25"/>
  <c r="AC87" i="25" s="1"/>
  <c r="AC88" i="25" s="1"/>
  <c r="AC89" i="25" s="1"/>
  <c r="AC90" i="25" s="1"/>
  <c r="AC91" i="25" s="1"/>
  <c r="AC92" i="25" s="1"/>
  <c r="AC93" i="25" s="1"/>
  <c r="AC94" i="25" s="1"/>
  <c r="AC95" i="25" s="1"/>
  <c r="AC96" i="25" s="1"/>
  <c r="AC97" i="25" s="1"/>
  <c r="AO86" i="25"/>
  <c r="AP87" i="25"/>
  <c r="AQ88" i="25"/>
  <c r="AN90" i="25"/>
  <c r="AQ92" i="25"/>
  <c r="AM94" i="25"/>
  <c r="AN94" i="25"/>
  <c r="AM95" i="25"/>
  <c r="U97" i="25"/>
  <c r="AN97" i="25"/>
  <c r="U98" i="25"/>
  <c r="AN98" i="25"/>
  <c r="U99" i="25"/>
  <c r="AN99" i="25"/>
  <c r="U100" i="25"/>
  <c r="AN100" i="25"/>
  <c r="U101" i="25"/>
  <c r="AN101" i="25"/>
  <c r="U102" i="25"/>
  <c r="AN102" i="25"/>
  <c r="U103" i="25"/>
  <c r="AN103" i="25"/>
  <c r="U104" i="25"/>
  <c r="AN104" i="25"/>
  <c r="U105" i="25"/>
  <c r="AO105" i="25"/>
  <c r="AQ111" i="25"/>
  <c r="AM113" i="25"/>
  <c r="AO107" i="25"/>
  <c r="AP113" i="25"/>
  <c r="AO113" i="25"/>
  <c r="AM111" i="25"/>
  <c r="AN113" i="25"/>
  <c r="AM112" i="25"/>
  <c r="AQ110" i="25"/>
  <c r="AO100" i="25"/>
  <c r="AO99" i="25"/>
  <c r="AO98" i="25"/>
  <c r="AC98" i="25"/>
  <c r="AC99" i="25" s="1"/>
  <c r="AC100" i="25" s="1"/>
  <c r="AC101" i="25" s="1"/>
  <c r="AC102" i="25" s="1"/>
  <c r="AC103" i="25" s="1"/>
  <c r="AC104" i="25" s="1"/>
  <c r="AC105" i="25" s="1"/>
  <c r="AC106" i="25" s="1"/>
  <c r="AC107" i="25" s="1"/>
  <c r="AC108" i="25" s="1"/>
  <c r="AC109" i="25" s="1"/>
  <c r="AO97" i="25"/>
  <c r="AQ109" i="25"/>
  <c r="AQ108" i="25"/>
  <c r="AQ107" i="25"/>
  <c r="AM97" i="25"/>
  <c r="U113" i="25"/>
  <c r="AP109" i="25"/>
  <c r="AP108" i="25"/>
  <c r="AP107" i="25"/>
  <c r="AD86" i="25"/>
  <c r="AP86" i="25"/>
  <c r="AQ87" i="25"/>
  <c r="AM89" i="25"/>
  <c r="U90" i="25"/>
  <c r="AO90" i="25"/>
  <c r="AO91" i="25"/>
  <c r="AQ94" i="25"/>
  <c r="AP95" i="25"/>
  <c r="AO96" i="25"/>
  <c r="AQ97" i="25"/>
  <c r="AQ98" i="25"/>
  <c r="AQ99" i="25"/>
  <c r="AQ100" i="25"/>
  <c r="AQ101" i="25"/>
  <c r="AQ102" i="25"/>
  <c r="AQ103" i="25"/>
  <c r="AQ86" i="25"/>
  <c r="U89" i="25"/>
  <c r="AN89" i="25"/>
  <c r="AQ93" i="25"/>
  <c r="AN93" i="25"/>
  <c r="U93" i="25"/>
  <c r="AM93" i="25"/>
  <c r="AM119" i="25"/>
  <c r="AP119" i="25"/>
  <c r="AO119" i="25"/>
  <c r="AM117" i="25"/>
  <c r="AP114" i="25"/>
  <c r="AO114" i="25"/>
  <c r="U119" i="25"/>
  <c r="AN119" i="25"/>
  <c r="AM118" i="25"/>
  <c r="AQ116" i="25"/>
  <c r="AM87" i="25"/>
  <c r="U88" i="25"/>
  <c r="AO89" i="25"/>
  <c r="AO93" i="25"/>
  <c r="AO95" i="25"/>
  <c r="AQ96" i="25"/>
  <c r="AP94" i="25"/>
  <c r="AP96" i="25"/>
  <c r="AN95" i="25"/>
  <c r="U95" i="25"/>
  <c r="AO94" i="25"/>
  <c r="AN96" i="25"/>
  <c r="U96" i="25"/>
  <c r="AM96" i="25"/>
  <c r="AP97" i="25"/>
  <c r="AP98" i="25"/>
  <c r="AP99" i="25"/>
  <c r="AP100" i="25"/>
  <c r="AP101" i="25"/>
  <c r="AP102" i="25"/>
  <c r="AP103" i="25"/>
  <c r="AP104" i="25"/>
  <c r="AQ105" i="25"/>
  <c r="AN114" i="25"/>
  <c r="AA86" i="25"/>
  <c r="AA87" i="25" s="1"/>
  <c r="AA88" i="25" s="1"/>
  <c r="AA89" i="25" s="1"/>
  <c r="AA90" i="25" s="1"/>
  <c r="AA91" i="25" s="1"/>
  <c r="AA92" i="25" s="1"/>
  <c r="AA93" i="25" s="1"/>
  <c r="AA94" i="25" s="1"/>
  <c r="AA95" i="25" s="1"/>
  <c r="AA96" i="25" s="1"/>
  <c r="AA97" i="25" s="1"/>
  <c r="U87" i="25"/>
  <c r="AO88" i="25"/>
  <c r="AO92" i="25"/>
  <c r="AM92" i="25"/>
  <c r="AP93" i="25"/>
  <c r="U94" i="25"/>
  <c r="U106" i="25"/>
  <c r="AM91" i="25"/>
  <c r="U92" i="25"/>
  <c r="AN92" i="25"/>
  <c r="AQ95" i="25"/>
  <c r="AM105" i="25"/>
  <c r="AN106" i="25"/>
  <c r="AM106" i="25"/>
  <c r="AO115" i="25"/>
  <c r="U91" i="25"/>
  <c r="AN91" i="25"/>
  <c r="AA98" i="25"/>
  <c r="AA99" i="25" s="1"/>
  <c r="AA100" i="25" s="1"/>
  <c r="AA101" i="25" s="1"/>
  <c r="AA102" i="25" s="1"/>
  <c r="AA103" i="25" s="1"/>
  <c r="AA104" i="25" s="1"/>
  <c r="AA105" i="25" s="1"/>
  <c r="AA106" i="25" s="1"/>
  <c r="AA107" i="25" s="1"/>
  <c r="AA108" i="25" s="1"/>
  <c r="AA109" i="25" s="1"/>
  <c r="AM98" i="25"/>
  <c r="AM99" i="25"/>
  <c r="AM100" i="25"/>
  <c r="AM101" i="25"/>
  <c r="AM102" i="25"/>
  <c r="AM103" i="25"/>
  <c r="AM104" i="25"/>
  <c r="AN105" i="25"/>
  <c r="AN107" i="25"/>
  <c r="AP116" i="25"/>
  <c r="AO101" i="25"/>
  <c r="AO102" i="25"/>
  <c r="AO103" i="25"/>
  <c r="AO104" i="25"/>
  <c r="AP105" i="25"/>
  <c r="AO106" i="25"/>
  <c r="AO108" i="25"/>
  <c r="AO109" i="25"/>
  <c r="AP110" i="25"/>
  <c r="AD98" i="25"/>
  <c r="AP106" i="25"/>
  <c r="U112" i="25"/>
  <c r="AN112" i="25"/>
  <c r="U118" i="25"/>
  <c r="AN118" i="25"/>
  <c r="AO122" i="25"/>
  <c r="AN122" i="25"/>
  <c r="AB122" i="25"/>
  <c r="AB123" i="25" s="1"/>
  <c r="AB124" i="25" s="1"/>
  <c r="AB125" i="25" s="1"/>
  <c r="AB126" i="25" s="1"/>
  <c r="AB127" i="25" s="1"/>
  <c r="AB128" i="25" s="1"/>
  <c r="AB129" i="25" s="1"/>
  <c r="AB130" i="25" s="1"/>
  <c r="AB131" i="25" s="1"/>
  <c r="AB132" i="25" s="1"/>
  <c r="AB133" i="25" s="1"/>
  <c r="AM122" i="25"/>
  <c r="AA122" i="25"/>
  <c r="AA123" i="25" s="1"/>
  <c r="AA124" i="25" s="1"/>
  <c r="AA125" i="25" s="1"/>
  <c r="AA126" i="25" s="1"/>
  <c r="AA127" i="25" s="1"/>
  <c r="AA128" i="25" s="1"/>
  <c r="AA129" i="25" s="1"/>
  <c r="AA130" i="25" s="1"/>
  <c r="AA131" i="25" s="1"/>
  <c r="AA132" i="25" s="1"/>
  <c r="AA133" i="25" s="1"/>
  <c r="AP122" i="25"/>
  <c r="AD122" i="25"/>
  <c r="AO133" i="25"/>
  <c r="AM129" i="25"/>
  <c r="AN128" i="25"/>
  <c r="U128" i="25"/>
  <c r="AN133" i="25"/>
  <c r="U133" i="25"/>
  <c r="AM133" i="25"/>
  <c r="AQ133" i="25"/>
  <c r="AM131" i="25"/>
  <c r="AP128" i="25"/>
  <c r="AP133" i="25"/>
  <c r="AA110" i="25"/>
  <c r="AA111" i="25" s="1"/>
  <c r="AA112" i="25" s="1"/>
  <c r="AA113" i="25" s="1"/>
  <c r="AA114" i="25" s="1"/>
  <c r="AA115" i="25" s="1"/>
  <c r="AA116" i="25" s="1"/>
  <c r="AA117" i="25" s="1"/>
  <c r="AA118" i="25" s="1"/>
  <c r="AA119" i="25" s="1"/>
  <c r="AA120" i="25" s="1"/>
  <c r="AA121" i="25" s="1"/>
  <c r="AM110" i="25"/>
  <c r="U111" i="25"/>
  <c r="AN111" i="25"/>
  <c r="AO112" i="25"/>
  <c r="AM116" i="25"/>
  <c r="U117" i="25"/>
  <c r="AN117" i="25"/>
  <c r="AO118" i="25"/>
  <c r="U125" i="25"/>
  <c r="AO127" i="25"/>
  <c r="AN127" i="25"/>
  <c r="U127" i="25"/>
  <c r="AM127" i="25"/>
  <c r="AP127" i="25"/>
  <c r="AM128" i="25"/>
  <c r="AP129" i="25"/>
  <c r="AM107" i="25"/>
  <c r="AM108" i="25"/>
  <c r="AM109" i="25"/>
  <c r="U110" i="25"/>
  <c r="AB110" i="25"/>
  <c r="AB111" i="25" s="1"/>
  <c r="AB112" i="25" s="1"/>
  <c r="AB113" i="25" s="1"/>
  <c r="AB114" i="25" s="1"/>
  <c r="AB115" i="25" s="1"/>
  <c r="AB116" i="25" s="1"/>
  <c r="AB117" i="25" s="1"/>
  <c r="AB118" i="25" s="1"/>
  <c r="AB119" i="25" s="1"/>
  <c r="AB120" i="25" s="1"/>
  <c r="AB121" i="25" s="1"/>
  <c r="AN110" i="25"/>
  <c r="AO111" i="25"/>
  <c r="AP112" i="25"/>
  <c r="AM115" i="25"/>
  <c r="U116" i="25"/>
  <c r="AN116" i="25"/>
  <c r="AO117" i="25"/>
  <c r="AP118" i="25"/>
  <c r="U122" i="25"/>
  <c r="AN123" i="25"/>
  <c r="AO130" i="25"/>
  <c r="U107" i="25"/>
  <c r="U108" i="25"/>
  <c r="AN108" i="25"/>
  <c r="U109" i="25"/>
  <c r="AN109" i="25"/>
  <c r="AC110" i="25"/>
  <c r="AC111" i="25" s="1"/>
  <c r="AC112" i="25" s="1"/>
  <c r="AC113" i="25" s="1"/>
  <c r="AC114" i="25" s="1"/>
  <c r="AC115" i="25" s="1"/>
  <c r="AC116" i="25" s="1"/>
  <c r="AC117" i="25" s="1"/>
  <c r="AC118" i="25" s="1"/>
  <c r="AC119" i="25" s="1"/>
  <c r="AC120" i="25" s="1"/>
  <c r="AC121" i="25" s="1"/>
  <c r="AO110" i="25"/>
  <c r="AP111" i="25"/>
  <c r="AQ112" i="25"/>
  <c r="AM114" i="25"/>
  <c r="U115" i="25"/>
  <c r="AN115" i="25"/>
  <c r="AO116" i="25"/>
  <c r="AP117" i="25"/>
  <c r="AM120" i="25"/>
  <c r="AN121" i="25"/>
  <c r="U121" i="25"/>
  <c r="AO121" i="25"/>
  <c r="AO124" i="25"/>
  <c r="AN131" i="25"/>
  <c r="AD110" i="25"/>
  <c r="U114" i="25"/>
  <c r="U120" i="25"/>
  <c r="AP121" i="25"/>
  <c r="AN125" i="25"/>
  <c r="AP131" i="25"/>
  <c r="AM132" i="25"/>
  <c r="AM124" i="25"/>
  <c r="AO128" i="25"/>
  <c r="U129" i="25"/>
  <c r="AN129" i="25"/>
  <c r="AM130" i="25"/>
  <c r="AP139" i="25"/>
  <c r="AM123" i="25"/>
  <c r="U124" i="25"/>
  <c r="AN124" i="25"/>
  <c r="AM125" i="25"/>
  <c r="AO129" i="25"/>
  <c r="U130" i="25"/>
  <c r="AN130" i="25"/>
  <c r="AQ139" i="25"/>
  <c r="AO123" i="25"/>
  <c r="AP124" i="25"/>
  <c r="AO125" i="25"/>
  <c r="U126" i="25"/>
  <c r="AN126" i="25"/>
  <c r="AP130" i="25"/>
  <c r="AO131" i="25"/>
  <c r="U132" i="25"/>
  <c r="AN132" i="25"/>
  <c r="AA134" i="25"/>
  <c r="AM134" i="25"/>
  <c r="AM135" i="25"/>
  <c r="AM136" i="25"/>
  <c r="AM137" i="25"/>
  <c r="AM138" i="25"/>
  <c r="AM139" i="25"/>
  <c r="AP123" i="25"/>
  <c r="AO126" i="25"/>
  <c r="AO132" i="25"/>
  <c r="U134" i="25"/>
  <c r="AB134" i="25"/>
  <c r="AB135" i="25" s="1"/>
  <c r="AB136" i="25" s="1"/>
  <c r="AB137" i="25" s="1"/>
  <c r="AB138" i="25" s="1"/>
  <c r="AB139" i="25" s="1"/>
  <c r="AB140" i="25" s="1"/>
  <c r="U135" i="25"/>
  <c r="U136" i="25"/>
  <c r="U137" i="25"/>
  <c r="U138" i="25"/>
  <c r="U139" i="25"/>
  <c r="AN139" i="25"/>
  <c r="AD86" i="24"/>
  <c r="AQ87" i="24"/>
  <c r="AM89" i="24"/>
  <c r="U90" i="24"/>
  <c r="AN90" i="24"/>
  <c r="AO91" i="24"/>
  <c r="AQ86" i="24"/>
  <c r="AM88" i="24"/>
  <c r="U89" i="24"/>
  <c r="AN89" i="24"/>
  <c r="AO90" i="24"/>
  <c r="AP91" i="24"/>
  <c r="AN91" i="24"/>
  <c r="AM87" i="24"/>
  <c r="U88" i="24"/>
  <c r="AN88" i="24"/>
  <c r="AO89" i="24"/>
  <c r="AP90" i="24"/>
  <c r="AQ91" i="24"/>
  <c r="AN96" i="24"/>
  <c r="U96" i="24"/>
  <c r="AM96" i="24"/>
  <c r="AA86" i="24"/>
  <c r="AA87" i="24" s="1"/>
  <c r="AA88" i="24" s="1"/>
  <c r="AA89" i="24" s="1"/>
  <c r="AA90" i="24" s="1"/>
  <c r="AA91" i="24" s="1"/>
  <c r="AA92" i="24" s="1"/>
  <c r="AA93" i="24" s="1"/>
  <c r="AA94" i="24" s="1"/>
  <c r="AA95" i="24" s="1"/>
  <c r="AA96" i="24" s="1"/>
  <c r="AA97" i="24" s="1"/>
  <c r="AM86" i="24"/>
  <c r="U87" i="24"/>
  <c r="AN87" i="24"/>
  <c r="AO88" i="24"/>
  <c r="AP89" i="24"/>
  <c r="AQ90" i="24"/>
  <c r="AM92" i="24"/>
  <c r="AM95" i="24"/>
  <c r="U91" i="24"/>
  <c r="U86" i="24"/>
  <c r="AB86" i="24"/>
  <c r="AB87" i="24" s="1"/>
  <c r="AB88" i="24" s="1"/>
  <c r="AB89" i="24" s="1"/>
  <c r="AB90" i="24" s="1"/>
  <c r="AB91" i="24" s="1"/>
  <c r="AB92" i="24" s="1"/>
  <c r="AB93" i="24" s="1"/>
  <c r="AB94" i="24" s="1"/>
  <c r="AB95" i="24" s="1"/>
  <c r="AB96" i="24" s="1"/>
  <c r="AB97" i="24" s="1"/>
  <c r="U92" i="24"/>
  <c r="AM94" i="24"/>
  <c r="U95" i="24"/>
  <c r="AN95" i="24"/>
  <c r="AO96" i="24"/>
  <c r="AQ111" i="24"/>
  <c r="AP111" i="24"/>
  <c r="AM111" i="24"/>
  <c r="AM97" i="24"/>
  <c r="U111" i="24"/>
  <c r="AQ108" i="24"/>
  <c r="AQ107" i="24"/>
  <c r="AQ106" i="24"/>
  <c r="AQ105" i="24"/>
  <c r="AQ104" i="24"/>
  <c r="AQ103" i="24"/>
  <c r="AQ102" i="24"/>
  <c r="AP107" i="24"/>
  <c r="AP106" i="24"/>
  <c r="AP105" i="24"/>
  <c r="AP104" i="24"/>
  <c r="AP103" i="24"/>
  <c r="AP102" i="24"/>
  <c r="AP101" i="24"/>
  <c r="AP100" i="24"/>
  <c r="AP99" i="24"/>
  <c r="AP98" i="24"/>
  <c r="AO111" i="24"/>
  <c r="AO108" i="24"/>
  <c r="AO107" i="24"/>
  <c r="AO106" i="24"/>
  <c r="AO105" i="24"/>
  <c r="AO104" i="24"/>
  <c r="AO103" i="24"/>
  <c r="AQ109" i="24"/>
  <c r="U110" i="24"/>
  <c r="AQ116" i="24"/>
  <c r="AP116" i="24"/>
  <c r="AO116" i="24"/>
  <c r="AM114" i="24"/>
  <c r="AN116" i="24"/>
  <c r="U116" i="24"/>
  <c r="AM116" i="24"/>
  <c r="AP113" i="24"/>
  <c r="AM118" i="24"/>
  <c r="AP118" i="24"/>
  <c r="AO117" i="24"/>
  <c r="AO118" i="24"/>
  <c r="AP108" i="24"/>
  <c r="AP132" i="24"/>
  <c r="AO132" i="24"/>
  <c r="AN132" i="24"/>
  <c r="U132" i="24"/>
  <c r="AM132" i="24"/>
  <c r="AM124" i="24"/>
  <c r="U121" i="24"/>
  <c r="AQ110" i="24"/>
  <c r="AP110" i="24"/>
  <c r="AD110" i="24"/>
  <c r="AO110" i="24"/>
  <c r="AC110" i="24"/>
  <c r="AC111" i="24" s="1"/>
  <c r="AC112" i="24" s="1"/>
  <c r="AC113" i="24" s="1"/>
  <c r="AC114" i="24" s="1"/>
  <c r="AC115" i="24" s="1"/>
  <c r="AC116" i="24" s="1"/>
  <c r="AC117" i="24" s="1"/>
  <c r="AC118" i="24" s="1"/>
  <c r="AC119" i="24" s="1"/>
  <c r="AC120" i="24" s="1"/>
  <c r="AC121" i="24" s="1"/>
  <c r="AA110" i="24"/>
  <c r="AA111" i="24" s="1"/>
  <c r="AA112" i="24" s="1"/>
  <c r="AA113" i="24" s="1"/>
  <c r="AA114" i="24" s="1"/>
  <c r="AA115" i="24" s="1"/>
  <c r="AA116" i="24" s="1"/>
  <c r="AA117" i="24" s="1"/>
  <c r="AA118" i="24" s="1"/>
  <c r="AA119" i="24" s="1"/>
  <c r="AA120" i="24" s="1"/>
  <c r="AA121" i="24" s="1"/>
  <c r="AM110" i="24"/>
  <c r="AM112" i="24"/>
  <c r="AQ112" i="24"/>
  <c r="AO112" i="24"/>
  <c r="AQ95" i="24"/>
  <c r="AB110" i="24"/>
  <c r="AB111" i="24" s="1"/>
  <c r="AB112" i="24" s="1"/>
  <c r="AB113" i="24" s="1"/>
  <c r="AB114" i="24" s="1"/>
  <c r="AB115" i="24" s="1"/>
  <c r="AB116" i="24" s="1"/>
  <c r="AB117" i="24" s="1"/>
  <c r="AB118" i="24" s="1"/>
  <c r="AB119" i="24" s="1"/>
  <c r="AB120" i="24" s="1"/>
  <c r="AB121" i="24" s="1"/>
  <c r="AN110" i="24"/>
  <c r="AM115" i="24"/>
  <c r="AA98" i="24"/>
  <c r="AA99" i="24" s="1"/>
  <c r="AA100" i="24" s="1"/>
  <c r="AA101" i="24" s="1"/>
  <c r="AA102" i="24" s="1"/>
  <c r="AA103" i="24" s="1"/>
  <c r="AA104" i="24" s="1"/>
  <c r="AA105" i="24" s="1"/>
  <c r="AA106" i="24" s="1"/>
  <c r="AA107" i="24" s="1"/>
  <c r="AA108" i="24" s="1"/>
  <c r="AA109" i="24" s="1"/>
  <c r="AP109" i="24"/>
  <c r="AO109" i="24"/>
  <c r="AM109" i="24"/>
  <c r="AM117" i="24"/>
  <c r="AN118" i="24"/>
  <c r="U124" i="24"/>
  <c r="AM125" i="24"/>
  <c r="U117" i="24"/>
  <c r="AN117" i="24"/>
  <c r="AP119" i="24"/>
  <c r="AM127" i="24"/>
  <c r="AM128" i="24"/>
  <c r="AM129" i="24"/>
  <c r="AN128" i="24"/>
  <c r="U128" i="24"/>
  <c r="AO127" i="24"/>
  <c r="AP131" i="24"/>
  <c r="AO131" i="24"/>
  <c r="AN131" i="24"/>
  <c r="U131" i="24"/>
  <c r="AN122" i="24"/>
  <c r="AB122" i="24"/>
  <c r="AB123" i="24" s="1"/>
  <c r="AB124" i="24" s="1"/>
  <c r="AB125" i="24" s="1"/>
  <c r="AB126" i="24" s="1"/>
  <c r="AB127" i="24" s="1"/>
  <c r="AB128" i="24" s="1"/>
  <c r="AB129" i="24" s="1"/>
  <c r="AB130" i="24" s="1"/>
  <c r="AB131" i="24" s="1"/>
  <c r="AB132" i="24" s="1"/>
  <c r="AB133" i="24" s="1"/>
  <c r="U122" i="24"/>
  <c r="AM122" i="24"/>
  <c r="AA122" i="24"/>
  <c r="AA123" i="24" s="1"/>
  <c r="AA124" i="24" s="1"/>
  <c r="AA125" i="24" s="1"/>
  <c r="AA126" i="24" s="1"/>
  <c r="AA127" i="24" s="1"/>
  <c r="AA128" i="24" s="1"/>
  <c r="AA129" i="24" s="1"/>
  <c r="AA130" i="24" s="1"/>
  <c r="AA131" i="24" s="1"/>
  <c r="AA132" i="24" s="1"/>
  <c r="AA133" i="24" s="1"/>
  <c r="AC122" i="24"/>
  <c r="AC123" i="24" s="1"/>
  <c r="AC124" i="24" s="1"/>
  <c r="AC125" i="24" s="1"/>
  <c r="AC126" i="24" s="1"/>
  <c r="AC127" i="24" s="1"/>
  <c r="AC128" i="24" s="1"/>
  <c r="AC129" i="24" s="1"/>
  <c r="AC130" i="24" s="1"/>
  <c r="AC131" i="24" s="1"/>
  <c r="AC132" i="24" s="1"/>
  <c r="AC133" i="24" s="1"/>
  <c r="AO122" i="24"/>
  <c r="U115" i="24"/>
  <c r="AN115" i="24"/>
  <c r="AP117" i="24"/>
  <c r="AM120" i="24"/>
  <c r="AP121" i="24"/>
  <c r="AD122" i="24"/>
  <c r="AP124" i="24"/>
  <c r="AO124" i="24"/>
  <c r="AN124" i="24"/>
  <c r="AO126" i="24"/>
  <c r="AN126" i="24"/>
  <c r="U126" i="24"/>
  <c r="AM126" i="24"/>
  <c r="AM113" i="24"/>
  <c r="U114" i="24"/>
  <c r="AN114" i="24"/>
  <c r="AO115" i="24"/>
  <c r="AM119" i="24"/>
  <c r="U120" i="24"/>
  <c r="AN120" i="24"/>
  <c r="AM121" i="24"/>
  <c r="AP126" i="24"/>
  <c r="AP127" i="24"/>
  <c r="AO128" i="24"/>
  <c r="U129" i="24"/>
  <c r="AN129" i="24"/>
  <c r="AM130" i="24"/>
  <c r="AM131" i="24"/>
  <c r="U113" i="24"/>
  <c r="U119" i="24"/>
  <c r="AN121" i="24"/>
  <c r="AP125" i="24"/>
  <c r="AO125" i="24"/>
  <c r="AN125" i="24"/>
  <c r="U125" i="24"/>
  <c r="AP128" i="24"/>
  <c r="AO129" i="24"/>
  <c r="U130" i="24"/>
  <c r="AN130" i="24"/>
  <c r="U123" i="24"/>
  <c r="AN123" i="24"/>
  <c r="AP129" i="24"/>
  <c r="AO130" i="24"/>
  <c r="AO123" i="24"/>
  <c r="AP130" i="24"/>
  <c r="AA134" i="24"/>
  <c r="AA135" i="24" s="1"/>
  <c r="AA136" i="24" s="1"/>
  <c r="AA137" i="24" s="1"/>
  <c r="AA138" i="24" s="1"/>
  <c r="AA139" i="24" s="1"/>
  <c r="AA140" i="24" s="1"/>
  <c r="AM135" i="24"/>
  <c r="AM136" i="24"/>
  <c r="AM137" i="24"/>
  <c r="AM138" i="24"/>
  <c r="AM139" i="24"/>
  <c r="U127" i="24"/>
  <c r="AN127" i="24"/>
  <c r="U137" i="24"/>
  <c r="U138" i="24"/>
  <c r="U139" i="24"/>
  <c r="AN139" i="24"/>
  <c r="U87" i="23"/>
  <c r="AN88" i="23"/>
  <c r="AP93" i="23"/>
  <c r="AO93" i="23"/>
  <c r="AN93" i="23"/>
  <c r="U93" i="23"/>
  <c r="U97" i="23"/>
  <c r="AO98" i="23"/>
  <c r="AC86" i="23"/>
  <c r="AC87" i="23" s="1"/>
  <c r="AC88" i="23" s="1"/>
  <c r="AC89" i="23" s="1"/>
  <c r="AC90" i="23" s="1"/>
  <c r="AC91" i="23" s="1"/>
  <c r="AC92" i="23" s="1"/>
  <c r="AC93" i="23" s="1"/>
  <c r="AC94" i="23" s="1"/>
  <c r="AC95" i="23" s="1"/>
  <c r="AC96" i="23" s="1"/>
  <c r="AC97" i="23" s="1"/>
  <c r="AO88" i="23"/>
  <c r="AQ89" i="23"/>
  <c r="AP91" i="23"/>
  <c r="AM91" i="23"/>
  <c r="U92" i="23"/>
  <c r="AM93" i="23"/>
  <c r="AP94" i="23"/>
  <c r="AO95" i="23"/>
  <c r="AP98" i="23"/>
  <c r="U116" i="23"/>
  <c r="AB86" i="23"/>
  <c r="AB87" i="23" s="1"/>
  <c r="AB88" i="23" s="1"/>
  <c r="AB89" i="23" s="1"/>
  <c r="AB90" i="23" s="1"/>
  <c r="AB91" i="23" s="1"/>
  <c r="AB92" i="23" s="1"/>
  <c r="AB93" i="23" s="1"/>
  <c r="AB94" i="23" s="1"/>
  <c r="AB95" i="23" s="1"/>
  <c r="AB96" i="23" s="1"/>
  <c r="AB97" i="23" s="1"/>
  <c r="AP89" i="23"/>
  <c r="AM98" i="23"/>
  <c r="AD86" i="23"/>
  <c r="AQ87" i="23"/>
  <c r="AP87" i="23"/>
  <c r="AM87" i="23"/>
  <c r="AP88" i="23"/>
  <c r="AQ91" i="23"/>
  <c r="AQ93" i="23"/>
  <c r="AQ94" i="23"/>
  <c r="AP95" i="23"/>
  <c r="U102" i="23"/>
  <c r="U103" i="23"/>
  <c r="U104" i="23"/>
  <c r="U105" i="23"/>
  <c r="U106" i="23"/>
  <c r="U107" i="23"/>
  <c r="U108" i="23"/>
  <c r="AM118" i="23"/>
  <c r="AM119" i="23"/>
  <c r="AP119" i="23"/>
  <c r="U119" i="23"/>
  <c r="AP114" i="23"/>
  <c r="AO119" i="23"/>
  <c r="U100" i="23"/>
  <c r="AQ99" i="23"/>
  <c r="AN98" i="23"/>
  <c r="AD98" i="23"/>
  <c r="U98" i="23"/>
  <c r="AN119" i="23"/>
  <c r="AO117" i="23"/>
  <c r="U113" i="23"/>
  <c r="U101" i="23"/>
  <c r="AQ100" i="23"/>
  <c r="AO99" i="23"/>
  <c r="AC98" i="23"/>
  <c r="AC99" i="23" s="1"/>
  <c r="AC100" i="23" s="1"/>
  <c r="AC101" i="23" s="1"/>
  <c r="AC102" i="23" s="1"/>
  <c r="AC103" i="23" s="1"/>
  <c r="AC104" i="23" s="1"/>
  <c r="AC105" i="23" s="1"/>
  <c r="AC106" i="23" s="1"/>
  <c r="AC107" i="23" s="1"/>
  <c r="AC108" i="23" s="1"/>
  <c r="AC109" i="23" s="1"/>
  <c r="AQ97" i="23"/>
  <c r="AM95" i="23"/>
  <c r="AM117" i="23"/>
  <c r="AO100" i="23"/>
  <c r="AN99" i="23"/>
  <c r="U99" i="23"/>
  <c r="AB98" i="23"/>
  <c r="AB99" i="23" s="1"/>
  <c r="AB100" i="23" s="1"/>
  <c r="AB101" i="23" s="1"/>
  <c r="AB102" i="23" s="1"/>
  <c r="AB103" i="23" s="1"/>
  <c r="AB104" i="23" s="1"/>
  <c r="AB105" i="23" s="1"/>
  <c r="AB106" i="23" s="1"/>
  <c r="AB107" i="23" s="1"/>
  <c r="AB108" i="23" s="1"/>
  <c r="AB109" i="23" s="1"/>
  <c r="AP97" i="23"/>
  <c r="AP115" i="23"/>
  <c r="AO109" i="23"/>
  <c r="AO108" i="23"/>
  <c r="AO107" i="23"/>
  <c r="AO106" i="23"/>
  <c r="AO105" i="23"/>
  <c r="AO104" i="23"/>
  <c r="AO103" i="23"/>
  <c r="AO102" i="23"/>
  <c r="AO101" i="23"/>
  <c r="AN100" i="23"/>
  <c r="AQ98" i="23"/>
  <c r="AO97" i="23"/>
  <c r="AN96" i="23"/>
  <c r="AQ95" i="23"/>
  <c r="U86" i="23"/>
  <c r="AN87" i="23"/>
  <c r="AO90" i="23"/>
  <c r="AM92" i="23"/>
  <c r="AQ110" i="23"/>
  <c r="AN112" i="23"/>
  <c r="U118" i="23"/>
  <c r="AM129" i="23"/>
  <c r="AP131" i="23"/>
  <c r="AN131" i="23"/>
  <c r="U131" i="23"/>
  <c r="AM131" i="23"/>
  <c r="AP130" i="23"/>
  <c r="U126" i="23"/>
  <c r="AO131" i="23"/>
  <c r="AM130" i="23"/>
  <c r="AN129" i="23"/>
  <c r="U129" i="23"/>
  <c r="AM121" i="23"/>
  <c r="AP127" i="23"/>
  <c r="AC122" i="23"/>
  <c r="AC123" i="23" s="1"/>
  <c r="AC124" i="23" s="1"/>
  <c r="AC125" i="23" s="1"/>
  <c r="AC126" i="23" s="1"/>
  <c r="AC127" i="23" s="1"/>
  <c r="AC128" i="23" s="1"/>
  <c r="AC129" i="23" s="1"/>
  <c r="AC130" i="23" s="1"/>
  <c r="AC131" i="23" s="1"/>
  <c r="AC132" i="23" s="1"/>
  <c r="AC133" i="23" s="1"/>
  <c r="AP120" i="23"/>
  <c r="AP124" i="23"/>
  <c r="AB122" i="23"/>
  <c r="AB123" i="23" s="1"/>
  <c r="AB124" i="23" s="1"/>
  <c r="AB125" i="23" s="1"/>
  <c r="AB126" i="23" s="1"/>
  <c r="AB127" i="23" s="1"/>
  <c r="AB128" i="23" s="1"/>
  <c r="AB129" i="23" s="1"/>
  <c r="AB130" i="23" s="1"/>
  <c r="AB131" i="23" s="1"/>
  <c r="AB132" i="23" s="1"/>
  <c r="AB133" i="23" s="1"/>
  <c r="AP121" i="23"/>
  <c r="AO120" i="23"/>
  <c r="AO125" i="23"/>
  <c r="U122" i="23"/>
  <c r="AO123" i="23"/>
  <c r="AQ86" i="23"/>
  <c r="AO86" i="23"/>
  <c r="AM88" i="23"/>
  <c r="AQ88" i="23"/>
  <c r="AM86" i="23"/>
  <c r="AO87" i="23"/>
  <c r="AN89" i="23"/>
  <c r="AP90" i="23"/>
  <c r="AQ92" i="23"/>
  <c r="AP92" i="23"/>
  <c r="AO91" i="23"/>
  <c r="AM89" i="23"/>
  <c r="AO92" i="23"/>
  <c r="AN92" i="23"/>
  <c r="AO94" i="23"/>
  <c r="AN95" i="23"/>
  <c r="AO96" i="23"/>
  <c r="AM97" i="23"/>
  <c r="AN97" i="23"/>
  <c r="AN101" i="23"/>
  <c r="AN102" i="23"/>
  <c r="AN103" i="23"/>
  <c r="AN104" i="23"/>
  <c r="AN105" i="23"/>
  <c r="AN106" i="23"/>
  <c r="AN107" i="23"/>
  <c r="AN108" i="23"/>
  <c r="AN109" i="23"/>
  <c r="AP112" i="23"/>
  <c r="AQ112" i="23"/>
  <c r="AO112" i="23"/>
  <c r="AM112" i="23"/>
  <c r="U112" i="23"/>
  <c r="AA110" i="23"/>
  <c r="AA111" i="23" s="1"/>
  <c r="AA112" i="23" s="1"/>
  <c r="AA113" i="23" s="1"/>
  <c r="AA114" i="23" s="1"/>
  <c r="AA115" i="23" s="1"/>
  <c r="AA116" i="23" s="1"/>
  <c r="AA117" i="23" s="1"/>
  <c r="AA118" i="23" s="1"/>
  <c r="AA119" i="23" s="1"/>
  <c r="AA120" i="23" s="1"/>
  <c r="AA121" i="23" s="1"/>
  <c r="AQ109" i="23"/>
  <c r="AQ108" i="23"/>
  <c r="AQ107" i="23"/>
  <c r="AQ106" i="23"/>
  <c r="AQ105" i="23"/>
  <c r="AQ104" i="23"/>
  <c r="AQ103" i="23"/>
  <c r="AQ102" i="23"/>
  <c r="AQ101" i="23"/>
  <c r="AP108" i="23"/>
  <c r="AP107" i="23"/>
  <c r="AP106" i="23"/>
  <c r="AP105" i="23"/>
  <c r="AP104" i="23"/>
  <c r="AP103" i="23"/>
  <c r="AP102" i="23"/>
  <c r="AP101" i="23"/>
  <c r="AP100" i="23"/>
  <c r="AP99" i="23"/>
  <c r="AM90" i="23"/>
  <c r="U91" i="23"/>
  <c r="AN91" i="23"/>
  <c r="AM94" i="23"/>
  <c r="U96" i="23"/>
  <c r="AN114" i="23"/>
  <c r="U90" i="23"/>
  <c r="AN90" i="23"/>
  <c r="U94" i="23"/>
  <c r="AN94" i="23"/>
  <c r="AM96" i="23"/>
  <c r="AP96" i="23"/>
  <c r="AM99" i="23"/>
  <c r="AM102" i="23"/>
  <c r="AM103" i="23"/>
  <c r="AM104" i="23"/>
  <c r="AM105" i="23"/>
  <c r="AM106" i="23"/>
  <c r="AM107" i="23"/>
  <c r="AM108" i="23"/>
  <c r="AM109" i="23"/>
  <c r="U89" i="23"/>
  <c r="U95" i="23"/>
  <c r="AQ96" i="23"/>
  <c r="AN110" i="23"/>
  <c r="AP109" i="23"/>
  <c r="AO114" i="23"/>
  <c r="AQ111" i="23"/>
  <c r="AP111" i="23"/>
  <c r="AN111" i="23"/>
  <c r="U111" i="23"/>
  <c r="AM111" i="23"/>
  <c r="AM113" i="23"/>
  <c r="AP113" i="23"/>
  <c r="AN113" i="23"/>
  <c r="AP116" i="23"/>
  <c r="AO116" i="23"/>
  <c r="AM116" i="23"/>
  <c r="AN116" i="23"/>
  <c r="AO118" i="23"/>
  <c r="AN118" i="23"/>
  <c r="AO134" i="23"/>
  <c r="AC134" i="23"/>
  <c r="AC135" i="23" s="1"/>
  <c r="AC136" i="23" s="1"/>
  <c r="AC137" i="23" s="1"/>
  <c r="AC138" i="23" s="1"/>
  <c r="AC139" i="23" s="1"/>
  <c r="AC140" i="23" s="1"/>
  <c r="AO133" i="23"/>
  <c r="AN134" i="23"/>
  <c r="AB134" i="23"/>
  <c r="AB135" i="23" s="1"/>
  <c r="AB136" i="23" s="1"/>
  <c r="AB137" i="23" s="1"/>
  <c r="AB138" i="23" s="1"/>
  <c r="AB139" i="23" s="1"/>
  <c r="AB140" i="23" s="1"/>
  <c r="U134" i="23"/>
  <c r="AN133" i="23"/>
  <c r="U133" i="23"/>
  <c r="AQ134" i="23"/>
  <c r="AQ133" i="23"/>
  <c r="AD134" i="23"/>
  <c r="AA134" i="23"/>
  <c r="AA135" i="23" s="1"/>
  <c r="AA136" i="23" s="1"/>
  <c r="AA137" i="23" s="1"/>
  <c r="AA138" i="23" s="1"/>
  <c r="AA139" i="23" s="1"/>
  <c r="AA140" i="23" s="1"/>
  <c r="AP133" i="23"/>
  <c r="AP134" i="23"/>
  <c r="AM133" i="23"/>
  <c r="AN132" i="23"/>
  <c r="U132" i="23"/>
  <c r="AM134" i="23"/>
  <c r="AB110" i="23"/>
  <c r="AB111" i="23" s="1"/>
  <c r="AB112" i="23" s="1"/>
  <c r="AB113" i="23" s="1"/>
  <c r="AB114" i="23" s="1"/>
  <c r="AB115" i="23" s="1"/>
  <c r="AB116" i="23" s="1"/>
  <c r="AB117" i="23" s="1"/>
  <c r="AB118" i="23" s="1"/>
  <c r="AB119" i="23" s="1"/>
  <c r="AB120" i="23" s="1"/>
  <c r="AB121" i="23" s="1"/>
  <c r="AO111" i="23"/>
  <c r="AO113" i="23"/>
  <c r="AQ116" i="23"/>
  <c r="AP118" i="23"/>
  <c r="AN120" i="23"/>
  <c r="AA98" i="23"/>
  <c r="AA99" i="23" s="1"/>
  <c r="AA100" i="23" s="1"/>
  <c r="AA101" i="23" s="1"/>
  <c r="AA102" i="23" s="1"/>
  <c r="AA103" i="23" s="1"/>
  <c r="AA104" i="23" s="1"/>
  <c r="AA105" i="23" s="1"/>
  <c r="AA106" i="23" s="1"/>
  <c r="AA107" i="23" s="1"/>
  <c r="AA108" i="23" s="1"/>
  <c r="AA109" i="23" s="1"/>
  <c r="AP110" i="23"/>
  <c r="AD110" i="23"/>
  <c r="AO110" i="23"/>
  <c r="AC110" i="23"/>
  <c r="AC111" i="23" s="1"/>
  <c r="AC112" i="23" s="1"/>
  <c r="AC113" i="23" s="1"/>
  <c r="AC114" i="23" s="1"/>
  <c r="AC115" i="23" s="1"/>
  <c r="AC116" i="23" s="1"/>
  <c r="AC117" i="23" s="1"/>
  <c r="AC118" i="23" s="1"/>
  <c r="AC119" i="23" s="1"/>
  <c r="AC120" i="23" s="1"/>
  <c r="AC121" i="23" s="1"/>
  <c r="U110" i="23"/>
  <c r="AM110" i="23"/>
  <c r="AO115" i="23"/>
  <c r="AM115" i="23"/>
  <c r="AO121" i="23"/>
  <c r="AD122" i="23"/>
  <c r="AP132" i="23"/>
  <c r="AO139" i="23"/>
  <c r="AN139" i="23"/>
  <c r="U139" i="23"/>
  <c r="AM139" i="23"/>
  <c r="AQ139" i="23"/>
  <c r="AP135" i="23"/>
  <c r="U117" i="23"/>
  <c r="AN117" i="23"/>
  <c r="AP123" i="23"/>
  <c r="AN123" i="23"/>
  <c r="U123" i="23"/>
  <c r="AP126" i="23"/>
  <c r="AN127" i="23"/>
  <c r="AN128" i="23"/>
  <c r="U128" i="23"/>
  <c r="AO127" i="23"/>
  <c r="AM128" i="23"/>
  <c r="U127" i="23"/>
  <c r="AP128" i="23"/>
  <c r="AO138" i="23"/>
  <c r="AN138" i="23"/>
  <c r="U138" i="23"/>
  <c r="AQ138" i="23"/>
  <c r="AN122" i="23"/>
  <c r="AM122" i="23"/>
  <c r="AO124" i="23"/>
  <c r="AN124" i="23"/>
  <c r="U124" i="23"/>
  <c r="AP125" i="23"/>
  <c r="AN125" i="23"/>
  <c r="U125" i="23"/>
  <c r="AM125" i="23"/>
  <c r="AO137" i="23"/>
  <c r="AN137" i="23"/>
  <c r="U137" i="23"/>
  <c r="AQ137" i="23"/>
  <c r="AM114" i="23"/>
  <c r="U115" i="23"/>
  <c r="AN115" i="23"/>
  <c r="AP117" i="23"/>
  <c r="AM120" i="23"/>
  <c r="U121" i="23"/>
  <c r="AN121" i="23"/>
  <c r="AO122" i="23"/>
  <c r="AO136" i="23"/>
  <c r="AN136" i="23"/>
  <c r="U136" i="23"/>
  <c r="AQ136" i="23"/>
  <c r="AM138" i="23"/>
  <c r="U114" i="23"/>
  <c r="U120" i="23"/>
  <c r="AA122" i="23"/>
  <c r="AA123" i="23" s="1"/>
  <c r="AA124" i="23" s="1"/>
  <c r="AA125" i="23" s="1"/>
  <c r="AA126" i="23" s="1"/>
  <c r="AA127" i="23" s="1"/>
  <c r="AA128" i="23" s="1"/>
  <c r="AA129" i="23" s="1"/>
  <c r="AA130" i="23" s="1"/>
  <c r="AA131" i="23" s="1"/>
  <c r="AA132" i="23" s="1"/>
  <c r="AA133" i="23" s="1"/>
  <c r="AM123" i="23"/>
  <c r="AN126" i="23"/>
  <c r="AM127" i="23"/>
  <c r="AO128" i="23"/>
  <c r="AO135" i="23"/>
  <c r="AN135" i="23"/>
  <c r="U135" i="23"/>
  <c r="AQ135" i="23"/>
  <c r="AM137" i="23"/>
  <c r="AP138" i="23"/>
  <c r="AO129" i="23"/>
  <c r="U130" i="23"/>
  <c r="AN130" i="23"/>
  <c r="AM126" i="23"/>
  <c r="AP129" i="23"/>
  <c r="AO130" i="23"/>
  <c r="AM132" i="23"/>
  <c r="AO126" i="23"/>
  <c r="AO132" i="23"/>
  <c r="U86" i="22"/>
  <c r="AB86" i="22"/>
  <c r="AB87" i="22" s="1"/>
  <c r="AB88" i="22" s="1"/>
  <c r="AB89" i="22" s="1"/>
  <c r="AB90" i="22" s="1"/>
  <c r="AB91" i="22" s="1"/>
  <c r="AB92" i="22" s="1"/>
  <c r="AB93" i="22" s="1"/>
  <c r="AB94" i="22" s="1"/>
  <c r="AB95" i="22" s="1"/>
  <c r="AB96" i="22" s="1"/>
  <c r="AB97" i="22" s="1"/>
  <c r="AN86" i="22"/>
  <c r="AO87" i="22"/>
  <c r="AM90" i="22"/>
  <c r="AO90" i="22"/>
  <c r="AC86" i="22"/>
  <c r="AC87" i="22" s="1"/>
  <c r="AC88" i="22" s="1"/>
  <c r="AC89" i="22" s="1"/>
  <c r="AC90" i="22" s="1"/>
  <c r="AC91" i="22" s="1"/>
  <c r="AC92" i="22" s="1"/>
  <c r="AC93" i="22" s="1"/>
  <c r="AC94" i="22" s="1"/>
  <c r="AC95" i="22" s="1"/>
  <c r="AC96" i="22" s="1"/>
  <c r="AC97" i="22" s="1"/>
  <c r="AO86" i="22"/>
  <c r="AP87" i="22"/>
  <c r="AP90" i="22"/>
  <c r="AN107" i="22"/>
  <c r="AQ107" i="22"/>
  <c r="U94" i="22"/>
  <c r="AP106" i="22"/>
  <c r="AP107" i="22"/>
  <c r="AQ104" i="22"/>
  <c r="AQ103" i="22"/>
  <c r="AQ102" i="22"/>
  <c r="AQ101" i="22"/>
  <c r="AQ100" i="22"/>
  <c r="AQ99" i="22"/>
  <c r="AQ98" i="22"/>
  <c r="AQ97" i="22"/>
  <c r="AP95" i="22"/>
  <c r="AQ94" i="22"/>
  <c r="AM92" i="22"/>
  <c r="AO107" i="22"/>
  <c r="AN106" i="22"/>
  <c r="AP105" i="22"/>
  <c r="AP104" i="22"/>
  <c r="AP103" i="22"/>
  <c r="AP102" i="22"/>
  <c r="AP101" i="22"/>
  <c r="AP100" i="22"/>
  <c r="AP99" i="22"/>
  <c r="AP98" i="22"/>
  <c r="AD98" i="22"/>
  <c r="AP97" i="22"/>
  <c r="AQ96" i="22"/>
  <c r="AO95" i="22"/>
  <c r="AP94" i="22"/>
  <c r="AQ93" i="22"/>
  <c r="AN87" i="22"/>
  <c r="AD86" i="22"/>
  <c r="AP86" i="22"/>
  <c r="AQ87" i="22"/>
  <c r="AQ90" i="22"/>
  <c r="U107" i="22"/>
  <c r="AQ86" i="22"/>
  <c r="AM88" i="22"/>
  <c r="AQ89" i="22"/>
  <c r="U89" i="22"/>
  <c r="AO89" i="22"/>
  <c r="U88" i="22"/>
  <c r="AP89" i="22"/>
  <c r="AN103" i="22"/>
  <c r="AO104" i="22"/>
  <c r="AM107" i="22"/>
  <c r="AP126" i="22"/>
  <c r="AO126" i="22"/>
  <c r="AN126" i="22"/>
  <c r="U126" i="22"/>
  <c r="AM126" i="22"/>
  <c r="AM125" i="22"/>
  <c r="AM124" i="22"/>
  <c r="AD122" i="22"/>
  <c r="AQ105" i="22"/>
  <c r="AM113" i="22"/>
  <c r="AP112" i="22"/>
  <c r="AO111" i="22"/>
  <c r="AP113" i="22"/>
  <c r="AO113" i="22"/>
  <c r="AM91" i="22"/>
  <c r="U92" i="22"/>
  <c r="AN92" i="22"/>
  <c r="AM93" i="22"/>
  <c r="AQ95" i="22"/>
  <c r="AM96" i="22"/>
  <c r="U91" i="22"/>
  <c r="AN91" i="22"/>
  <c r="AO92" i="22"/>
  <c r="U93" i="22"/>
  <c r="AN93" i="22"/>
  <c r="AM94" i="22"/>
  <c r="U96" i="22"/>
  <c r="AN96" i="22"/>
  <c r="AM97" i="22"/>
  <c r="AA98" i="22"/>
  <c r="AA99" i="22" s="1"/>
  <c r="AA100" i="22" s="1"/>
  <c r="AA101" i="22" s="1"/>
  <c r="AA102" i="22" s="1"/>
  <c r="AA103" i="22" s="1"/>
  <c r="AA104" i="22" s="1"/>
  <c r="AA105" i="22" s="1"/>
  <c r="AA106" i="22" s="1"/>
  <c r="AA107" i="22" s="1"/>
  <c r="AA108" i="22" s="1"/>
  <c r="AA109" i="22" s="1"/>
  <c r="AM98" i="22"/>
  <c r="AM99" i="22"/>
  <c r="AM100" i="22"/>
  <c r="AM101" i="22"/>
  <c r="AM102" i="22"/>
  <c r="AM103" i="22"/>
  <c r="AM104" i="22"/>
  <c r="AM105" i="22"/>
  <c r="U106" i="22"/>
  <c r="AQ106" i="22"/>
  <c r="AO108" i="22"/>
  <c r="AN108" i="22"/>
  <c r="U108" i="22"/>
  <c r="AM108" i="22"/>
  <c r="AQ108" i="22"/>
  <c r="AP108" i="22"/>
  <c r="U97" i="22"/>
  <c r="U98" i="22"/>
  <c r="AB98" i="22"/>
  <c r="AB99" i="22" s="1"/>
  <c r="AB100" i="22" s="1"/>
  <c r="AB101" i="22" s="1"/>
  <c r="AB102" i="22" s="1"/>
  <c r="AB103" i="22" s="1"/>
  <c r="AB104" i="22" s="1"/>
  <c r="AB105" i="22" s="1"/>
  <c r="AB106" i="22" s="1"/>
  <c r="AB107" i="22" s="1"/>
  <c r="AB108" i="22" s="1"/>
  <c r="AB109" i="22" s="1"/>
  <c r="U99" i="22"/>
  <c r="U100" i="22"/>
  <c r="U101" i="22"/>
  <c r="U102" i="22"/>
  <c r="U103" i="22"/>
  <c r="U104" i="22"/>
  <c r="U105" i="22"/>
  <c r="AM119" i="22"/>
  <c r="AP118" i="22"/>
  <c r="AO117" i="22"/>
  <c r="AM115" i="22"/>
  <c r="AP119" i="22"/>
  <c r="AO119" i="22"/>
  <c r="AQ109" i="22"/>
  <c r="AM111" i="22"/>
  <c r="U112" i="22"/>
  <c r="AN112" i="22"/>
  <c r="AP114" i="22"/>
  <c r="AM117" i="22"/>
  <c r="U118" i="22"/>
  <c r="AN118" i="22"/>
  <c r="U121" i="22"/>
  <c r="AN122" i="22"/>
  <c r="AB122" i="22"/>
  <c r="AB123" i="22" s="1"/>
  <c r="AB124" i="22" s="1"/>
  <c r="AB125" i="22" s="1"/>
  <c r="AB126" i="22" s="1"/>
  <c r="AB127" i="22" s="1"/>
  <c r="AB128" i="22" s="1"/>
  <c r="AB129" i="22" s="1"/>
  <c r="AB130" i="22" s="1"/>
  <c r="AB131" i="22" s="1"/>
  <c r="AB132" i="22" s="1"/>
  <c r="AB133" i="22" s="1"/>
  <c r="U122" i="22"/>
  <c r="AM122" i="22"/>
  <c r="AA122" i="22"/>
  <c r="AA123" i="22" s="1"/>
  <c r="AA124" i="22" s="1"/>
  <c r="AA125" i="22" s="1"/>
  <c r="AA126" i="22" s="1"/>
  <c r="AA127" i="22" s="1"/>
  <c r="AA128" i="22" s="1"/>
  <c r="AA129" i="22" s="1"/>
  <c r="AA130" i="22" s="1"/>
  <c r="AA131" i="22" s="1"/>
  <c r="AA132" i="22" s="1"/>
  <c r="AA133" i="22" s="1"/>
  <c r="AC122" i="22"/>
  <c r="AC123" i="22" s="1"/>
  <c r="AC124" i="22" s="1"/>
  <c r="AC125" i="22" s="1"/>
  <c r="AC126" i="22" s="1"/>
  <c r="AC127" i="22" s="1"/>
  <c r="AC128" i="22" s="1"/>
  <c r="AC129" i="22" s="1"/>
  <c r="AC130" i="22" s="1"/>
  <c r="AC131" i="22" s="1"/>
  <c r="AC132" i="22" s="1"/>
  <c r="AC133" i="22" s="1"/>
  <c r="AO122" i="22"/>
  <c r="AP125" i="22"/>
  <c r="AO125" i="22"/>
  <c r="AN125" i="22"/>
  <c r="U125" i="22"/>
  <c r="AA110" i="22"/>
  <c r="AA111" i="22" s="1"/>
  <c r="AA112" i="22" s="1"/>
  <c r="AA113" i="22" s="1"/>
  <c r="AA114" i="22" s="1"/>
  <c r="AA115" i="22" s="1"/>
  <c r="AA116" i="22" s="1"/>
  <c r="AA117" i="22" s="1"/>
  <c r="AA118" i="22" s="1"/>
  <c r="AA119" i="22" s="1"/>
  <c r="AA120" i="22" s="1"/>
  <c r="AA121" i="22" s="1"/>
  <c r="AM110" i="22"/>
  <c r="U111" i="22"/>
  <c r="AN111" i="22"/>
  <c r="AO112" i="22"/>
  <c r="AQ114" i="22"/>
  <c r="AM116" i="22"/>
  <c r="U117" i="22"/>
  <c r="AN117" i="22"/>
  <c r="AO118" i="22"/>
  <c r="AP124" i="22"/>
  <c r="AO124" i="22"/>
  <c r="AM129" i="22"/>
  <c r="AN128" i="22"/>
  <c r="U128" i="22"/>
  <c r="AO127" i="22"/>
  <c r="AP131" i="22"/>
  <c r="AO131" i="22"/>
  <c r="AN131" i="22"/>
  <c r="U131" i="22"/>
  <c r="AM131" i="22"/>
  <c r="AN130" i="22"/>
  <c r="U130" i="22"/>
  <c r="AO129" i="22"/>
  <c r="AM109" i="22"/>
  <c r="U110" i="22"/>
  <c r="AB110" i="22"/>
  <c r="AB111" i="22" s="1"/>
  <c r="AB112" i="22" s="1"/>
  <c r="AB113" i="22" s="1"/>
  <c r="AB114" i="22" s="1"/>
  <c r="AB115" i="22" s="1"/>
  <c r="AB116" i="22" s="1"/>
  <c r="AB117" i="22" s="1"/>
  <c r="AB118" i="22" s="1"/>
  <c r="AB119" i="22" s="1"/>
  <c r="AB120" i="22" s="1"/>
  <c r="AB121" i="22" s="1"/>
  <c r="AN110" i="22"/>
  <c r="U116" i="22"/>
  <c r="AN116" i="22"/>
  <c r="AP121" i="22"/>
  <c r="AM121" i="22"/>
  <c r="U109" i="22"/>
  <c r="AN109" i="22"/>
  <c r="AC110" i="22"/>
  <c r="AC111" i="22" s="1"/>
  <c r="AC112" i="22" s="1"/>
  <c r="AC113" i="22" s="1"/>
  <c r="AC114" i="22" s="1"/>
  <c r="AC115" i="22" s="1"/>
  <c r="AC116" i="22" s="1"/>
  <c r="AC117" i="22" s="1"/>
  <c r="AC118" i="22" s="1"/>
  <c r="AC119" i="22" s="1"/>
  <c r="AC120" i="22" s="1"/>
  <c r="AC121" i="22" s="1"/>
  <c r="AO110" i="22"/>
  <c r="AP111" i="22"/>
  <c r="AQ112" i="22"/>
  <c r="AM114" i="22"/>
  <c r="U115" i="22"/>
  <c r="AN115" i="22"/>
  <c r="AO116" i="22"/>
  <c r="AP117" i="22"/>
  <c r="AM120" i="22"/>
  <c r="AN121" i="22"/>
  <c r="AD110" i="22"/>
  <c r="U114" i="22"/>
  <c r="U120" i="22"/>
  <c r="AN120" i="22"/>
  <c r="AO121" i="22"/>
  <c r="AP123" i="22"/>
  <c r="AM123" i="22"/>
  <c r="U124" i="22"/>
  <c r="AN124" i="22"/>
  <c r="AN129" i="22"/>
  <c r="U123" i="22"/>
  <c r="AN123" i="22"/>
  <c r="AP129" i="22"/>
  <c r="AO130" i="22"/>
  <c r="AM132" i="22"/>
  <c r="AO123" i="22"/>
  <c r="AM127" i="22"/>
  <c r="AP130" i="22"/>
  <c r="U132" i="22"/>
  <c r="AN132" i="22"/>
  <c r="AA134" i="22"/>
  <c r="AA135" i="22" s="1"/>
  <c r="AA136" i="22" s="1"/>
  <c r="AA137" i="22" s="1"/>
  <c r="AA138" i="22" s="1"/>
  <c r="AA139" i="22" s="1"/>
  <c r="AA140" i="22" s="1"/>
  <c r="AM134" i="22"/>
  <c r="AM135" i="22"/>
  <c r="AM136" i="22"/>
  <c r="AM137" i="22"/>
  <c r="AM138" i="22"/>
  <c r="AM139" i="22"/>
  <c r="U127" i="22"/>
  <c r="AO132" i="22"/>
  <c r="AN139" i="22"/>
  <c r="AO87" i="21"/>
  <c r="AO90" i="21"/>
  <c r="AO93" i="21"/>
  <c r="AM97" i="21"/>
  <c r="AC86" i="21"/>
  <c r="AC87" i="21" s="1"/>
  <c r="AC88" i="21" s="1"/>
  <c r="AC89" i="21" s="1"/>
  <c r="AC90" i="21" s="1"/>
  <c r="AC91" i="21" s="1"/>
  <c r="AC92" i="21" s="1"/>
  <c r="AC93" i="21" s="1"/>
  <c r="AC94" i="21" s="1"/>
  <c r="AC95" i="21" s="1"/>
  <c r="AC96" i="21" s="1"/>
  <c r="AC97" i="21" s="1"/>
  <c r="AO86" i="21"/>
  <c r="AQ87" i="21"/>
  <c r="AM88" i="21"/>
  <c r="AO89" i="21"/>
  <c r="AQ90" i="21"/>
  <c r="AM91" i="21"/>
  <c r="AO92" i="21"/>
  <c r="AQ93" i="21"/>
  <c r="AM94" i="21"/>
  <c r="AO95" i="21"/>
  <c r="AQ96" i="21"/>
  <c r="AN96" i="21"/>
  <c r="U97" i="21"/>
  <c r="AN97" i="21"/>
  <c r="AM99" i="21"/>
  <c r="AO98" i="21"/>
  <c r="AC98" i="21"/>
  <c r="AC99" i="21" s="1"/>
  <c r="AC100" i="21" s="1"/>
  <c r="AC101" i="21" s="1"/>
  <c r="AC102" i="21" s="1"/>
  <c r="AC103" i="21" s="1"/>
  <c r="AC104" i="21" s="1"/>
  <c r="AC105" i="21" s="1"/>
  <c r="AC106" i="21" s="1"/>
  <c r="AC107" i="21" s="1"/>
  <c r="AC108" i="21" s="1"/>
  <c r="AC109" i="21" s="1"/>
  <c r="AQ99" i="21"/>
  <c r="AN98" i="21"/>
  <c r="AB98" i="21"/>
  <c r="AB99" i="21" s="1"/>
  <c r="AB100" i="21" s="1"/>
  <c r="AB101" i="21" s="1"/>
  <c r="AB102" i="21" s="1"/>
  <c r="AB103" i="21" s="1"/>
  <c r="AB104" i="21" s="1"/>
  <c r="AB105" i="21" s="1"/>
  <c r="AB106" i="21" s="1"/>
  <c r="AB107" i="21" s="1"/>
  <c r="AB108" i="21" s="1"/>
  <c r="AB109" i="21" s="1"/>
  <c r="U98" i="21"/>
  <c r="AP99" i="21"/>
  <c r="AO99" i="21"/>
  <c r="AN110" i="21"/>
  <c r="AB110" i="21"/>
  <c r="AB111" i="21" s="1"/>
  <c r="AB112" i="21" s="1"/>
  <c r="AB113" i="21" s="1"/>
  <c r="AB114" i="21" s="1"/>
  <c r="AB115" i="21" s="1"/>
  <c r="AB116" i="21" s="1"/>
  <c r="AB117" i="21" s="1"/>
  <c r="AB118" i="21" s="1"/>
  <c r="AB119" i="21" s="1"/>
  <c r="AB120" i="21" s="1"/>
  <c r="AB121" i="21" s="1"/>
  <c r="U110" i="21"/>
  <c r="AM110" i="21"/>
  <c r="AD110" i="21"/>
  <c r="AC110" i="21"/>
  <c r="AC111" i="21" s="1"/>
  <c r="AC112" i="21" s="1"/>
  <c r="AC113" i="21" s="1"/>
  <c r="AC114" i="21" s="1"/>
  <c r="AC115" i="21" s="1"/>
  <c r="AC116" i="21" s="1"/>
  <c r="AC117" i="21" s="1"/>
  <c r="AC118" i="21" s="1"/>
  <c r="AC119" i="21" s="1"/>
  <c r="AC120" i="21" s="1"/>
  <c r="AC121" i="21" s="1"/>
  <c r="AA110" i="21"/>
  <c r="AA111" i="21" s="1"/>
  <c r="AA112" i="21" s="1"/>
  <c r="AA113" i="21" s="1"/>
  <c r="AA114" i="21" s="1"/>
  <c r="AA115" i="21" s="1"/>
  <c r="AA116" i="21" s="1"/>
  <c r="AA117" i="21" s="1"/>
  <c r="AA118" i="21" s="1"/>
  <c r="AA119" i="21" s="1"/>
  <c r="AA120" i="21" s="1"/>
  <c r="AA121" i="21" s="1"/>
  <c r="AQ110" i="21"/>
  <c r="AM108" i="21"/>
  <c r="AM106" i="21"/>
  <c r="AM104" i="21"/>
  <c r="AM102" i="21"/>
  <c r="AM100" i="21"/>
  <c r="AP110" i="21"/>
  <c r="AD86" i="21"/>
  <c r="AP86" i="21"/>
  <c r="U88" i="21"/>
  <c r="AN88" i="21"/>
  <c r="AP89" i="21"/>
  <c r="U91" i="21"/>
  <c r="AN91" i="21"/>
  <c r="AP92" i="21"/>
  <c r="AN94" i="21"/>
  <c r="AM95" i="21"/>
  <c r="AO96" i="21"/>
  <c r="AO97" i="21"/>
  <c r="AN95" i="21"/>
  <c r="AP96" i="21"/>
  <c r="AP97" i="21"/>
  <c r="AO101" i="21"/>
  <c r="AO103" i="21"/>
  <c r="AO105" i="21"/>
  <c r="AO107" i="21"/>
  <c r="AP115" i="21"/>
  <c r="AO115" i="21"/>
  <c r="AN115" i="21"/>
  <c r="U115" i="21"/>
  <c r="AM115" i="21"/>
  <c r="AP101" i="21"/>
  <c r="AP103" i="21"/>
  <c r="AP105" i="21"/>
  <c r="AP107" i="21"/>
  <c r="AP109" i="21"/>
  <c r="AN109" i="21"/>
  <c r="AM109" i="21"/>
  <c r="AP112" i="21"/>
  <c r="AN112" i="21"/>
  <c r="U112" i="21"/>
  <c r="AP114" i="21"/>
  <c r="AN114" i="21"/>
  <c r="U114" i="21"/>
  <c r="AP118" i="21"/>
  <c r="AO118" i="21"/>
  <c r="AN118" i="21"/>
  <c r="U118" i="21"/>
  <c r="AM118" i="21"/>
  <c r="U100" i="21"/>
  <c r="AN100" i="21"/>
  <c r="AQ101" i="21"/>
  <c r="U102" i="21"/>
  <c r="AN102" i="21"/>
  <c r="AQ103" i="21"/>
  <c r="U104" i="21"/>
  <c r="AN104" i="21"/>
  <c r="AQ105" i="21"/>
  <c r="U106" i="21"/>
  <c r="AN106" i="21"/>
  <c r="AQ107" i="21"/>
  <c r="U108" i="21"/>
  <c r="AN108" i="21"/>
  <c r="AO109" i="21"/>
  <c r="AM111" i="21"/>
  <c r="AN113" i="21"/>
  <c r="U113" i="21"/>
  <c r="AP113" i="21"/>
  <c r="AM114" i="21"/>
  <c r="AE122" i="21"/>
  <c r="AO100" i="21"/>
  <c r="AO102" i="21"/>
  <c r="AO104" i="21"/>
  <c r="AO106" i="21"/>
  <c r="AO108" i="21"/>
  <c r="AQ109" i="21"/>
  <c r="AP111" i="21"/>
  <c r="U111" i="21"/>
  <c r="AN111" i="21"/>
  <c r="AM113" i="21"/>
  <c r="AO114" i="21"/>
  <c r="AD98" i="21"/>
  <c r="AO111" i="21"/>
  <c r="AM112" i="21"/>
  <c r="AO113" i="21"/>
  <c r="AO116" i="21"/>
  <c r="AM121" i="21"/>
  <c r="AP121" i="21"/>
  <c r="AO121" i="21"/>
  <c r="AN121" i="21"/>
  <c r="U121" i="21"/>
  <c r="AP116" i="21"/>
  <c r="U117" i="21"/>
  <c r="AN117" i="21"/>
  <c r="AP119" i="21"/>
  <c r="U120" i="21"/>
  <c r="AN120" i="21"/>
  <c r="AO122" i="21"/>
  <c r="AN123" i="21"/>
  <c r="AO131" i="21"/>
  <c r="AN131" i="21"/>
  <c r="U131" i="21"/>
  <c r="AM131" i="21"/>
  <c r="AQ116" i="21"/>
  <c r="AO117" i="21"/>
  <c r="AO120" i="21"/>
  <c r="AM129" i="21"/>
  <c r="AN128" i="21"/>
  <c r="U128" i="21"/>
  <c r="AO127" i="21"/>
  <c r="AP129" i="21"/>
  <c r="AO129" i="21"/>
  <c r="AP128" i="21"/>
  <c r="AP117" i="21"/>
  <c r="AP120" i="21"/>
  <c r="AA122" i="21"/>
  <c r="AA123" i="21" s="1"/>
  <c r="AA124" i="21" s="1"/>
  <c r="AA125" i="21" s="1"/>
  <c r="AA126" i="21" s="1"/>
  <c r="AA127" i="21" s="1"/>
  <c r="AA128" i="21" s="1"/>
  <c r="AA129" i="21" s="1"/>
  <c r="AA130" i="21" s="1"/>
  <c r="AA131" i="21" s="1"/>
  <c r="AA132" i="21" s="1"/>
  <c r="AA133" i="21" s="1"/>
  <c r="AP124" i="21"/>
  <c r="AO124" i="21"/>
  <c r="AN124" i="21"/>
  <c r="U124" i="21"/>
  <c r="AO125" i="21"/>
  <c r="AN125" i="21"/>
  <c r="U125" i="21"/>
  <c r="AM125" i="21"/>
  <c r="AM116" i="21"/>
  <c r="AM119" i="21"/>
  <c r="AP123" i="21"/>
  <c r="AO123" i="21"/>
  <c r="U123" i="21"/>
  <c r="U116" i="21"/>
  <c r="U119" i="21"/>
  <c r="AC122" i="21"/>
  <c r="AC123" i="21" s="1"/>
  <c r="AC124" i="21" s="1"/>
  <c r="AC125" i="21" s="1"/>
  <c r="AC126" i="21" s="1"/>
  <c r="AC127" i="21" s="1"/>
  <c r="AC128" i="21" s="1"/>
  <c r="AC129" i="21" s="1"/>
  <c r="AC130" i="21" s="1"/>
  <c r="AC131" i="21" s="1"/>
  <c r="AC132" i="21" s="1"/>
  <c r="AC133" i="21" s="1"/>
  <c r="AM122" i="21"/>
  <c r="AO126" i="21"/>
  <c r="U127" i="21"/>
  <c r="AN127" i="21"/>
  <c r="AM128" i="21"/>
  <c r="U129" i="21"/>
  <c r="AN129" i="21"/>
  <c r="U130" i="21"/>
  <c r="AN130" i="21"/>
  <c r="AQ139" i="21"/>
  <c r="AM126" i="21"/>
  <c r="AO130" i="21"/>
  <c r="AM132" i="21"/>
  <c r="U126" i="21"/>
  <c r="AN126" i="21"/>
  <c r="AP130" i="21"/>
  <c r="U132" i="21"/>
  <c r="AN132" i="21"/>
  <c r="AA134" i="21"/>
  <c r="AA135" i="21" s="1"/>
  <c r="AA136" i="21" s="1"/>
  <c r="AA137" i="21" s="1"/>
  <c r="AA138" i="21" s="1"/>
  <c r="AA139" i="21" s="1"/>
  <c r="AA140" i="21" s="1"/>
  <c r="AM139" i="21"/>
  <c r="U86" i="20"/>
  <c r="AB86" i="20"/>
  <c r="AB87" i="20" s="1"/>
  <c r="AB88" i="20" s="1"/>
  <c r="AB89" i="20" s="1"/>
  <c r="AB90" i="20" s="1"/>
  <c r="AB91" i="20" s="1"/>
  <c r="AB92" i="20" s="1"/>
  <c r="AB93" i="20" s="1"/>
  <c r="AB94" i="20" s="1"/>
  <c r="AB95" i="20" s="1"/>
  <c r="AB96" i="20" s="1"/>
  <c r="AB97" i="20" s="1"/>
  <c r="AN86" i="20"/>
  <c r="AO87" i="20"/>
  <c r="AP88" i="20"/>
  <c r="AQ89" i="20"/>
  <c r="AM91" i="20"/>
  <c r="AO92" i="20"/>
  <c r="AN92" i="20"/>
  <c r="U92" i="20"/>
  <c r="AM92" i="20"/>
  <c r="U94" i="20"/>
  <c r="AN94" i="20"/>
  <c r="AO95" i="20"/>
  <c r="AP96" i="20"/>
  <c r="U98" i="20"/>
  <c r="AD98" i="20"/>
  <c r="AN98" i="20"/>
  <c r="AO99" i="20"/>
  <c r="U101" i="20"/>
  <c r="AM103" i="20"/>
  <c r="AN104" i="20"/>
  <c r="AN108" i="20"/>
  <c r="AQ112" i="20"/>
  <c r="AP114" i="20"/>
  <c r="AO114" i="20"/>
  <c r="AM112" i="20"/>
  <c r="AN114" i="20"/>
  <c r="AP110" i="20"/>
  <c r="AD110" i="20"/>
  <c r="AN109" i="20"/>
  <c r="AM113" i="20"/>
  <c r="AO110" i="20"/>
  <c r="AC110" i="20"/>
  <c r="AC111" i="20" s="1"/>
  <c r="AC112" i="20" s="1"/>
  <c r="AC113" i="20" s="1"/>
  <c r="AC114" i="20" s="1"/>
  <c r="AC115" i="20" s="1"/>
  <c r="AC116" i="20" s="1"/>
  <c r="AC117" i="20" s="1"/>
  <c r="AC118" i="20" s="1"/>
  <c r="AC119" i="20" s="1"/>
  <c r="AC120" i="20" s="1"/>
  <c r="AC121" i="20" s="1"/>
  <c r="U108" i="20"/>
  <c r="AM106" i="20"/>
  <c r="AQ105" i="20"/>
  <c r="AQ104" i="20"/>
  <c r="AQ103" i="20"/>
  <c r="AQ102" i="20"/>
  <c r="AQ101" i="20"/>
  <c r="AQ100" i="20"/>
  <c r="AQ99" i="20"/>
  <c r="U114" i="20"/>
  <c r="U109" i="20"/>
  <c r="AP108" i="20"/>
  <c r="AO107" i="20"/>
  <c r="AP105" i="20"/>
  <c r="AP104" i="20"/>
  <c r="AP103" i="20"/>
  <c r="AP102" i="20"/>
  <c r="AP101" i="20"/>
  <c r="AP100" i="20"/>
  <c r="AP99" i="20"/>
  <c r="AP98" i="20"/>
  <c r="AQ111" i="20"/>
  <c r="AP109" i="20"/>
  <c r="AO108" i="20"/>
  <c r="AO105" i="20"/>
  <c r="AO104" i="20"/>
  <c r="AO103" i="20"/>
  <c r="AO102" i="20"/>
  <c r="AO101" i="20"/>
  <c r="AO100" i="20"/>
  <c r="AC86" i="20"/>
  <c r="AC87" i="20" s="1"/>
  <c r="AC88" i="20" s="1"/>
  <c r="AC89" i="20" s="1"/>
  <c r="AC90" i="20" s="1"/>
  <c r="AC91" i="20" s="1"/>
  <c r="AC92" i="20" s="1"/>
  <c r="AC93" i="20" s="1"/>
  <c r="AC94" i="20" s="1"/>
  <c r="AC95" i="20" s="1"/>
  <c r="AC96" i="20" s="1"/>
  <c r="AC97" i="20" s="1"/>
  <c r="AO86" i="20"/>
  <c r="AP87" i="20"/>
  <c r="AQ88" i="20"/>
  <c r="AM90" i="20"/>
  <c r="U91" i="20"/>
  <c r="AN91" i="20"/>
  <c r="AP92" i="20"/>
  <c r="AM94" i="20"/>
  <c r="AO94" i="20"/>
  <c r="AP95" i="20"/>
  <c r="AQ96" i="20"/>
  <c r="AM98" i="20"/>
  <c r="AO98" i="20"/>
  <c r="U102" i="20"/>
  <c r="AM104" i="20"/>
  <c r="AN105" i="20"/>
  <c r="AD86" i="20"/>
  <c r="AP86" i="20"/>
  <c r="AQ87" i="20"/>
  <c r="AM89" i="20"/>
  <c r="U90" i="20"/>
  <c r="AN90" i="20"/>
  <c r="AO91" i="20"/>
  <c r="AQ92" i="20"/>
  <c r="AP94" i="20"/>
  <c r="U97" i="20"/>
  <c r="AN97" i="20"/>
  <c r="AQ98" i="20"/>
  <c r="U99" i="20"/>
  <c r="AM100" i="20"/>
  <c r="AN100" i="20"/>
  <c r="U103" i="20"/>
  <c r="AM105" i="20"/>
  <c r="AP106" i="20"/>
  <c r="AP111" i="20"/>
  <c r="U87" i="20"/>
  <c r="AN87" i="20"/>
  <c r="AQ86" i="20"/>
  <c r="AM88" i="20"/>
  <c r="U89" i="20"/>
  <c r="AN89" i="20"/>
  <c r="AO90" i="20"/>
  <c r="AP91" i="20"/>
  <c r="AO93" i="20"/>
  <c r="AQ94" i="20"/>
  <c r="AN96" i="20"/>
  <c r="U96" i="20"/>
  <c r="AM96" i="20"/>
  <c r="AM97" i="20"/>
  <c r="AO97" i="20"/>
  <c r="AN101" i="20"/>
  <c r="U104" i="20"/>
  <c r="AO106" i="20"/>
  <c r="U88" i="20"/>
  <c r="AN93" i="20"/>
  <c r="U93" i="20"/>
  <c r="AM93" i="20"/>
  <c r="AP93" i="20"/>
  <c r="AM95" i="20"/>
  <c r="AP97" i="20"/>
  <c r="AB98" i="20"/>
  <c r="AB99" i="20" s="1"/>
  <c r="AB100" i="20" s="1"/>
  <c r="AB101" i="20" s="1"/>
  <c r="AB102" i="20" s="1"/>
  <c r="AB103" i="20" s="1"/>
  <c r="AB104" i="20" s="1"/>
  <c r="AB105" i="20" s="1"/>
  <c r="AB106" i="20" s="1"/>
  <c r="AB107" i="20" s="1"/>
  <c r="AB108" i="20" s="1"/>
  <c r="AB109" i="20" s="1"/>
  <c r="AM99" i="20"/>
  <c r="AM101" i="20"/>
  <c r="AN102" i="20"/>
  <c r="U105" i="20"/>
  <c r="AN107" i="20"/>
  <c r="AQ110" i="20"/>
  <c r="AQ106" i="20"/>
  <c r="AO111" i="20"/>
  <c r="AM115" i="20"/>
  <c r="AP115" i="20"/>
  <c r="AO115" i="20"/>
  <c r="AM107" i="20"/>
  <c r="AQ107" i="20"/>
  <c r="U107" i="20"/>
  <c r="AP107" i="20"/>
  <c r="AN110" i="20"/>
  <c r="AP112" i="20"/>
  <c r="U115" i="20"/>
  <c r="AQ95" i="20"/>
  <c r="AN106" i="20"/>
  <c r="AM109" i="20"/>
  <c r="AA98" i="20"/>
  <c r="AA99" i="20" s="1"/>
  <c r="AA100" i="20" s="1"/>
  <c r="AA101" i="20" s="1"/>
  <c r="AA102" i="20" s="1"/>
  <c r="AA103" i="20" s="1"/>
  <c r="AA104" i="20" s="1"/>
  <c r="AA105" i="20" s="1"/>
  <c r="AA106" i="20" s="1"/>
  <c r="AA107" i="20" s="1"/>
  <c r="AA108" i="20" s="1"/>
  <c r="AA109" i="20" s="1"/>
  <c r="AM108" i="20"/>
  <c r="U120" i="20"/>
  <c r="AN120" i="20"/>
  <c r="U113" i="20"/>
  <c r="AN113" i="20"/>
  <c r="AM118" i="20"/>
  <c r="U119" i="20"/>
  <c r="AN119" i="20"/>
  <c r="AO120" i="20"/>
  <c r="AN122" i="20"/>
  <c r="AB122" i="20"/>
  <c r="AB123" i="20" s="1"/>
  <c r="AB124" i="20" s="1"/>
  <c r="AB125" i="20" s="1"/>
  <c r="AB126" i="20" s="1"/>
  <c r="AB127" i="20" s="1"/>
  <c r="AB128" i="20" s="1"/>
  <c r="AB129" i="20" s="1"/>
  <c r="AB130" i="20" s="1"/>
  <c r="AB131" i="20" s="1"/>
  <c r="AB132" i="20" s="1"/>
  <c r="AB133" i="20" s="1"/>
  <c r="U122" i="20"/>
  <c r="AM122" i="20"/>
  <c r="AA122" i="20"/>
  <c r="AA123" i="20" s="1"/>
  <c r="AA124" i="20" s="1"/>
  <c r="AA125" i="20" s="1"/>
  <c r="AA126" i="20" s="1"/>
  <c r="AA127" i="20" s="1"/>
  <c r="AA128" i="20" s="1"/>
  <c r="AA129" i="20" s="1"/>
  <c r="AA130" i="20" s="1"/>
  <c r="AA131" i="20" s="1"/>
  <c r="AA132" i="20" s="1"/>
  <c r="AA133" i="20" s="1"/>
  <c r="AC122" i="20"/>
  <c r="AC123" i="20" s="1"/>
  <c r="AC124" i="20" s="1"/>
  <c r="AC125" i="20" s="1"/>
  <c r="AC126" i="20" s="1"/>
  <c r="AC127" i="20" s="1"/>
  <c r="AC128" i="20" s="1"/>
  <c r="AC129" i="20" s="1"/>
  <c r="AC130" i="20" s="1"/>
  <c r="AC131" i="20" s="1"/>
  <c r="AC132" i="20" s="1"/>
  <c r="AC133" i="20" s="1"/>
  <c r="AO122" i="20"/>
  <c r="AQ108" i="20"/>
  <c r="AQ109" i="20"/>
  <c r="AM111" i="20"/>
  <c r="U112" i="20"/>
  <c r="AN112" i="20"/>
  <c r="AO113" i="20"/>
  <c r="AM117" i="20"/>
  <c r="U118" i="20"/>
  <c r="AN118" i="20"/>
  <c r="AO119" i="20"/>
  <c r="AP120" i="20"/>
  <c r="AD122" i="20"/>
  <c r="AP122" i="20"/>
  <c r="AP124" i="20"/>
  <c r="AO124" i="20"/>
  <c r="AN124" i="20"/>
  <c r="AP126" i="20"/>
  <c r="AO126" i="20"/>
  <c r="AN126" i="20"/>
  <c r="U126" i="20"/>
  <c r="AM126" i="20"/>
  <c r="AM129" i="20"/>
  <c r="AN128" i="20"/>
  <c r="U128" i="20"/>
  <c r="AO127" i="20"/>
  <c r="AP131" i="20"/>
  <c r="AO131" i="20"/>
  <c r="AN131" i="20"/>
  <c r="U131" i="20"/>
  <c r="AM131" i="20"/>
  <c r="AN130" i="20"/>
  <c r="U130" i="20"/>
  <c r="AO129" i="20"/>
  <c r="AP128" i="20"/>
  <c r="AA110" i="20"/>
  <c r="AA111" i="20" s="1"/>
  <c r="AA112" i="20" s="1"/>
  <c r="AA113" i="20" s="1"/>
  <c r="AA114" i="20" s="1"/>
  <c r="AA115" i="20" s="1"/>
  <c r="AA116" i="20" s="1"/>
  <c r="AA117" i="20" s="1"/>
  <c r="AA118" i="20" s="1"/>
  <c r="AA119" i="20" s="1"/>
  <c r="AA120" i="20" s="1"/>
  <c r="AA121" i="20" s="1"/>
  <c r="AM110" i="20"/>
  <c r="U111" i="20"/>
  <c r="AN111" i="20"/>
  <c r="AO112" i="20"/>
  <c r="AP113" i="20"/>
  <c r="AM116" i="20"/>
  <c r="U117" i="20"/>
  <c r="AN117" i="20"/>
  <c r="AO118" i="20"/>
  <c r="AP119" i="20"/>
  <c r="AM121" i="20"/>
  <c r="U110" i="20"/>
  <c r="AB110" i="20"/>
  <c r="AB111" i="20" s="1"/>
  <c r="AB112" i="20" s="1"/>
  <c r="AB113" i="20" s="1"/>
  <c r="AB114" i="20" s="1"/>
  <c r="AB115" i="20" s="1"/>
  <c r="AB116" i="20" s="1"/>
  <c r="AB117" i="20" s="1"/>
  <c r="AB118" i="20" s="1"/>
  <c r="AB119" i="20" s="1"/>
  <c r="AB120" i="20" s="1"/>
  <c r="AB121" i="20" s="1"/>
  <c r="U116" i="20"/>
  <c r="AP121" i="20"/>
  <c r="AN121" i="20"/>
  <c r="AP125" i="20"/>
  <c r="AO125" i="20"/>
  <c r="AN125" i="20"/>
  <c r="U125" i="20"/>
  <c r="AQ139" i="20"/>
  <c r="U123" i="20"/>
  <c r="AN123" i="20"/>
  <c r="AP129" i="20"/>
  <c r="AO130" i="20"/>
  <c r="AM132" i="20"/>
  <c r="AO123" i="20"/>
  <c r="AP130" i="20"/>
  <c r="U132" i="20"/>
  <c r="AN132" i="20"/>
  <c r="AA134" i="20"/>
  <c r="AA135" i="20" s="1"/>
  <c r="AA136" i="20" s="1"/>
  <c r="AA137" i="20" s="1"/>
  <c r="AA138" i="20" s="1"/>
  <c r="AA139" i="20" s="1"/>
  <c r="AA140" i="20" s="1"/>
  <c r="AM136" i="20"/>
  <c r="AM137" i="20"/>
  <c r="AM138" i="20"/>
  <c r="AM139" i="20"/>
  <c r="U127" i="20"/>
  <c r="AN127" i="20"/>
  <c r="AM128" i="20"/>
  <c r="AO132" i="20"/>
  <c r="U138" i="20"/>
  <c r="U139" i="20"/>
  <c r="AN139" i="20"/>
  <c r="AC86" i="19"/>
  <c r="AC87" i="19" s="1"/>
  <c r="AC88" i="19" s="1"/>
  <c r="AC89" i="19" s="1"/>
  <c r="AC90" i="19" s="1"/>
  <c r="AC91" i="19" s="1"/>
  <c r="AC92" i="19" s="1"/>
  <c r="AC93" i="19" s="1"/>
  <c r="AC94" i="19" s="1"/>
  <c r="AC95" i="19" s="1"/>
  <c r="AC96" i="19" s="1"/>
  <c r="AC97" i="19" s="1"/>
  <c r="AO86" i="19"/>
  <c r="AP87" i="19"/>
  <c r="AQ114" i="19"/>
  <c r="AP114" i="19"/>
  <c r="AO114" i="19"/>
  <c r="AM112" i="19"/>
  <c r="AQ110" i="19"/>
  <c r="AM113" i="19"/>
  <c r="AN109" i="19"/>
  <c r="AM97" i="19"/>
  <c r="AD110" i="19"/>
  <c r="AN114" i="19"/>
  <c r="U114" i="19"/>
  <c r="AC110" i="19"/>
  <c r="AC111" i="19" s="1"/>
  <c r="AC112" i="19" s="1"/>
  <c r="AC113" i="19" s="1"/>
  <c r="AC114" i="19" s="1"/>
  <c r="AC115" i="19" s="1"/>
  <c r="AC116" i="19" s="1"/>
  <c r="AC117" i="19" s="1"/>
  <c r="AC118" i="19" s="1"/>
  <c r="AC119" i="19" s="1"/>
  <c r="AC120" i="19" s="1"/>
  <c r="AC121" i="19" s="1"/>
  <c r="AQ106" i="19"/>
  <c r="AQ105" i="19"/>
  <c r="AQ104" i="19"/>
  <c r="AQ103" i="19"/>
  <c r="AQ102" i="19"/>
  <c r="AQ101" i="19"/>
  <c r="AQ100" i="19"/>
  <c r="AQ99" i="19"/>
  <c r="AQ98" i="19"/>
  <c r="AQ97" i="19"/>
  <c r="AM114" i="19"/>
  <c r="AQ111" i="19"/>
  <c r="AP110" i="19"/>
  <c r="U109" i="19"/>
  <c r="AP108" i="19"/>
  <c r="AP107" i="19"/>
  <c r="AP106" i="19"/>
  <c r="AP105" i="19"/>
  <c r="AP104" i="19"/>
  <c r="AP103" i="19"/>
  <c r="AP102" i="19"/>
  <c r="AP101" i="19"/>
  <c r="AP100" i="19"/>
  <c r="AP99" i="19"/>
  <c r="AP98" i="19"/>
  <c r="AD98" i="19"/>
  <c r="AP97" i="19"/>
  <c r="AB86" i="19"/>
  <c r="AB87" i="19" s="1"/>
  <c r="AB88" i="19" s="1"/>
  <c r="AB89" i="19" s="1"/>
  <c r="AB90" i="19" s="1"/>
  <c r="AB91" i="19" s="1"/>
  <c r="AB92" i="19" s="1"/>
  <c r="AB93" i="19" s="1"/>
  <c r="AB94" i="19" s="1"/>
  <c r="AB95" i="19" s="1"/>
  <c r="AB96" i="19" s="1"/>
  <c r="AB97" i="19" s="1"/>
  <c r="AD86" i="19"/>
  <c r="AP86" i="19"/>
  <c r="AQ87" i="19"/>
  <c r="AM89" i="19"/>
  <c r="U90" i="19"/>
  <c r="AQ90" i="19"/>
  <c r="AQ92" i="19"/>
  <c r="AP94" i="19"/>
  <c r="AB98" i="19"/>
  <c r="AB99" i="19" s="1"/>
  <c r="AB100" i="19" s="1"/>
  <c r="AB101" i="19" s="1"/>
  <c r="AB102" i="19" s="1"/>
  <c r="AB103" i="19" s="1"/>
  <c r="AB104" i="19" s="1"/>
  <c r="AB105" i="19" s="1"/>
  <c r="AB106" i="19" s="1"/>
  <c r="AB107" i="19" s="1"/>
  <c r="AB108" i="19" s="1"/>
  <c r="AB109" i="19" s="1"/>
  <c r="U87" i="19"/>
  <c r="AN87" i="19"/>
  <c r="AO87" i="19"/>
  <c r="AQ86" i="19"/>
  <c r="U89" i="19"/>
  <c r="AN89" i="19"/>
  <c r="AN96" i="19"/>
  <c r="U96" i="19"/>
  <c r="AM96" i="19"/>
  <c r="AQ96" i="19"/>
  <c r="AM99" i="19"/>
  <c r="AM100" i="19"/>
  <c r="AM101" i="19"/>
  <c r="AM102" i="19"/>
  <c r="AM103" i="19"/>
  <c r="AM104" i="19"/>
  <c r="AM105" i="19"/>
  <c r="AM106" i="19"/>
  <c r="AM107" i="19"/>
  <c r="AP120" i="19"/>
  <c r="AO120" i="19"/>
  <c r="AM118" i="19"/>
  <c r="AQ116" i="19"/>
  <c r="AM119" i="19"/>
  <c r="AN120" i="19"/>
  <c r="U120" i="19"/>
  <c r="AM120" i="19"/>
  <c r="AP116" i="19"/>
  <c r="AO115" i="19"/>
  <c r="U86" i="19"/>
  <c r="AN86" i="19"/>
  <c r="U88" i="19"/>
  <c r="AN91" i="19"/>
  <c r="AM91" i="19"/>
  <c r="AO91" i="19"/>
  <c r="AN93" i="19"/>
  <c r="U93" i="19"/>
  <c r="AM93" i="19"/>
  <c r="AP93" i="19"/>
  <c r="AM95" i="19"/>
  <c r="AN108" i="19"/>
  <c r="AQ107" i="19"/>
  <c r="AN110" i="19"/>
  <c r="AM129" i="19"/>
  <c r="AP131" i="19"/>
  <c r="AO131" i="19"/>
  <c r="AP130" i="19"/>
  <c r="AM127" i="19"/>
  <c r="AN126" i="19"/>
  <c r="AN131" i="19"/>
  <c r="U131" i="19"/>
  <c r="AM131" i="19"/>
  <c r="U130" i="19"/>
  <c r="AO129" i="19"/>
  <c r="AM130" i="19"/>
  <c r="AO122" i="19"/>
  <c r="AN129" i="19"/>
  <c r="AO128" i="19"/>
  <c r="AD122" i="19"/>
  <c r="AP127" i="19"/>
  <c r="AO125" i="19"/>
  <c r="AP124" i="19"/>
  <c r="U124" i="19"/>
  <c r="AC122" i="19"/>
  <c r="AC123" i="19" s="1"/>
  <c r="AC124" i="19" s="1"/>
  <c r="AC125" i="19" s="1"/>
  <c r="AC126" i="19" s="1"/>
  <c r="AC127" i="19" s="1"/>
  <c r="AC128" i="19" s="1"/>
  <c r="AC129" i="19" s="1"/>
  <c r="AC130" i="19" s="1"/>
  <c r="AC131" i="19" s="1"/>
  <c r="AC132" i="19" s="1"/>
  <c r="AC133" i="19" s="1"/>
  <c r="U122" i="19"/>
  <c r="U92" i="19"/>
  <c r="AN92" i="19"/>
  <c r="AQ95" i="19"/>
  <c r="AM109" i="19"/>
  <c r="AO111" i="19"/>
  <c r="AP112" i="19"/>
  <c r="AN116" i="19"/>
  <c r="AO117" i="19"/>
  <c r="AP118" i="19"/>
  <c r="AN124" i="19"/>
  <c r="U129" i="19"/>
  <c r="AA98" i="19"/>
  <c r="AA99" i="19" s="1"/>
  <c r="AA100" i="19" s="1"/>
  <c r="AA101" i="19" s="1"/>
  <c r="AA102" i="19" s="1"/>
  <c r="AA103" i="19" s="1"/>
  <c r="AA104" i="19" s="1"/>
  <c r="AA105" i="19" s="1"/>
  <c r="AA106" i="19" s="1"/>
  <c r="AA107" i="19" s="1"/>
  <c r="AA108" i="19" s="1"/>
  <c r="AA109" i="19" s="1"/>
  <c r="AM108" i="19"/>
  <c r="AQ108" i="19"/>
  <c r="AM115" i="19"/>
  <c r="AP115" i="19"/>
  <c r="AP121" i="19"/>
  <c r="AM121" i="19"/>
  <c r="U113" i="19"/>
  <c r="AN113" i="19"/>
  <c r="U119" i="19"/>
  <c r="AN119" i="19"/>
  <c r="AQ109" i="19"/>
  <c r="AM111" i="19"/>
  <c r="U112" i="19"/>
  <c r="AN112" i="19"/>
  <c r="AO113" i="19"/>
  <c r="AM117" i="19"/>
  <c r="U118" i="19"/>
  <c r="AN118" i="19"/>
  <c r="AO119" i="19"/>
  <c r="AP123" i="19"/>
  <c r="AN123" i="19"/>
  <c r="U123" i="19"/>
  <c r="AN127" i="19"/>
  <c r="AA110" i="19"/>
  <c r="AA111" i="19" s="1"/>
  <c r="AA112" i="19" s="1"/>
  <c r="AA113" i="19" s="1"/>
  <c r="AA114" i="19" s="1"/>
  <c r="AA115" i="19" s="1"/>
  <c r="AA116" i="19" s="1"/>
  <c r="AA117" i="19" s="1"/>
  <c r="AA118" i="19" s="1"/>
  <c r="AA119" i="19" s="1"/>
  <c r="AA120" i="19" s="1"/>
  <c r="AA121" i="19" s="1"/>
  <c r="AM110" i="19"/>
  <c r="U111" i="19"/>
  <c r="AN111" i="19"/>
  <c r="AO112" i="19"/>
  <c r="AP113" i="19"/>
  <c r="AM116" i="19"/>
  <c r="U117" i="19"/>
  <c r="AN117" i="19"/>
  <c r="AO118" i="19"/>
  <c r="AP119" i="19"/>
  <c r="AN122" i="19"/>
  <c r="AM122" i="19"/>
  <c r="AO124" i="19"/>
  <c r="AP125" i="19"/>
  <c r="AN125" i="19"/>
  <c r="U125" i="19"/>
  <c r="AM125" i="19"/>
  <c r="AP126" i="19"/>
  <c r="AN128" i="19"/>
  <c r="U110" i="19"/>
  <c r="AB110" i="19"/>
  <c r="AB111" i="19" s="1"/>
  <c r="AB112" i="19" s="1"/>
  <c r="AB113" i="19" s="1"/>
  <c r="AB114" i="19" s="1"/>
  <c r="AB115" i="19" s="1"/>
  <c r="AB116" i="19" s="1"/>
  <c r="AB117" i="19" s="1"/>
  <c r="AB118" i="19" s="1"/>
  <c r="AB119" i="19" s="1"/>
  <c r="AB120" i="19" s="1"/>
  <c r="AB121" i="19" s="1"/>
  <c r="U116" i="19"/>
  <c r="AP128" i="19"/>
  <c r="AN130" i="19"/>
  <c r="AQ133" i="19"/>
  <c r="AQ134" i="19"/>
  <c r="AQ135" i="19"/>
  <c r="AQ136" i="19"/>
  <c r="AQ137" i="19"/>
  <c r="AQ138" i="19"/>
  <c r="AQ139" i="19"/>
  <c r="AM126" i="19"/>
  <c r="AP129" i="19"/>
  <c r="AO130" i="19"/>
  <c r="AM132" i="19"/>
  <c r="AN132" i="19"/>
  <c r="AA134" i="19"/>
  <c r="AA135" i="19" s="1"/>
  <c r="AA136" i="19" s="1"/>
  <c r="AA137" i="19" s="1"/>
  <c r="AA138" i="19" s="1"/>
  <c r="AA139" i="19" s="1"/>
  <c r="AA140" i="19" s="1"/>
  <c r="AM134" i="19"/>
  <c r="AM135" i="19"/>
  <c r="AM136" i="19"/>
  <c r="AM137" i="19"/>
  <c r="AM138" i="19"/>
  <c r="AM139" i="19"/>
  <c r="AO126" i="19"/>
  <c r="U127" i="19"/>
  <c r="AM128" i="19"/>
  <c r="AO132" i="19"/>
  <c r="U133" i="19"/>
  <c r="AN133" i="19"/>
  <c r="U134" i="19"/>
  <c r="AB134" i="19"/>
  <c r="AB135" i="19" s="1"/>
  <c r="AB136" i="19" s="1"/>
  <c r="AB137" i="19" s="1"/>
  <c r="AB138" i="19" s="1"/>
  <c r="AB139" i="19" s="1"/>
  <c r="AB140" i="19" s="1"/>
  <c r="AN134" i="19"/>
  <c r="U135" i="19"/>
  <c r="AN135" i="19"/>
  <c r="U136" i="19"/>
  <c r="AN136" i="19"/>
  <c r="U137" i="19"/>
  <c r="AN137" i="19"/>
  <c r="U138" i="19"/>
  <c r="AN138" i="19"/>
  <c r="U139" i="19"/>
  <c r="AN139" i="19"/>
  <c r="AO127" i="19"/>
  <c r="U128" i="19"/>
  <c r="AO133" i="19"/>
  <c r="AC134" i="19"/>
  <c r="AC135" i="19" s="1"/>
  <c r="AC136" i="19" s="1"/>
  <c r="AC137" i="19" s="1"/>
  <c r="AC138" i="19" s="1"/>
  <c r="AC139" i="19" s="1"/>
  <c r="AC140" i="19" s="1"/>
  <c r="R115" i="1"/>
  <c r="AO92" i="18"/>
  <c r="AN89" i="15"/>
  <c r="AP100" i="15"/>
  <c r="AN119" i="15"/>
  <c r="U121" i="15"/>
  <c r="AN130" i="15"/>
  <c r="AN132" i="15"/>
  <c r="AB134" i="15"/>
  <c r="AB135" i="15" s="1"/>
  <c r="AB136" i="15" s="1"/>
  <c r="AB137" i="15" s="1"/>
  <c r="AB138" i="15" s="1"/>
  <c r="AB139" i="15" s="1"/>
  <c r="AB140" i="15" s="1"/>
  <c r="AO137" i="15"/>
  <c r="AP138" i="15"/>
  <c r="AQ100" i="18"/>
  <c r="AO114" i="15"/>
  <c r="U119" i="15"/>
  <c r="AP124" i="15"/>
  <c r="U128" i="15"/>
  <c r="AA134" i="15"/>
  <c r="AA135" i="15" s="1"/>
  <c r="AA136" i="15" s="1"/>
  <c r="AA137" i="15" s="1"/>
  <c r="AA138" i="15" s="1"/>
  <c r="AA139" i="15" s="1"/>
  <c r="AA140" i="15" s="1"/>
  <c r="AO136" i="15"/>
  <c r="AQ138" i="15"/>
  <c r="U95" i="18"/>
  <c r="AC110" i="18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M128" i="1"/>
  <c r="AM126" i="1"/>
  <c r="AM120" i="1"/>
  <c r="AM115" i="1"/>
  <c r="AO99" i="18"/>
  <c r="R93" i="1"/>
  <c r="AQ92" i="15"/>
  <c r="AO131" i="15"/>
  <c r="AP133" i="15"/>
  <c r="S131" i="1"/>
  <c r="S131" i="50" s="1"/>
  <c r="AN110" i="15"/>
  <c r="AO111" i="15"/>
  <c r="AQ134" i="15"/>
  <c r="AM139" i="15"/>
  <c r="AQ101" i="18"/>
  <c r="S132" i="1"/>
  <c r="S132" i="50" s="1"/>
  <c r="S130" i="1"/>
  <c r="S114" i="1"/>
  <c r="AM124" i="1"/>
  <c r="AM129" i="1"/>
  <c r="S102" i="1"/>
  <c r="S101" i="1"/>
  <c r="R97" i="1"/>
  <c r="S96" i="1"/>
  <c r="AM88" i="15"/>
  <c r="AP89" i="15"/>
  <c r="AO100" i="15"/>
  <c r="AP125" i="15"/>
  <c r="U129" i="15"/>
  <c r="AO132" i="15"/>
  <c r="AO133" i="15"/>
  <c r="AP137" i="15"/>
  <c r="U138" i="15"/>
  <c r="U139" i="15"/>
  <c r="AQ93" i="18"/>
  <c r="AP96" i="18"/>
  <c r="AM113" i="18"/>
  <c r="R121" i="1"/>
  <c r="AM127" i="1"/>
  <c r="AM125" i="1"/>
  <c r="R119" i="1"/>
  <c r="R113" i="1"/>
  <c r="T112" i="1"/>
  <c r="T111" i="1"/>
  <c r="S110" i="1"/>
  <c r="R95" i="1"/>
  <c r="X86" i="1"/>
  <c r="AA86" i="15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P114" i="15"/>
  <c r="AN116" i="15"/>
  <c r="U123" i="15"/>
  <c r="AM135" i="15"/>
  <c r="AN137" i="15"/>
  <c r="AO138" i="15"/>
  <c r="AN92" i="18"/>
  <c r="U102" i="18"/>
  <c r="U89" i="18"/>
  <c r="AM96" i="18"/>
  <c r="AN86" i="18"/>
  <c r="AP88" i="18"/>
  <c r="AP86" i="18"/>
  <c r="AO88" i="18"/>
  <c r="AQ87" i="18"/>
  <c r="AM86" i="18"/>
  <c r="AN88" i="18"/>
  <c r="U88" i="18"/>
  <c r="AM87" i="18"/>
  <c r="AB86" i="18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U87" i="18"/>
  <c r="AA86" i="18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M88" i="18"/>
  <c r="AQ86" i="18"/>
  <c r="AB122" i="18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O122" i="18"/>
  <c r="AP121" i="18"/>
  <c r="AN122" i="18"/>
  <c r="U122" i="18"/>
  <c r="AO121" i="18"/>
  <c r="U121" i="18"/>
  <c r="AM122" i="18"/>
  <c r="AD122" i="18"/>
  <c r="AM121" i="18"/>
  <c r="AA122" i="18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M119" i="18"/>
  <c r="AC122" i="18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U120" i="18"/>
  <c r="U119" i="18"/>
  <c r="AN90" i="18"/>
  <c r="AM116" i="18"/>
  <c r="AO90" i="18"/>
  <c r="AM98" i="18"/>
  <c r="AQ112" i="18"/>
  <c r="AQ90" i="18"/>
  <c r="AM95" i="18"/>
  <c r="AP95" i="18"/>
  <c r="AO95" i="18"/>
  <c r="AP98" i="18"/>
  <c r="U100" i="18"/>
  <c r="U108" i="18"/>
  <c r="AM115" i="18"/>
  <c r="AM139" i="18"/>
  <c r="U139" i="18"/>
  <c r="AQ139" i="18"/>
  <c r="AP139" i="18"/>
  <c r="AO139" i="18"/>
  <c r="AN139" i="18"/>
  <c r="AC86" i="18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O87" i="18"/>
  <c r="AN87" i="18"/>
  <c r="AP90" i="18"/>
  <c r="AM91" i="18"/>
  <c r="AO93" i="18"/>
  <c r="AN93" i="18"/>
  <c r="AQ95" i="18"/>
  <c r="U96" i="18"/>
  <c r="AQ98" i="18"/>
  <c r="AQ103" i="18"/>
  <c r="AP103" i="18"/>
  <c r="U103" i="18"/>
  <c r="AO103" i="18"/>
  <c r="AN103" i="18"/>
  <c r="AO104" i="18"/>
  <c r="AQ109" i="18"/>
  <c r="AP112" i="18"/>
  <c r="AP113" i="18"/>
  <c r="U112" i="18"/>
  <c r="AN110" i="18"/>
  <c r="AO113" i="18"/>
  <c r="AQ105" i="18"/>
  <c r="AQ104" i="18"/>
  <c r="AN113" i="18"/>
  <c r="U113" i="18"/>
  <c r="AQ111" i="18"/>
  <c r="AP108" i="18"/>
  <c r="U106" i="18"/>
  <c r="AP105" i="18"/>
  <c r="AP104" i="18"/>
  <c r="U104" i="18"/>
  <c r="AN115" i="18"/>
  <c r="AN119" i="18"/>
  <c r="AO134" i="18"/>
  <c r="U90" i="18"/>
  <c r="AQ94" i="18"/>
  <c r="AD110" i="18"/>
  <c r="AM89" i="18"/>
  <c r="AQ89" i="18"/>
  <c r="U97" i="18"/>
  <c r="AO100" i="18"/>
  <c r="AN100" i="18"/>
  <c r="AM100" i="18"/>
  <c r="AQ97" i="18"/>
  <c r="U98" i="18"/>
  <c r="AP97" i="18"/>
  <c r="AM104" i="18"/>
  <c r="AO105" i="18"/>
  <c r="AO108" i="18"/>
  <c r="AN111" i="18"/>
  <c r="AO120" i="18"/>
  <c r="AN95" i="18"/>
  <c r="AP100" i="18"/>
  <c r="AN104" i="18"/>
  <c r="AN109" i="18"/>
  <c r="U86" i="18"/>
  <c r="AD86" i="18"/>
  <c r="AP87" i="18"/>
  <c r="AQ91" i="18"/>
  <c r="AP91" i="18"/>
  <c r="AN91" i="18"/>
  <c r="AP93" i="18"/>
  <c r="U94" i="18"/>
  <c r="AN97" i="18"/>
  <c r="AB98" i="18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P106" i="18"/>
  <c r="AO119" i="18"/>
  <c r="AP123" i="18"/>
  <c r="AQ134" i="18"/>
  <c r="AP137" i="18"/>
  <c r="AO137" i="18"/>
  <c r="AN137" i="18"/>
  <c r="U137" i="18"/>
  <c r="AO136" i="18"/>
  <c r="AM136" i="18"/>
  <c r="AQ137" i="18"/>
  <c r="AM137" i="18"/>
  <c r="AM133" i="18"/>
  <c r="AP89" i="18"/>
  <c r="U91" i="18"/>
  <c r="AP92" i="18"/>
  <c r="U107" i="18"/>
  <c r="AO112" i="18"/>
  <c r="AN120" i="18"/>
  <c r="AQ92" i="18"/>
  <c r="AO102" i="18"/>
  <c r="AN102" i="18"/>
  <c r="AQ102" i="18"/>
  <c r="AO101" i="18"/>
  <c r="AP102" i="18"/>
  <c r="AN101" i="18"/>
  <c r="AM102" i="18"/>
  <c r="AO91" i="18"/>
  <c r="AQ96" i="18"/>
  <c r="AN96" i="18"/>
  <c r="AO97" i="18"/>
  <c r="AC98" i="18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M101" i="18"/>
  <c r="AM103" i="18"/>
  <c r="AQ106" i="18"/>
  <c r="AM107" i="18"/>
  <c r="U111" i="18"/>
  <c r="AO132" i="18"/>
  <c r="AM132" i="18"/>
  <c r="AP132" i="18"/>
  <c r="U132" i="18"/>
  <c r="AN132" i="18"/>
  <c r="AM129" i="18"/>
  <c r="AO125" i="18"/>
  <c r="AO126" i="18"/>
  <c r="AP94" i="18"/>
  <c r="AN94" i="18"/>
  <c r="U92" i="18"/>
  <c r="AM94" i="18"/>
  <c r="AO94" i="18"/>
  <c r="U99" i="18"/>
  <c r="AN105" i="18"/>
  <c r="AN108" i="18"/>
  <c r="AN89" i="18"/>
  <c r="AM92" i="18"/>
  <c r="AO96" i="18"/>
  <c r="AD98" i="18"/>
  <c r="AN99" i="18"/>
  <c r="AP101" i="18"/>
  <c r="AN107" i="18"/>
  <c r="AA110" i="18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M118" i="18"/>
  <c r="AN118" i="18"/>
  <c r="AP118" i="18"/>
  <c r="AP114" i="18"/>
  <c r="AO118" i="18"/>
  <c r="U118" i="18"/>
  <c r="AO115" i="18"/>
  <c r="AO114" i="18"/>
  <c r="U115" i="18"/>
  <c r="U93" i="18"/>
  <c r="AN133" i="18"/>
  <c r="AM93" i="18"/>
  <c r="AQ99" i="18"/>
  <c r="AP99" i="18"/>
  <c r="AM108" i="18"/>
  <c r="AQ108" i="18"/>
  <c r="AB110" i="18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O109" i="18"/>
  <c r="AP110" i="18"/>
  <c r="AO110" i="18"/>
  <c r="AP109" i="18"/>
  <c r="U110" i="18"/>
  <c r="AM110" i="18"/>
  <c r="AO128" i="18"/>
  <c r="AN127" i="18"/>
  <c r="AN128" i="18"/>
  <c r="AM127" i="18"/>
  <c r="AM128" i="18"/>
  <c r="AN126" i="18"/>
  <c r="U128" i="18"/>
  <c r="AP127" i="18"/>
  <c r="AO127" i="18"/>
  <c r="AP125" i="18"/>
  <c r="AN125" i="18"/>
  <c r="AM125" i="18"/>
  <c r="U124" i="18"/>
  <c r="AP126" i="18"/>
  <c r="AN131" i="18"/>
  <c r="AQ131" i="18"/>
  <c r="AP131" i="18"/>
  <c r="AM131" i="18"/>
  <c r="U131" i="18"/>
  <c r="U135" i="18"/>
  <c r="AP135" i="18"/>
  <c r="AO135" i="18"/>
  <c r="AN135" i="18"/>
  <c r="AQ135" i="18"/>
  <c r="AM135" i="18"/>
  <c r="AC134" i="18"/>
  <c r="AC135" i="18" s="1"/>
  <c r="AC136" i="18" s="1"/>
  <c r="AC137" i="18" s="1"/>
  <c r="AC138" i="18" s="1"/>
  <c r="AC139" i="18" s="1"/>
  <c r="AC140" i="18" s="1"/>
  <c r="AQ133" i="18"/>
  <c r="AA134" i="18"/>
  <c r="AA135" i="18" s="1"/>
  <c r="AA136" i="18" s="1"/>
  <c r="AA137" i="18" s="1"/>
  <c r="AA138" i="18" s="1"/>
  <c r="AA139" i="18" s="1"/>
  <c r="AA140" i="18" s="1"/>
  <c r="AN112" i="18"/>
  <c r="AO98" i="18"/>
  <c r="AM97" i="18"/>
  <c r="AN98" i="18"/>
  <c r="AA98" i="18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M99" i="18"/>
  <c r="AM105" i="18"/>
  <c r="AO106" i="18"/>
  <c r="AN106" i="18"/>
  <c r="AM106" i="18"/>
  <c r="AM109" i="18"/>
  <c r="AQ110" i="18"/>
  <c r="AO131" i="18"/>
  <c r="AO133" i="18"/>
  <c r="U101" i="18"/>
  <c r="U105" i="18"/>
  <c r="AM111" i="18"/>
  <c r="AO111" i="18"/>
  <c r="AP117" i="18"/>
  <c r="AO117" i="18"/>
  <c r="AQ116" i="18"/>
  <c r="AM114" i="18"/>
  <c r="AN117" i="18"/>
  <c r="U117" i="18"/>
  <c r="AM117" i="18"/>
  <c r="AP124" i="18"/>
  <c r="AO124" i="18"/>
  <c r="AN124" i="18"/>
  <c r="AM124" i="18"/>
  <c r="U129" i="18"/>
  <c r="AM130" i="18"/>
  <c r="AP130" i="18"/>
  <c r="AO130" i="18"/>
  <c r="U130" i="18"/>
  <c r="AQ107" i="18"/>
  <c r="AP107" i="18"/>
  <c r="AP111" i="18"/>
  <c r="AN114" i="18"/>
  <c r="AP116" i="18"/>
  <c r="AP120" i="18"/>
  <c r="U125" i="18"/>
  <c r="AN123" i="18"/>
  <c r="AO123" i="18"/>
  <c r="U123" i="18"/>
  <c r="AM123" i="18"/>
  <c r="U109" i="18"/>
  <c r="AM112" i="18"/>
  <c r="AP115" i="18"/>
  <c r="U116" i="18"/>
  <c r="AN116" i="18"/>
  <c r="AP119" i="18"/>
  <c r="U127" i="18"/>
  <c r="U114" i="18"/>
  <c r="AB134" i="18"/>
  <c r="AB135" i="18" s="1"/>
  <c r="AB136" i="18" s="1"/>
  <c r="AB137" i="18" s="1"/>
  <c r="AB138" i="18" s="1"/>
  <c r="AB139" i="18" s="1"/>
  <c r="AB140" i="18" s="1"/>
  <c r="AO116" i="18"/>
  <c r="AN121" i="18"/>
  <c r="AM126" i="18"/>
  <c r="AN136" i="18"/>
  <c r="U136" i="18"/>
  <c r="AQ136" i="18"/>
  <c r="AP136" i="18"/>
  <c r="AN129" i="18"/>
  <c r="U134" i="18"/>
  <c r="AD134" i="18"/>
  <c r="U138" i="18"/>
  <c r="U126" i="18"/>
  <c r="AO129" i="18"/>
  <c r="AM134" i="18"/>
  <c r="AM138" i="18"/>
  <c r="AP129" i="18"/>
  <c r="U133" i="18"/>
  <c r="AN134" i="18"/>
  <c r="AN138" i="18"/>
  <c r="AO138" i="18"/>
  <c r="AP134" i="18"/>
  <c r="AP138" i="18"/>
  <c r="AQ138" i="18"/>
  <c r="AP133" i="18"/>
  <c r="U102" i="15"/>
  <c r="AO110" i="15"/>
  <c r="U112" i="15"/>
  <c r="AP110" i="15"/>
  <c r="U97" i="15"/>
  <c r="AN98" i="15"/>
  <c r="U90" i="15"/>
  <c r="AP92" i="15"/>
  <c r="AQ93" i="15"/>
  <c r="U96" i="15"/>
  <c r="AM97" i="15"/>
  <c r="AO98" i="15"/>
  <c r="AO99" i="15"/>
  <c r="AM101" i="15"/>
  <c r="AO102" i="15"/>
  <c r="AM113" i="15"/>
  <c r="AP113" i="15"/>
  <c r="U113" i="15"/>
  <c r="AN113" i="15"/>
  <c r="AQ111" i="15"/>
  <c r="AO113" i="15"/>
  <c r="AM86" i="15"/>
  <c r="AD86" i="15"/>
  <c r="U86" i="15"/>
  <c r="AB86" i="15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C86" i="15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P88" i="15"/>
  <c r="AM87" i="15"/>
  <c r="AQ88" i="15"/>
  <c r="AM91" i="15"/>
  <c r="AO103" i="15"/>
  <c r="U107" i="15"/>
  <c r="U110" i="15"/>
  <c r="AN91" i="15"/>
  <c r="AN95" i="15"/>
  <c r="U101" i="15"/>
  <c r="AP103" i="15"/>
  <c r="AN86" i="15"/>
  <c r="AN88" i="15"/>
  <c r="AO89" i="15"/>
  <c r="AM90" i="15"/>
  <c r="AP91" i="15"/>
  <c r="AQ95" i="15"/>
  <c r="AO95" i="15"/>
  <c r="AP95" i="15"/>
  <c r="AP96" i="15"/>
  <c r="AM96" i="15"/>
  <c r="AO96" i="15"/>
  <c r="AN96" i="15"/>
  <c r="AQ96" i="15"/>
  <c r="AD98" i="15"/>
  <c r="AP99" i="15"/>
  <c r="AO104" i="15"/>
  <c r="U105" i="15"/>
  <c r="AP106" i="15"/>
  <c r="AN106" i="15"/>
  <c r="U106" i="15"/>
  <c r="AM106" i="15"/>
  <c r="AQ103" i="15"/>
  <c r="AO106" i="15"/>
  <c r="AP111" i="15"/>
  <c r="AQ101" i="15"/>
  <c r="U100" i="15"/>
  <c r="AP101" i="15"/>
  <c r="AN101" i="15"/>
  <c r="AO101" i="15"/>
  <c r="AQ90" i="15"/>
  <c r="U98" i="15"/>
  <c r="AN103" i="15"/>
  <c r="U94" i="15"/>
  <c r="AM95" i="15"/>
  <c r="U93" i="15"/>
  <c r="AN111" i="15"/>
  <c r="AO91" i="15"/>
  <c r="AO86" i="15"/>
  <c r="U87" i="15"/>
  <c r="AO88" i="15"/>
  <c r="AQ94" i="15"/>
  <c r="AN94" i="15"/>
  <c r="AP94" i="15"/>
  <c r="AO94" i="15"/>
  <c r="AC98" i="15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P98" i="15"/>
  <c r="AB98" i="15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Q98" i="15"/>
  <c r="AA98" i="15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M99" i="15"/>
  <c r="AQ99" i="15"/>
  <c r="AQ100" i="15"/>
  <c r="AP102" i="15"/>
  <c r="AQ102" i="15"/>
  <c r="AM103" i="15"/>
  <c r="AQ106" i="15"/>
  <c r="AN109" i="15"/>
  <c r="AO109" i="15"/>
  <c r="U109" i="15"/>
  <c r="AM109" i="15"/>
  <c r="AN108" i="15"/>
  <c r="AM108" i="15"/>
  <c r="AO108" i="15"/>
  <c r="AP109" i="15"/>
  <c r="AQ112" i="15"/>
  <c r="U95" i="15"/>
  <c r="AO107" i="15"/>
  <c r="AB110" i="15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P87" i="15"/>
  <c r="AM98" i="15"/>
  <c r="AM102" i="15"/>
  <c r="AQ105" i="15"/>
  <c r="U88" i="15"/>
  <c r="AM94" i="15"/>
  <c r="AN99" i="15"/>
  <c r="AN102" i="15"/>
  <c r="AP86" i="15"/>
  <c r="AQ87" i="15"/>
  <c r="AQ89" i="15"/>
  <c r="U91" i="15"/>
  <c r="AQ91" i="15"/>
  <c r="AO92" i="15"/>
  <c r="AP93" i="15"/>
  <c r="AO93" i="15"/>
  <c r="AM93" i="15"/>
  <c r="U92" i="15"/>
  <c r="AN93" i="15"/>
  <c r="AM92" i="15"/>
  <c r="AQ97" i="15"/>
  <c r="AP97" i="15"/>
  <c r="AN97" i="15"/>
  <c r="AO97" i="15"/>
  <c r="AP104" i="15"/>
  <c r="AM107" i="15"/>
  <c r="AQ109" i="15"/>
  <c r="AN87" i="15"/>
  <c r="U89" i="15"/>
  <c r="AO90" i="15"/>
  <c r="AM100" i="15"/>
  <c r="AM104" i="15"/>
  <c r="AO105" i="15"/>
  <c r="AP112" i="15"/>
  <c r="AO112" i="15"/>
  <c r="AP107" i="15"/>
  <c r="AQ110" i="15"/>
  <c r="AA110" i="15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N90" i="15"/>
  <c r="U104" i="15"/>
  <c r="AQ107" i="15"/>
  <c r="AM111" i="15"/>
  <c r="U111" i="15"/>
  <c r="AO87" i="15"/>
  <c r="AM89" i="15"/>
  <c r="AP90" i="15"/>
  <c r="AN92" i="15"/>
  <c r="U99" i="15"/>
  <c r="AN100" i="15"/>
  <c r="U103" i="15"/>
  <c r="AN104" i="15"/>
  <c r="AP105" i="15"/>
  <c r="U108" i="15"/>
  <c r="AP108" i="15"/>
  <c r="AC110" i="15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M112" i="15"/>
  <c r="AP115" i="15"/>
  <c r="AM114" i="15"/>
  <c r="AO115" i="15"/>
  <c r="AN115" i="15"/>
  <c r="AM115" i="15"/>
  <c r="U115" i="15"/>
  <c r="AM105" i="15"/>
  <c r="AN105" i="15"/>
  <c r="AQ108" i="15"/>
  <c r="AD110" i="15"/>
  <c r="AM110" i="15"/>
  <c r="AN112" i="15"/>
  <c r="AO116" i="15"/>
  <c r="AM118" i="15"/>
  <c r="AP119" i="15"/>
  <c r="AN121" i="15"/>
  <c r="AB122" i="15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N123" i="15"/>
  <c r="U127" i="15"/>
  <c r="AM128" i="15"/>
  <c r="AN129" i="15"/>
  <c r="AO130" i="15"/>
  <c r="AP131" i="15"/>
  <c r="U134" i="15"/>
  <c r="AD134" i="15"/>
  <c r="AN135" i="15"/>
  <c r="AP136" i="15"/>
  <c r="AN139" i="15"/>
  <c r="AP116" i="15"/>
  <c r="AN118" i="15"/>
  <c r="U120" i="15"/>
  <c r="AO121" i="15"/>
  <c r="AC122" i="15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O123" i="15"/>
  <c r="U126" i="15"/>
  <c r="AM127" i="15"/>
  <c r="AN128" i="15"/>
  <c r="AO129" i="15"/>
  <c r="AP130" i="15"/>
  <c r="AM134" i="15"/>
  <c r="AO135" i="15"/>
  <c r="AQ136" i="15"/>
  <c r="AM138" i="15"/>
  <c r="AO139" i="15"/>
  <c r="AQ116" i="15"/>
  <c r="U117" i="15"/>
  <c r="AO118" i="15"/>
  <c r="AM120" i="15"/>
  <c r="AP121" i="15"/>
  <c r="U122" i="15"/>
  <c r="AD122" i="15"/>
  <c r="AP123" i="15"/>
  <c r="U125" i="15"/>
  <c r="AM126" i="15"/>
  <c r="AN127" i="15"/>
  <c r="AO128" i="15"/>
  <c r="AP129" i="15"/>
  <c r="U133" i="15"/>
  <c r="AN134" i="15"/>
  <c r="AP135" i="15"/>
  <c r="U137" i="15"/>
  <c r="AN138" i="15"/>
  <c r="AP139" i="15"/>
  <c r="AM117" i="15"/>
  <c r="AP118" i="15"/>
  <c r="AN120" i="15"/>
  <c r="AM122" i="15"/>
  <c r="AQ123" i="15"/>
  <c r="U124" i="15"/>
  <c r="AM125" i="15"/>
  <c r="AN126" i="15"/>
  <c r="AO127" i="15"/>
  <c r="AP128" i="15"/>
  <c r="U132" i="15"/>
  <c r="AM133" i="15"/>
  <c r="AO134" i="15"/>
  <c r="AQ135" i="15"/>
  <c r="AM137" i="15"/>
  <c r="AQ139" i="15"/>
  <c r="AN117" i="15"/>
  <c r="U131" i="15"/>
  <c r="AN114" i="15"/>
  <c r="U116" i="15"/>
  <c r="AO117" i="15"/>
  <c r="AM119" i="15"/>
  <c r="AP120" i="15"/>
  <c r="AO122" i="15"/>
  <c r="AN124" i="15"/>
  <c r="AO125" i="15"/>
  <c r="AP126" i="15"/>
  <c r="U130" i="15"/>
  <c r="AM131" i="15"/>
  <c r="AM136" i="15"/>
  <c r="AM116" i="15"/>
  <c r="AP117" i="15"/>
  <c r="AO124" i="15"/>
  <c r="AM130" i="15"/>
  <c r="AN131" i="15"/>
  <c r="U135" i="15"/>
  <c r="AN136" i="15"/>
  <c r="U118" i="15"/>
  <c r="AO119" i="15"/>
  <c r="AM121" i="15"/>
  <c r="AA122" i="15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M123" i="15"/>
  <c r="AM129" i="15"/>
  <c r="AP132" i="15"/>
  <c r="AQ133" i="15"/>
  <c r="AC134" i="15"/>
  <c r="AC135" i="15" s="1"/>
  <c r="AC136" i="15" s="1"/>
  <c r="AC137" i="15" s="1"/>
  <c r="AC138" i="15" s="1"/>
  <c r="AC139" i="15" s="1"/>
  <c r="AC140" i="15" s="1"/>
  <c r="AM119" i="1"/>
  <c r="AM113" i="1"/>
  <c r="Y117" i="1"/>
  <c r="X107" i="1"/>
  <c r="X118" i="1"/>
  <c r="X139" i="1"/>
  <c r="X127" i="1"/>
  <c r="X123" i="1"/>
  <c r="X113" i="1"/>
  <c r="X92" i="1"/>
  <c r="X90" i="1"/>
  <c r="AM121" i="1"/>
  <c r="Y118" i="1"/>
  <c r="X116" i="1"/>
  <c r="S129" i="1"/>
  <c r="S128" i="1"/>
  <c r="S127" i="1"/>
  <c r="S126" i="1"/>
  <c r="S125" i="1"/>
  <c r="S124" i="1"/>
  <c r="S123" i="1"/>
  <c r="AQ139" i="12"/>
  <c r="AP136" i="12"/>
  <c r="AP139" i="12"/>
  <c r="AP109" i="12"/>
  <c r="AN139" i="12"/>
  <c r="AO139" i="12"/>
  <c r="AO95" i="12"/>
  <c r="AO134" i="12"/>
  <c r="U137" i="11"/>
  <c r="P136" i="11"/>
  <c r="U107" i="12"/>
  <c r="AO96" i="12"/>
  <c r="AO107" i="12"/>
  <c r="AM86" i="12"/>
  <c r="U138" i="12"/>
  <c r="AA86" i="12"/>
  <c r="AA87" i="12" s="1"/>
  <c r="AA88" i="12" s="1"/>
  <c r="AA89" i="12" s="1"/>
  <c r="AA90" i="12" s="1"/>
  <c r="AA91" i="12" s="1"/>
  <c r="AA92" i="12" s="1"/>
  <c r="AA93" i="12" s="1"/>
  <c r="AA94" i="12" s="1"/>
  <c r="AA95" i="12" s="1"/>
  <c r="AA96" i="12" s="1"/>
  <c r="AA97" i="12" s="1"/>
  <c r="AN114" i="12"/>
  <c r="U133" i="12"/>
  <c r="AM114" i="12"/>
  <c r="AN134" i="12"/>
  <c r="U109" i="12"/>
  <c r="AM109" i="12"/>
  <c r="AQ109" i="12"/>
  <c r="AN89" i="12"/>
  <c r="U95" i="12"/>
  <c r="AN95" i="12"/>
  <c r="AM95" i="12"/>
  <c r="AP95" i="12"/>
  <c r="AQ95" i="12"/>
  <c r="AO102" i="12"/>
  <c r="AQ107" i="12"/>
  <c r="AN127" i="12"/>
  <c r="AM127" i="12"/>
  <c r="AP127" i="12"/>
  <c r="U127" i="12"/>
  <c r="AC122" i="12"/>
  <c r="AC123" i="12" s="1"/>
  <c r="AC124" i="12" s="1"/>
  <c r="AC125" i="12" s="1"/>
  <c r="AC126" i="12" s="1"/>
  <c r="AC127" i="12" s="1"/>
  <c r="AC128" i="12" s="1"/>
  <c r="AC129" i="12" s="1"/>
  <c r="AC130" i="12" s="1"/>
  <c r="AC131" i="12" s="1"/>
  <c r="AC132" i="12" s="1"/>
  <c r="AC133" i="12" s="1"/>
  <c r="AP121" i="12"/>
  <c r="AN118" i="12"/>
  <c r="AM115" i="12"/>
  <c r="AO127" i="12"/>
  <c r="AO125" i="12"/>
  <c r="U115" i="12"/>
  <c r="AO119" i="12"/>
  <c r="AO118" i="12"/>
  <c r="AA122" i="12"/>
  <c r="AA123" i="12" s="1"/>
  <c r="AA124" i="12" s="1"/>
  <c r="AA125" i="12" s="1"/>
  <c r="AA126" i="12" s="1"/>
  <c r="AA127" i="12" s="1"/>
  <c r="AA128" i="12" s="1"/>
  <c r="AA129" i="12" s="1"/>
  <c r="AA130" i="12" s="1"/>
  <c r="AA131" i="12" s="1"/>
  <c r="AA132" i="12" s="1"/>
  <c r="AA133" i="12" s="1"/>
  <c r="AM116" i="12"/>
  <c r="U114" i="12"/>
  <c r="U124" i="12"/>
  <c r="AB110" i="12"/>
  <c r="AB111" i="12" s="1"/>
  <c r="AB112" i="12" s="1"/>
  <c r="AB113" i="12" s="1"/>
  <c r="AB114" i="12" s="1"/>
  <c r="AB115" i="12" s="1"/>
  <c r="AB116" i="12" s="1"/>
  <c r="AB117" i="12" s="1"/>
  <c r="AB118" i="12" s="1"/>
  <c r="AB119" i="12" s="1"/>
  <c r="AB120" i="12" s="1"/>
  <c r="AB121" i="12" s="1"/>
  <c r="AP120" i="12"/>
  <c r="AP119" i="12"/>
  <c r="AP118" i="12"/>
  <c r="AQ116" i="12"/>
  <c r="AO120" i="12"/>
  <c r="AN116" i="12"/>
  <c r="AN93" i="12"/>
  <c r="AO101" i="12"/>
  <c r="AA110" i="12"/>
  <c r="AA111" i="12" s="1"/>
  <c r="AA112" i="12" s="1"/>
  <c r="AA113" i="12" s="1"/>
  <c r="AA114" i="12" s="1"/>
  <c r="AA115" i="12" s="1"/>
  <c r="AA116" i="12" s="1"/>
  <c r="AA117" i="12" s="1"/>
  <c r="AA118" i="12" s="1"/>
  <c r="AA119" i="12" s="1"/>
  <c r="AA120" i="12" s="1"/>
  <c r="AA121" i="12" s="1"/>
  <c r="AP101" i="12"/>
  <c r="AN109" i="12"/>
  <c r="AP110" i="12"/>
  <c r="U113" i="12"/>
  <c r="AQ133" i="12"/>
  <c r="AP133" i="12"/>
  <c r="AO133" i="12"/>
  <c r="AN133" i="12"/>
  <c r="AM133" i="12"/>
  <c r="AP131" i="12"/>
  <c r="AO130" i="12"/>
  <c r="AP129" i="12"/>
  <c r="AP128" i="12"/>
  <c r="U131" i="12"/>
  <c r="U130" i="12"/>
  <c r="U132" i="12"/>
  <c r="AO106" i="12"/>
  <c r="AN106" i="12"/>
  <c r="AM106" i="12"/>
  <c r="AP106" i="12"/>
  <c r="U106" i="12"/>
  <c r="U104" i="12"/>
  <c r="AQ106" i="12"/>
  <c r="AM103" i="12"/>
  <c r="AM102" i="12"/>
  <c r="AC98" i="12"/>
  <c r="AC99" i="12" s="1"/>
  <c r="AC100" i="12" s="1"/>
  <c r="AC101" i="12" s="1"/>
  <c r="AC102" i="12" s="1"/>
  <c r="AC103" i="12" s="1"/>
  <c r="AC104" i="12" s="1"/>
  <c r="AC105" i="12" s="1"/>
  <c r="AC106" i="12" s="1"/>
  <c r="AC107" i="12" s="1"/>
  <c r="AC108" i="12" s="1"/>
  <c r="AC109" i="12" s="1"/>
  <c r="AQ99" i="12"/>
  <c r="U87" i="12"/>
  <c r="AN87" i="12"/>
  <c r="AM87" i="12"/>
  <c r="AP87" i="12"/>
  <c r="AO87" i="12"/>
  <c r="AC86" i="12"/>
  <c r="AC87" i="12" s="1"/>
  <c r="AC88" i="12" s="1"/>
  <c r="AC89" i="12" s="1"/>
  <c r="AC90" i="12" s="1"/>
  <c r="AC91" i="12" s="1"/>
  <c r="AC92" i="12" s="1"/>
  <c r="AC93" i="12" s="1"/>
  <c r="AC94" i="12" s="1"/>
  <c r="AC95" i="12" s="1"/>
  <c r="AC96" i="12" s="1"/>
  <c r="AC97" i="12" s="1"/>
  <c r="AO86" i="12"/>
  <c r="AB86" i="12"/>
  <c r="AB87" i="12" s="1"/>
  <c r="AB88" i="12" s="1"/>
  <c r="AB89" i="12" s="1"/>
  <c r="AB90" i="12" s="1"/>
  <c r="AB91" i="12" s="1"/>
  <c r="AB92" i="12" s="1"/>
  <c r="AB93" i="12" s="1"/>
  <c r="AB94" i="12" s="1"/>
  <c r="AB95" i="12" s="1"/>
  <c r="AB96" i="12" s="1"/>
  <c r="AB97" i="12" s="1"/>
  <c r="AD86" i="12"/>
  <c r="AQ87" i="12"/>
  <c r="AQ91" i="12"/>
  <c r="AM100" i="12"/>
  <c r="U100" i="12"/>
  <c r="AO100" i="12"/>
  <c r="AN100" i="12"/>
  <c r="AQ100" i="12"/>
  <c r="AP100" i="12"/>
  <c r="AN88" i="12"/>
  <c r="U96" i="12"/>
  <c r="AQ114" i="12"/>
  <c r="AM92" i="12"/>
  <c r="AN94" i="12"/>
  <c r="AM94" i="12"/>
  <c r="AP94" i="12"/>
  <c r="AO94" i="12"/>
  <c r="AM93" i="12"/>
  <c r="AO92" i="12"/>
  <c r="AN92" i="12"/>
  <c r="AQ94" i="12"/>
  <c r="U94" i="12"/>
  <c r="AO91" i="12"/>
  <c r="U92" i="12"/>
  <c r="AP92" i="12"/>
  <c r="AO88" i="12"/>
  <c r="AN96" i="12"/>
  <c r="AO98" i="12"/>
  <c r="AN98" i="12"/>
  <c r="AQ98" i="12"/>
  <c r="AP98" i="12"/>
  <c r="AD98" i="12"/>
  <c r="AM97" i="12"/>
  <c r="AN97" i="12"/>
  <c r="U98" i="12"/>
  <c r="AP96" i="12"/>
  <c r="AB98" i="12"/>
  <c r="AB99" i="12" s="1"/>
  <c r="AB100" i="12" s="1"/>
  <c r="AB101" i="12" s="1"/>
  <c r="AB102" i="12" s="1"/>
  <c r="AB103" i="12" s="1"/>
  <c r="AB104" i="12" s="1"/>
  <c r="AB105" i="12" s="1"/>
  <c r="AB106" i="12" s="1"/>
  <c r="AB107" i="12" s="1"/>
  <c r="AB108" i="12" s="1"/>
  <c r="AB109" i="12" s="1"/>
  <c r="AM96" i="12"/>
  <c r="AM98" i="12"/>
  <c r="AA98" i="12"/>
  <c r="AA99" i="12" s="1"/>
  <c r="AA100" i="12" s="1"/>
  <c r="AA101" i="12" s="1"/>
  <c r="AA102" i="12" s="1"/>
  <c r="AA103" i="12" s="1"/>
  <c r="AA104" i="12" s="1"/>
  <c r="AA105" i="12" s="1"/>
  <c r="AA106" i="12" s="1"/>
  <c r="AA107" i="12" s="1"/>
  <c r="AA108" i="12" s="1"/>
  <c r="AA109" i="12" s="1"/>
  <c r="AQ101" i="12"/>
  <c r="AO109" i="12"/>
  <c r="AQ110" i="12"/>
  <c r="AN90" i="12"/>
  <c r="AM90" i="12"/>
  <c r="AP90" i="12"/>
  <c r="AO90" i="12"/>
  <c r="AM89" i="12"/>
  <c r="AM88" i="12"/>
  <c r="U88" i="12"/>
  <c r="AM108" i="12"/>
  <c r="U108" i="12"/>
  <c r="AN108" i="12"/>
  <c r="AP88" i="12"/>
  <c r="AP105" i="12"/>
  <c r="AO105" i="12"/>
  <c r="AN105" i="12"/>
  <c r="AM105" i="12"/>
  <c r="U105" i="12"/>
  <c r="AQ105" i="12"/>
  <c r="AN99" i="12"/>
  <c r="AM99" i="12"/>
  <c r="AP99" i="12"/>
  <c r="AO99" i="12"/>
  <c r="U99" i="12"/>
  <c r="AN102" i="12"/>
  <c r="AP108" i="12"/>
  <c r="AC134" i="12"/>
  <c r="AC135" i="12" s="1"/>
  <c r="AC136" i="12" s="1"/>
  <c r="AC137" i="12" s="1"/>
  <c r="AC138" i="12" s="1"/>
  <c r="AC139" i="12" s="1"/>
  <c r="AC140" i="12" s="1"/>
  <c r="AB134" i="12"/>
  <c r="AB135" i="12" s="1"/>
  <c r="AB136" i="12" s="1"/>
  <c r="AB137" i="12" s="1"/>
  <c r="AB138" i="12" s="1"/>
  <c r="AB139" i="12" s="1"/>
  <c r="AB140" i="12" s="1"/>
  <c r="AQ134" i="12"/>
  <c r="AP134" i="12"/>
  <c r="U134" i="12"/>
  <c r="AM134" i="12"/>
  <c r="AA134" i="12"/>
  <c r="AA135" i="12" s="1"/>
  <c r="AA136" i="12" s="1"/>
  <c r="AA137" i="12" s="1"/>
  <c r="AA138" i="12" s="1"/>
  <c r="AA139" i="12" s="1"/>
  <c r="AA140" i="12" s="1"/>
  <c r="AD134" i="12"/>
  <c r="U102" i="12"/>
  <c r="AQ108" i="12"/>
  <c r="AM110" i="12"/>
  <c r="AM111" i="12"/>
  <c r="AO136" i="12"/>
  <c r="AN136" i="12"/>
  <c r="AQ135" i="12"/>
  <c r="U136" i="12"/>
  <c r="AP135" i="12"/>
  <c r="AM136" i="12"/>
  <c r="AO135" i="12"/>
  <c r="AN135" i="12"/>
  <c r="AO108" i="12"/>
  <c r="AN103" i="12"/>
  <c r="AP113" i="12"/>
  <c r="AN113" i="12"/>
  <c r="AM113" i="12"/>
  <c r="AQ111" i="12"/>
  <c r="AQ112" i="12"/>
  <c r="AN110" i="12"/>
  <c r="AP111" i="12"/>
  <c r="AM112" i="12"/>
  <c r="AO111" i="12"/>
  <c r="U90" i="12"/>
  <c r="AQ90" i="12"/>
  <c r="U101" i="12"/>
  <c r="AN101" i="12"/>
  <c r="AM101" i="12"/>
  <c r="AQ102" i="12"/>
  <c r="AQ104" i="12"/>
  <c r="AP104" i="12"/>
  <c r="AO104" i="12"/>
  <c r="AN104" i="12"/>
  <c r="AP103" i="12"/>
  <c r="U103" i="12"/>
  <c r="AM104" i="12"/>
  <c r="AP102" i="12"/>
  <c r="AO103" i="12"/>
  <c r="AO110" i="12"/>
  <c r="AN111" i="12"/>
  <c r="AO113" i="12"/>
  <c r="AQ136" i="12"/>
  <c r="AM138" i="12"/>
  <c r="AO138" i="12"/>
  <c r="AO137" i="12"/>
  <c r="AN138" i="12"/>
  <c r="AN137" i="12"/>
  <c r="AM137" i="12"/>
  <c r="AQ138" i="12"/>
  <c r="AP138" i="12"/>
  <c r="U137" i="12"/>
  <c r="AO117" i="12"/>
  <c r="AB122" i="12"/>
  <c r="AB123" i="12" s="1"/>
  <c r="AB124" i="12" s="1"/>
  <c r="AB125" i="12" s="1"/>
  <c r="AB126" i="12" s="1"/>
  <c r="AB127" i="12" s="1"/>
  <c r="AB128" i="12" s="1"/>
  <c r="AB129" i="12" s="1"/>
  <c r="AB130" i="12" s="1"/>
  <c r="AB131" i="12" s="1"/>
  <c r="AB132" i="12" s="1"/>
  <c r="AB133" i="12" s="1"/>
  <c r="AP124" i="12"/>
  <c r="AO124" i="12"/>
  <c r="AN124" i="12"/>
  <c r="AQ123" i="12"/>
  <c r="AN121" i="12"/>
  <c r="AN119" i="12"/>
  <c r="AN117" i="12"/>
  <c r="AM124" i="12"/>
  <c r="AP123" i="12"/>
  <c r="AD122" i="12"/>
  <c r="AQ118" i="12"/>
  <c r="U123" i="12"/>
  <c r="U122" i="12"/>
  <c r="AO121" i="12"/>
  <c r="AN120" i="12"/>
  <c r="U116" i="12"/>
  <c r="AM123" i="12"/>
  <c r="AO122" i="12"/>
  <c r="AN115" i="12"/>
  <c r="AP117" i="12"/>
  <c r="AM129" i="12"/>
  <c r="U91" i="12"/>
  <c r="AN91" i="12"/>
  <c r="AM91" i="12"/>
  <c r="AP91" i="12"/>
  <c r="AP125" i="12"/>
  <c r="AM125" i="12"/>
  <c r="U125" i="12"/>
  <c r="AN125" i="12"/>
  <c r="AN126" i="12"/>
  <c r="AM126" i="12"/>
  <c r="U126" i="12"/>
  <c r="AP126" i="12"/>
  <c r="AO126" i="12"/>
  <c r="AN86" i="12"/>
  <c r="AQ86" i="12"/>
  <c r="U86" i="12"/>
  <c r="AN107" i="12"/>
  <c r="AM107" i="12"/>
  <c r="AP107" i="12"/>
  <c r="AN130" i="12"/>
  <c r="AM130" i="12"/>
  <c r="AM128" i="12"/>
  <c r="AO128" i="12"/>
  <c r="AN128" i="12"/>
  <c r="AO129" i="12"/>
  <c r="AN129" i="12"/>
  <c r="AP130" i="12"/>
  <c r="AP89" i="12"/>
  <c r="AO89" i="12"/>
  <c r="AQ89" i="12"/>
  <c r="AP93" i="12"/>
  <c r="AO93" i="12"/>
  <c r="AQ93" i="12"/>
  <c r="AP97" i="12"/>
  <c r="AO97" i="12"/>
  <c r="AQ97" i="12"/>
  <c r="AD110" i="12"/>
  <c r="U128" i="12"/>
  <c r="U89" i="12"/>
  <c r="U93" i="12"/>
  <c r="U97" i="12"/>
  <c r="U111" i="12"/>
  <c r="AM135" i="12"/>
  <c r="AM139" i="12"/>
  <c r="AQ88" i="12"/>
  <c r="AQ92" i="12"/>
  <c r="AQ96" i="12"/>
  <c r="AQ103" i="12"/>
  <c r="AC110" i="12"/>
  <c r="AC111" i="12" s="1"/>
  <c r="AC112" i="12" s="1"/>
  <c r="AC113" i="12" s="1"/>
  <c r="AC114" i="12" s="1"/>
  <c r="AC115" i="12" s="1"/>
  <c r="AC116" i="12" s="1"/>
  <c r="AC117" i="12" s="1"/>
  <c r="AC118" i="12" s="1"/>
  <c r="AC119" i="12" s="1"/>
  <c r="AC120" i="12" s="1"/>
  <c r="AC121" i="12" s="1"/>
  <c r="AP112" i="12"/>
  <c r="U112" i="12"/>
  <c r="AN112" i="12"/>
  <c r="AP114" i="12"/>
  <c r="AO114" i="12"/>
  <c r="AP115" i="12"/>
  <c r="AO115" i="12"/>
  <c r="AP116" i="12"/>
  <c r="AO116" i="12"/>
  <c r="U117" i="12"/>
  <c r="AM117" i="12"/>
  <c r="AO131" i="12"/>
  <c r="AN131" i="12"/>
  <c r="AM131" i="12"/>
  <c r="U110" i="12"/>
  <c r="AO112" i="12"/>
  <c r="AP132" i="12"/>
  <c r="AO132" i="12"/>
  <c r="AN132" i="12"/>
  <c r="AM132" i="12"/>
  <c r="AM118" i="12"/>
  <c r="U118" i="12"/>
  <c r="AO123" i="12"/>
  <c r="AN123" i="12"/>
  <c r="AM119" i="12"/>
  <c r="U119" i="12"/>
  <c r="AM120" i="12"/>
  <c r="U120" i="12"/>
  <c r="AM121" i="12"/>
  <c r="U121" i="12"/>
  <c r="AN122" i="12"/>
  <c r="AM122" i="12"/>
  <c r="AQ137" i="12"/>
  <c r="AP137" i="12"/>
  <c r="U129" i="12"/>
  <c r="U135" i="12"/>
  <c r="U139" i="12"/>
  <c r="AQ136" i="11"/>
  <c r="O139" i="11"/>
  <c r="P139" i="11"/>
  <c r="Q139" i="11"/>
  <c r="R139" i="11"/>
  <c r="S139" i="11"/>
  <c r="T139" i="11"/>
  <c r="U139" i="11"/>
  <c r="AQ139" i="11"/>
  <c r="AP139" i="11"/>
  <c r="AO139" i="11"/>
  <c r="AN139" i="11"/>
  <c r="AM139" i="11"/>
  <c r="AP136" i="11"/>
  <c r="T137" i="11"/>
  <c r="O136" i="11"/>
  <c r="S137" i="11"/>
  <c r="AQ138" i="11"/>
  <c r="AO136" i="11"/>
  <c r="AP138" i="11"/>
  <c r="AN136" i="11"/>
  <c r="AO138" i="11"/>
  <c r="AM136" i="11"/>
  <c r="R137" i="11"/>
  <c r="Q137" i="11"/>
  <c r="U138" i="11"/>
  <c r="P137" i="11"/>
  <c r="AN138" i="11"/>
  <c r="T138" i="11"/>
  <c r="O137" i="11"/>
  <c r="AM138" i="11"/>
  <c r="AD134" i="11"/>
  <c r="AD135" i="11" s="1"/>
  <c r="AQ137" i="11"/>
  <c r="AP137" i="11"/>
  <c r="Q138" i="11"/>
  <c r="S136" i="11"/>
  <c r="AO137" i="11"/>
  <c r="U136" i="11"/>
  <c r="T136" i="11"/>
  <c r="P138" i="11"/>
  <c r="R136" i="11"/>
  <c r="AN137" i="11"/>
  <c r="S138" i="11"/>
  <c r="R138" i="11"/>
  <c r="O138" i="11"/>
  <c r="Q136" i="11"/>
  <c r="AM137" i="11"/>
  <c r="AM114" i="11"/>
  <c r="AN122" i="11"/>
  <c r="AP115" i="11"/>
  <c r="AQ106" i="11"/>
  <c r="AQ94" i="11"/>
  <c r="AQ86" i="11"/>
  <c r="AM125" i="11"/>
  <c r="AO121" i="11"/>
  <c r="AP106" i="11"/>
  <c r="AM124" i="11"/>
  <c r="AM112" i="11"/>
  <c r="AM100" i="11"/>
  <c r="AM88" i="11"/>
  <c r="AN132" i="11"/>
  <c r="AN120" i="11"/>
  <c r="AN108" i="11"/>
  <c r="AN96" i="11"/>
  <c r="AP132" i="11"/>
  <c r="AO127" i="11"/>
  <c r="AP120" i="11"/>
  <c r="AP114" i="11"/>
  <c r="AO110" i="11"/>
  <c r="AO106" i="11"/>
  <c r="AO102" i="11"/>
  <c r="AO98" i="11"/>
  <c r="AO94" i="11"/>
  <c r="AO90" i="11"/>
  <c r="AM126" i="11"/>
  <c r="AN97" i="11"/>
  <c r="AP98" i="11"/>
  <c r="AO86" i="11"/>
  <c r="AM135" i="11"/>
  <c r="AM123" i="11"/>
  <c r="AM111" i="11"/>
  <c r="AM99" i="11"/>
  <c r="AM87" i="11"/>
  <c r="AN131" i="11"/>
  <c r="AN119" i="11"/>
  <c r="AN107" i="11"/>
  <c r="AN95" i="11"/>
  <c r="AO132" i="11"/>
  <c r="AP126" i="11"/>
  <c r="AO120" i="11"/>
  <c r="AO114" i="11"/>
  <c r="AQ109" i="11"/>
  <c r="AQ105" i="11"/>
  <c r="AQ101" i="11"/>
  <c r="AQ97" i="11"/>
  <c r="AQ93" i="11"/>
  <c r="AQ89" i="11"/>
  <c r="AN134" i="11"/>
  <c r="AM101" i="11"/>
  <c r="AM134" i="11"/>
  <c r="AM122" i="11"/>
  <c r="AM110" i="11"/>
  <c r="AM98" i="11"/>
  <c r="AM86" i="11"/>
  <c r="AN130" i="11"/>
  <c r="AN118" i="11"/>
  <c r="AN106" i="11"/>
  <c r="AN94" i="11"/>
  <c r="AQ135" i="11"/>
  <c r="AQ131" i="11"/>
  <c r="AO126" i="11"/>
  <c r="AP119" i="11"/>
  <c r="AP113" i="11"/>
  <c r="AP109" i="11"/>
  <c r="AP105" i="11"/>
  <c r="AP101" i="11"/>
  <c r="AP97" i="11"/>
  <c r="AP93" i="11"/>
  <c r="AP89" i="11"/>
  <c r="AN110" i="11"/>
  <c r="AQ110" i="11"/>
  <c r="AQ102" i="11"/>
  <c r="AQ98" i="11"/>
  <c r="AQ90" i="11"/>
  <c r="AN121" i="11"/>
  <c r="AP127" i="11"/>
  <c r="AP102" i="11"/>
  <c r="AM133" i="11"/>
  <c r="AM121" i="11"/>
  <c r="AM109" i="11"/>
  <c r="AM97" i="11"/>
  <c r="AN129" i="11"/>
  <c r="AN117" i="11"/>
  <c r="AN105" i="11"/>
  <c r="AN93" i="11"/>
  <c r="AP135" i="11"/>
  <c r="AP131" i="11"/>
  <c r="AP125" i="11"/>
  <c r="AO119" i="11"/>
  <c r="AO113" i="11"/>
  <c r="AO109" i="11"/>
  <c r="AO105" i="11"/>
  <c r="AO101" i="11"/>
  <c r="AO97" i="11"/>
  <c r="AO93" i="11"/>
  <c r="AO89" i="11"/>
  <c r="AP121" i="11"/>
  <c r="AM113" i="11"/>
  <c r="AN133" i="11"/>
  <c r="AO115" i="11"/>
  <c r="AP90" i="11"/>
  <c r="AM132" i="11"/>
  <c r="AM120" i="11"/>
  <c r="AM108" i="11"/>
  <c r="AM96" i="11"/>
  <c r="AN128" i="11"/>
  <c r="AN116" i="11"/>
  <c r="AN104" i="11"/>
  <c r="AN92" i="11"/>
  <c r="AO135" i="11"/>
  <c r="AO131" i="11"/>
  <c r="AO125" i="11"/>
  <c r="AP118" i="11"/>
  <c r="AQ112" i="11"/>
  <c r="AQ108" i="11"/>
  <c r="AQ104" i="11"/>
  <c r="AQ100" i="11"/>
  <c r="AQ96" i="11"/>
  <c r="AQ92" i="11"/>
  <c r="AQ88" i="11"/>
  <c r="AP94" i="11"/>
  <c r="AM131" i="11"/>
  <c r="AM119" i="11"/>
  <c r="AM107" i="11"/>
  <c r="AM95" i="11"/>
  <c r="AN127" i="11"/>
  <c r="AN115" i="11"/>
  <c r="AN103" i="11"/>
  <c r="AN91" i="11"/>
  <c r="AQ134" i="11"/>
  <c r="AP130" i="11"/>
  <c r="AP124" i="11"/>
  <c r="AO118" i="11"/>
  <c r="AP112" i="11"/>
  <c r="AP108" i="11"/>
  <c r="AP104" i="11"/>
  <c r="AP100" i="11"/>
  <c r="AP96" i="11"/>
  <c r="AP92" i="11"/>
  <c r="AP88" i="11"/>
  <c r="AM102" i="11"/>
  <c r="AN98" i="11"/>
  <c r="AO128" i="11"/>
  <c r="AM89" i="11"/>
  <c r="AN109" i="11"/>
  <c r="AP110" i="11"/>
  <c r="AM130" i="11"/>
  <c r="AM118" i="11"/>
  <c r="AM106" i="11"/>
  <c r="AM94" i="11"/>
  <c r="AN126" i="11"/>
  <c r="AN114" i="11"/>
  <c r="AN102" i="11"/>
  <c r="AN90" i="11"/>
  <c r="AP134" i="11"/>
  <c r="AO130" i="11"/>
  <c r="AO124" i="11"/>
  <c r="AP117" i="11"/>
  <c r="AO112" i="11"/>
  <c r="AO108" i="11"/>
  <c r="AO104" i="11"/>
  <c r="AO100" i="11"/>
  <c r="AO96" i="11"/>
  <c r="AO92" i="11"/>
  <c r="AO88" i="11"/>
  <c r="AM90" i="11"/>
  <c r="AN86" i="11"/>
  <c r="AO133" i="11"/>
  <c r="AM129" i="11"/>
  <c r="AM117" i="11"/>
  <c r="AM105" i="11"/>
  <c r="AM93" i="11"/>
  <c r="AN125" i="11"/>
  <c r="AN113" i="11"/>
  <c r="AN101" i="11"/>
  <c r="AN89" i="11"/>
  <c r="AO134" i="11"/>
  <c r="AP129" i="11"/>
  <c r="AP123" i="11"/>
  <c r="AO117" i="11"/>
  <c r="AQ111" i="11"/>
  <c r="AQ107" i="11"/>
  <c r="AQ103" i="11"/>
  <c r="AQ99" i="11"/>
  <c r="AQ95" i="11"/>
  <c r="AQ91" i="11"/>
  <c r="AQ87" i="11"/>
  <c r="AM128" i="11"/>
  <c r="AM104" i="11"/>
  <c r="AN112" i="11"/>
  <c r="AN88" i="11"/>
  <c r="AQ133" i="11"/>
  <c r="AO129" i="11"/>
  <c r="AO123" i="11"/>
  <c r="AP116" i="11"/>
  <c r="AP111" i="11"/>
  <c r="AP103" i="11"/>
  <c r="AP99" i="11"/>
  <c r="AP95" i="11"/>
  <c r="AP91" i="11"/>
  <c r="AP87" i="11"/>
  <c r="AM116" i="11"/>
  <c r="AM92" i="11"/>
  <c r="AN124" i="11"/>
  <c r="AN100" i="11"/>
  <c r="AP107" i="11"/>
  <c r="AM127" i="11"/>
  <c r="AM115" i="11"/>
  <c r="AM103" i="11"/>
  <c r="AM91" i="11"/>
  <c r="AN135" i="11"/>
  <c r="AN123" i="11"/>
  <c r="AN111" i="11"/>
  <c r="AN99" i="11"/>
  <c r="AN87" i="11"/>
  <c r="AP133" i="11"/>
  <c r="AP128" i="11"/>
  <c r="AO122" i="11"/>
  <c r="AO116" i="11"/>
  <c r="AO111" i="11"/>
  <c r="AO107" i="11"/>
  <c r="AO103" i="11"/>
  <c r="AO99" i="11"/>
  <c r="AO95" i="11"/>
  <c r="AO91" i="11"/>
  <c r="AO87" i="11"/>
  <c r="AD98" i="11"/>
  <c r="AE98" i="11" s="1"/>
  <c r="AD86" i="11"/>
  <c r="AD110" i="11"/>
  <c r="AD122" i="11"/>
  <c r="U133" i="11"/>
  <c r="R133" i="11"/>
  <c r="R131" i="11"/>
  <c r="N133" i="11"/>
  <c r="O133" i="11"/>
  <c r="P133" i="11"/>
  <c r="R132" i="11"/>
  <c r="S133" i="11"/>
  <c r="Q133" i="11"/>
  <c r="U91" i="11"/>
  <c r="K91" i="11"/>
  <c r="R90" i="11"/>
  <c r="L91" i="11"/>
  <c r="M91" i="11"/>
  <c r="R88" i="11"/>
  <c r="N91" i="11"/>
  <c r="O91" i="11"/>
  <c r="P91" i="11"/>
  <c r="Q91" i="11"/>
  <c r="U97" i="11"/>
  <c r="K97" i="11"/>
  <c r="L97" i="11"/>
  <c r="M97" i="11"/>
  <c r="N97" i="11"/>
  <c r="O97" i="11"/>
  <c r="P97" i="11"/>
  <c r="R96" i="11"/>
  <c r="Q97" i="11"/>
  <c r="R94" i="11"/>
  <c r="U103" i="11"/>
  <c r="R102" i="11"/>
  <c r="L103" i="11"/>
  <c r="M103" i="11"/>
  <c r="N103" i="11"/>
  <c r="R101" i="11"/>
  <c r="O103" i="11"/>
  <c r="P103" i="11"/>
  <c r="R100" i="11"/>
  <c r="Q103" i="11"/>
  <c r="R99" i="11"/>
  <c r="R103" i="11"/>
  <c r="S100" i="11"/>
  <c r="U109" i="11"/>
  <c r="R107" i="11"/>
  <c r="R109" i="11"/>
  <c r="L109" i="11"/>
  <c r="M109" i="11"/>
  <c r="N109" i="11"/>
  <c r="R106" i="11"/>
  <c r="O109" i="11"/>
  <c r="P109" i="11"/>
  <c r="R105" i="11"/>
  <c r="Q109" i="11"/>
  <c r="R108" i="11"/>
  <c r="U127" i="11"/>
  <c r="N127" i="11"/>
  <c r="O127" i="11"/>
  <c r="P127" i="11"/>
  <c r="Q127" i="11"/>
  <c r="S135" i="11"/>
  <c r="R135" i="11"/>
  <c r="S134" i="11"/>
  <c r="U86" i="11"/>
  <c r="U92" i="11"/>
  <c r="U98" i="11"/>
  <c r="U104" i="11"/>
  <c r="U110" i="11"/>
  <c r="U116" i="11"/>
  <c r="U122" i="11"/>
  <c r="U128" i="11"/>
  <c r="U134" i="11"/>
  <c r="U115" i="11"/>
  <c r="R111" i="11"/>
  <c r="M115" i="11"/>
  <c r="N115" i="11"/>
  <c r="R112" i="11"/>
  <c r="S111" i="11"/>
  <c r="O115" i="11"/>
  <c r="P115" i="11"/>
  <c r="S112" i="11"/>
  <c r="M87" i="11"/>
  <c r="M105" i="11"/>
  <c r="M117" i="11"/>
  <c r="U121" i="11"/>
  <c r="M121" i="11"/>
  <c r="N121" i="11"/>
  <c r="O121" i="11"/>
  <c r="P121" i="11"/>
  <c r="M93" i="11"/>
  <c r="M99" i="11"/>
  <c r="M111" i="11"/>
  <c r="U87" i="11"/>
  <c r="U93" i="11"/>
  <c r="U99" i="11"/>
  <c r="U105" i="11"/>
  <c r="U111" i="11"/>
  <c r="U117" i="11"/>
  <c r="U123" i="11"/>
  <c r="U129" i="11"/>
  <c r="U135" i="11"/>
  <c r="U89" i="11"/>
  <c r="U95" i="11"/>
  <c r="U101" i="11"/>
  <c r="U107" i="11"/>
  <c r="U113" i="11"/>
  <c r="U119" i="11"/>
  <c r="U125" i="11"/>
  <c r="U131" i="11"/>
  <c r="T135" i="11"/>
  <c r="T134" i="11"/>
  <c r="U90" i="11"/>
  <c r="U96" i="11"/>
  <c r="U102" i="11"/>
  <c r="U108" i="11"/>
  <c r="U114" i="11"/>
  <c r="U120" i="11"/>
  <c r="U126" i="11"/>
  <c r="U132" i="11"/>
  <c r="T133" i="11"/>
  <c r="Q135" i="11"/>
  <c r="Q134" i="11"/>
  <c r="Q132" i="11"/>
  <c r="Q131" i="11"/>
  <c r="Q130" i="11"/>
  <c r="Q129" i="11"/>
  <c r="Q128" i="11"/>
  <c r="Q126" i="11"/>
  <c r="Q125" i="11"/>
  <c r="Q124" i="11"/>
  <c r="Q123" i="11"/>
  <c r="Q112" i="11"/>
  <c r="Q111" i="11"/>
  <c r="Q110" i="11"/>
  <c r="Q108" i="11"/>
  <c r="Q107" i="11"/>
  <c r="Q106" i="11"/>
  <c r="Q105" i="11"/>
  <c r="Q104" i="11"/>
  <c r="Q102" i="11"/>
  <c r="Q101" i="11"/>
  <c r="Q100" i="11"/>
  <c r="Q99" i="11"/>
  <c r="Q98" i="11"/>
  <c r="Q96" i="11"/>
  <c r="Q95" i="11"/>
  <c r="Q94" i="11"/>
  <c r="Q93" i="11"/>
  <c r="Q92" i="11"/>
  <c r="Q90" i="11"/>
  <c r="Q89" i="11"/>
  <c r="Q88" i="11"/>
  <c r="Q87" i="11"/>
  <c r="Q86" i="11"/>
  <c r="R110" i="11"/>
  <c r="P135" i="11"/>
  <c r="P134" i="11"/>
  <c r="P132" i="11"/>
  <c r="P131" i="11"/>
  <c r="P130" i="11"/>
  <c r="P129" i="11"/>
  <c r="P128" i="11"/>
  <c r="P126" i="11"/>
  <c r="P125" i="11"/>
  <c r="P124" i="11"/>
  <c r="P123" i="11"/>
  <c r="P122" i="11"/>
  <c r="P120" i="11"/>
  <c r="P119" i="11"/>
  <c r="P118" i="11"/>
  <c r="P117" i="11"/>
  <c r="P116" i="11"/>
  <c r="P114" i="11"/>
  <c r="P113" i="11"/>
  <c r="P112" i="11"/>
  <c r="P111" i="11"/>
  <c r="P110" i="11"/>
  <c r="P108" i="11"/>
  <c r="P107" i="11"/>
  <c r="P106" i="11"/>
  <c r="P105" i="11"/>
  <c r="P104" i="11"/>
  <c r="P102" i="11"/>
  <c r="P101" i="11"/>
  <c r="P100" i="11"/>
  <c r="P99" i="11"/>
  <c r="P98" i="11"/>
  <c r="P96" i="11"/>
  <c r="P95" i="11"/>
  <c r="P94" i="11"/>
  <c r="P93" i="11"/>
  <c r="P92" i="11"/>
  <c r="P90" i="11"/>
  <c r="P89" i="11"/>
  <c r="P88" i="11"/>
  <c r="P87" i="11"/>
  <c r="P86" i="11"/>
  <c r="R86" i="11"/>
  <c r="O135" i="11"/>
  <c r="O134" i="11"/>
  <c r="O132" i="11"/>
  <c r="O131" i="11"/>
  <c r="O130" i="11"/>
  <c r="O129" i="11"/>
  <c r="O128" i="11"/>
  <c r="O126" i="11"/>
  <c r="O125" i="11"/>
  <c r="O124" i="11"/>
  <c r="O123" i="11"/>
  <c r="O122" i="11"/>
  <c r="O120" i="11"/>
  <c r="O119" i="11"/>
  <c r="O118" i="11"/>
  <c r="O117" i="11"/>
  <c r="O116" i="11"/>
  <c r="O114" i="11"/>
  <c r="O113" i="11"/>
  <c r="O112" i="11"/>
  <c r="O111" i="11"/>
  <c r="O110" i="11"/>
  <c r="O108" i="11"/>
  <c r="O107" i="11"/>
  <c r="O106" i="11"/>
  <c r="O105" i="11"/>
  <c r="O104" i="11"/>
  <c r="O102" i="11"/>
  <c r="O101" i="11"/>
  <c r="O100" i="11"/>
  <c r="O99" i="11"/>
  <c r="O98" i="11"/>
  <c r="O96" i="11"/>
  <c r="O95" i="11"/>
  <c r="O94" i="11"/>
  <c r="O93" i="11"/>
  <c r="O92" i="11"/>
  <c r="O90" i="11"/>
  <c r="O89" i="11"/>
  <c r="O88" i="11"/>
  <c r="O87" i="11"/>
  <c r="O86" i="11"/>
  <c r="N132" i="11"/>
  <c r="N131" i="11"/>
  <c r="N130" i="11"/>
  <c r="N129" i="11"/>
  <c r="N128" i="11"/>
  <c r="N126" i="11"/>
  <c r="N125" i="11"/>
  <c r="N124" i="11"/>
  <c r="N123" i="11"/>
  <c r="N122" i="11"/>
  <c r="N120" i="11"/>
  <c r="N119" i="11"/>
  <c r="N118" i="11"/>
  <c r="N117" i="11"/>
  <c r="N116" i="11"/>
  <c r="N114" i="11"/>
  <c r="N113" i="11"/>
  <c r="N112" i="11"/>
  <c r="N111" i="11"/>
  <c r="N110" i="11"/>
  <c r="N108" i="11"/>
  <c r="N107" i="11"/>
  <c r="N106" i="11"/>
  <c r="N105" i="11"/>
  <c r="N104" i="11"/>
  <c r="N102" i="11"/>
  <c r="N101" i="11"/>
  <c r="N100" i="11"/>
  <c r="N99" i="11"/>
  <c r="N98" i="11"/>
  <c r="N96" i="11"/>
  <c r="N95" i="11"/>
  <c r="N94" i="11"/>
  <c r="N93" i="11"/>
  <c r="N92" i="11"/>
  <c r="N90" i="11"/>
  <c r="N89" i="11"/>
  <c r="N88" i="11"/>
  <c r="N87" i="11"/>
  <c r="M120" i="11"/>
  <c r="M119" i="11"/>
  <c r="M118" i="11"/>
  <c r="M116" i="11"/>
  <c r="M114" i="11"/>
  <c r="M113" i="11"/>
  <c r="M112" i="11"/>
  <c r="M110" i="11"/>
  <c r="M108" i="11"/>
  <c r="M107" i="11"/>
  <c r="M106" i="11"/>
  <c r="M104" i="11"/>
  <c r="M102" i="11"/>
  <c r="M101" i="11"/>
  <c r="M100" i="11"/>
  <c r="M98" i="11"/>
  <c r="M96" i="11"/>
  <c r="M95" i="11"/>
  <c r="M94" i="11"/>
  <c r="M92" i="11"/>
  <c r="M90" i="11"/>
  <c r="M89" i="11"/>
  <c r="M88" i="11"/>
  <c r="M86" i="11"/>
  <c r="L108" i="11"/>
  <c r="L107" i="11"/>
  <c r="L106" i="11"/>
  <c r="L105" i="11"/>
  <c r="L104" i="11"/>
  <c r="L102" i="11"/>
  <c r="L101" i="11"/>
  <c r="L100" i="11"/>
  <c r="L99" i="11"/>
  <c r="L98" i="11"/>
  <c r="L96" i="11"/>
  <c r="L95" i="11"/>
  <c r="L94" i="11"/>
  <c r="L93" i="11"/>
  <c r="L92" i="11"/>
  <c r="L90" i="11"/>
  <c r="L89" i="11"/>
  <c r="L88" i="11"/>
  <c r="L87" i="11"/>
  <c r="L86" i="11"/>
  <c r="R104" i="11"/>
  <c r="K96" i="11"/>
  <c r="K95" i="11"/>
  <c r="K94" i="11"/>
  <c r="K93" i="11"/>
  <c r="K92" i="11"/>
  <c r="K90" i="11"/>
  <c r="K89" i="11"/>
  <c r="K88" i="11"/>
  <c r="K87" i="11"/>
  <c r="K86" i="11"/>
  <c r="R134" i="11"/>
  <c r="R92" i="11"/>
  <c r="U130" i="11"/>
  <c r="U124" i="11"/>
  <c r="U118" i="11"/>
  <c r="U112" i="11"/>
  <c r="U106" i="11"/>
  <c r="U100" i="11"/>
  <c r="U94" i="11"/>
  <c r="U88" i="11"/>
  <c r="AB134" i="11"/>
  <c r="AA86" i="11"/>
  <c r="AA87" i="11" s="1"/>
  <c r="AA88" i="11" s="1"/>
  <c r="AA89" i="11" s="1"/>
  <c r="AA90" i="11" s="1"/>
  <c r="AA91" i="11" s="1"/>
  <c r="AA92" i="11" s="1"/>
  <c r="AA93" i="11" s="1"/>
  <c r="AA94" i="11" s="1"/>
  <c r="AA95" i="11" s="1"/>
  <c r="AA96" i="11" s="1"/>
  <c r="AA97" i="11" s="1"/>
  <c r="AB110" i="11"/>
  <c r="AB111" i="11" s="1"/>
  <c r="AB112" i="11" s="1"/>
  <c r="AB113" i="11" s="1"/>
  <c r="AB114" i="11" s="1"/>
  <c r="AB115" i="11" s="1"/>
  <c r="AB116" i="11" s="1"/>
  <c r="AB117" i="11" s="1"/>
  <c r="AB118" i="11" s="1"/>
  <c r="AB119" i="11" s="1"/>
  <c r="AB120" i="11" s="1"/>
  <c r="AB121" i="11" s="1"/>
  <c r="AA110" i="11"/>
  <c r="AA111" i="11" s="1"/>
  <c r="AA112" i="11" s="1"/>
  <c r="AA113" i="11" s="1"/>
  <c r="AA114" i="11" s="1"/>
  <c r="AA115" i="11" s="1"/>
  <c r="AA116" i="11" s="1"/>
  <c r="AA117" i="11" s="1"/>
  <c r="AA118" i="11" s="1"/>
  <c r="AA119" i="11" s="1"/>
  <c r="AA120" i="11" s="1"/>
  <c r="AA121" i="11" s="1"/>
  <c r="AA134" i="11"/>
  <c r="AC86" i="11"/>
  <c r="AB86" i="11"/>
  <c r="AB87" i="11" s="1"/>
  <c r="AB88" i="11" s="1"/>
  <c r="AB89" i="11" s="1"/>
  <c r="AB90" i="11" s="1"/>
  <c r="AB91" i="11" s="1"/>
  <c r="AB92" i="11" s="1"/>
  <c r="AB93" i="11" s="1"/>
  <c r="AB94" i="11" s="1"/>
  <c r="AB95" i="11" s="1"/>
  <c r="AB96" i="11" s="1"/>
  <c r="AB97" i="11" s="1"/>
  <c r="AA98" i="11"/>
  <c r="AA99" i="11" s="1"/>
  <c r="AA100" i="11" s="1"/>
  <c r="AA101" i="11" s="1"/>
  <c r="AA102" i="11" s="1"/>
  <c r="AA103" i="11" s="1"/>
  <c r="AA104" i="11" s="1"/>
  <c r="AA105" i="11" s="1"/>
  <c r="AA106" i="11" s="1"/>
  <c r="AA107" i="11" s="1"/>
  <c r="AA108" i="11" s="1"/>
  <c r="AA109" i="11" s="1"/>
  <c r="AC110" i="11"/>
  <c r="AB122" i="11"/>
  <c r="AB123" i="11" s="1"/>
  <c r="AB124" i="11" s="1"/>
  <c r="AB125" i="11" s="1"/>
  <c r="AB126" i="11" s="1"/>
  <c r="AB127" i="11" s="1"/>
  <c r="AB128" i="11" s="1"/>
  <c r="AB129" i="11" s="1"/>
  <c r="AB130" i="11" s="1"/>
  <c r="AB131" i="11" s="1"/>
  <c r="AB132" i="11" s="1"/>
  <c r="AB133" i="11" s="1"/>
  <c r="AC98" i="11"/>
  <c r="AC122" i="11"/>
  <c r="AB98" i="11"/>
  <c r="AB99" i="11" s="1"/>
  <c r="AB100" i="11" s="1"/>
  <c r="AB101" i="11" s="1"/>
  <c r="AB102" i="11" s="1"/>
  <c r="AB103" i="11" s="1"/>
  <c r="AB104" i="11" s="1"/>
  <c r="AB105" i="11" s="1"/>
  <c r="AB106" i="11" s="1"/>
  <c r="AB107" i="11" s="1"/>
  <c r="AB108" i="11" s="1"/>
  <c r="AB109" i="11" s="1"/>
  <c r="AA122" i="11"/>
  <c r="AA123" i="11" s="1"/>
  <c r="AA124" i="11" s="1"/>
  <c r="AA125" i="11" s="1"/>
  <c r="AA126" i="11" s="1"/>
  <c r="AA127" i="11" s="1"/>
  <c r="AA128" i="11" s="1"/>
  <c r="AA129" i="11" s="1"/>
  <c r="AA130" i="11" s="1"/>
  <c r="AA131" i="11" s="1"/>
  <c r="AA132" i="11" s="1"/>
  <c r="AA133" i="11" s="1"/>
  <c r="AC134" i="11"/>
  <c r="AC135" i="11" s="1"/>
  <c r="AC136" i="11" s="1"/>
  <c r="AC137" i="11" s="1"/>
  <c r="AC138" i="11" s="1"/>
  <c r="AC139" i="11" s="1"/>
  <c r="AC140" i="11" s="1"/>
  <c r="AQ117" i="11"/>
  <c r="AQ118" i="11"/>
  <c r="W140" i="24" l="1"/>
  <c r="Y140" i="47"/>
  <c r="Y140" i="41"/>
  <c r="W140" i="41"/>
  <c r="X140" i="50"/>
  <c r="AE134" i="20"/>
  <c r="AJ140" i="36"/>
  <c r="AJ140" i="34"/>
  <c r="AK140" i="34" s="1"/>
  <c r="W140" i="43"/>
  <c r="X140" i="42"/>
  <c r="AH86" i="1"/>
  <c r="X141" i="1"/>
  <c r="AI140" i="36"/>
  <c r="AI140" i="34"/>
  <c r="X140" i="46"/>
  <c r="W140" i="18"/>
  <c r="Y140" i="12"/>
  <c r="W140" i="11"/>
  <c r="AJ140" i="33"/>
  <c r="AL140" i="33" s="1"/>
  <c r="Y140" i="45"/>
  <c r="W140" i="20"/>
  <c r="AI140" i="30"/>
  <c r="Y140" i="49"/>
  <c r="W140" i="22"/>
  <c r="Y140" i="26"/>
  <c r="AK140" i="37"/>
  <c r="AL140" i="37"/>
  <c r="AK140" i="32"/>
  <c r="AL140" i="32"/>
  <c r="AK140" i="28"/>
  <c r="AL140" i="28"/>
  <c r="AK140" i="30"/>
  <c r="AL140" i="30"/>
  <c r="AK140" i="35"/>
  <c r="AL140" i="35"/>
  <c r="AK140" i="29"/>
  <c r="AL140" i="29"/>
  <c r="AK140" i="38"/>
  <c r="AL140" i="38"/>
  <c r="AK140" i="36"/>
  <c r="AL140" i="36"/>
  <c r="AK140" i="31"/>
  <c r="AL140" i="31"/>
  <c r="AK140" i="27"/>
  <c r="AL140" i="27"/>
  <c r="AK140" i="33"/>
  <c r="S114" i="49"/>
  <c r="S114" i="50"/>
  <c r="S94" i="49"/>
  <c r="S94" i="50"/>
  <c r="S123" i="49"/>
  <c r="S123" i="50"/>
  <c r="R119" i="49"/>
  <c r="Y119" i="49" s="1"/>
  <c r="R119" i="50"/>
  <c r="S130" i="49"/>
  <c r="S130" i="50"/>
  <c r="S107" i="49"/>
  <c r="S107" i="50"/>
  <c r="R120" i="49"/>
  <c r="Y120" i="49" s="1"/>
  <c r="R120" i="50"/>
  <c r="S105" i="49"/>
  <c r="S105" i="50"/>
  <c r="S108" i="49"/>
  <c r="S108" i="50"/>
  <c r="R86" i="49"/>
  <c r="R86" i="50"/>
  <c r="R117" i="49"/>
  <c r="R117" i="50"/>
  <c r="S124" i="49"/>
  <c r="Y124" i="49" s="1"/>
  <c r="S124" i="50"/>
  <c r="S96" i="49"/>
  <c r="S96" i="50"/>
  <c r="S103" i="49"/>
  <c r="S103" i="50"/>
  <c r="S100" i="49"/>
  <c r="S100" i="50"/>
  <c r="R90" i="49"/>
  <c r="R90" i="50"/>
  <c r="R122" i="49"/>
  <c r="R122" i="50"/>
  <c r="S125" i="49"/>
  <c r="S125" i="50"/>
  <c r="R97" i="49"/>
  <c r="R97" i="50"/>
  <c r="S106" i="49"/>
  <c r="S106" i="50"/>
  <c r="S126" i="49"/>
  <c r="S126" i="50"/>
  <c r="X91" i="1"/>
  <c r="X93" i="1"/>
  <c r="R95" i="49"/>
  <c r="R95" i="50"/>
  <c r="R121" i="49"/>
  <c r="Y121" i="49" s="1"/>
  <c r="R121" i="50"/>
  <c r="S101" i="49"/>
  <c r="S101" i="50"/>
  <c r="R93" i="49"/>
  <c r="R93" i="50"/>
  <c r="R88" i="49"/>
  <c r="R88" i="50"/>
  <c r="S127" i="49"/>
  <c r="S127" i="50"/>
  <c r="S110" i="49"/>
  <c r="S110" i="50"/>
  <c r="S102" i="49"/>
  <c r="S102" i="50"/>
  <c r="R89" i="49"/>
  <c r="R89" i="50"/>
  <c r="R94" i="49"/>
  <c r="R94" i="50"/>
  <c r="T111" i="49"/>
  <c r="T111" i="50"/>
  <c r="R115" i="49"/>
  <c r="R115" i="50"/>
  <c r="S104" i="49"/>
  <c r="S104" i="50"/>
  <c r="R91" i="49"/>
  <c r="R91" i="50"/>
  <c r="R116" i="49"/>
  <c r="R116" i="50"/>
  <c r="S88" i="49"/>
  <c r="S88" i="50"/>
  <c r="S92" i="1"/>
  <c r="S92" i="50" s="1"/>
  <c r="R98" i="49"/>
  <c r="R98" i="50"/>
  <c r="S128" i="49"/>
  <c r="Y128" i="49" s="1"/>
  <c r="S128" i="50"/>
  <c r="S129" i="49"/>
  <c r="S129" i="50"/>
  <c r="X124" i="1"/>
  <c r="X106" i="1"/>
  <c r="T112" i="49"/>
  <c r="T112" i="50"/>
  <c r="S99" i="49"/>
  <c r="S99" i="50"/>
  <c r="R114" i="49"/>
  <c r="R114" i="50"/>
  <c r="S118" i="49"/>
  <c r="S118" i="50"/>
  <c r="R118" i="49"/>
  <c r="R118" i="50"/>
  <c r="R113" i="49"/>
  <c r="R113" i="50"/>
  <c r="R87" i="49"/>
  <c r="R87" i="50"/>
  <c r="S131" i="48"/>
  <c r="S131" i="49"/>
  <c r="Y131" i="49" s="1"/>
  <c r="R94" i="30"/>
  <c r="R94" i="12"/>
  <c r="R94" i="38"/>
  <c r="S109" i="48"/>
  <c r="S109" i="49"/>
  <c r="S132" i="48"/>
  <c r="S132" i="49"/>
  <c r="R94" i="29"/>
  <c r="R94" i="19"/>
  <c r="R92" i="48"/>
  <c r="R92" i="49"/>
  <c r="R94" i="20"/>
  <c r="S94" i="11"/>
  <c r="R94" i="32"/>
  <c r="R96" i="48"/>
  <c r="R96" i="49"/>
  <c r="S92" i="49"/>
  <c r="Y86" i="40"/>
  <c r="R94" i="31"/>
  <c r="R94" i="35"/>
  <c r="R119" i="47"/>
  <c r="Y119" i="47" s="1"/>
  <c r="R119" i="48"/>
  <c r="S130" i="47"/>
  <c r="S130" i="48"/>
  <c r="S125" i="47"/>
  <c r="S125" i="48"/>
  <c r="S96" i="47"/>
  <c r="S96" i="48"/>
  <c r="S100" i="47"/>
  <c r="S100" i="48"/>
  <c r="S124" i="47"/>
  <c r="S124" i="48"/>
  <c r="S103" i="47"/>
  <c r="S103" i="48"/>
  <c r="S126" i="47"/>
  <c r="Y126" i="47" s="1"/>
  <c r="S126" i="48"/>
  <c r="R97" i="47"/>
  <c r="R97" i="48"/>
  <c r="S106" i="47"/>
  <c r="S106" i="48"/>
  <c r="R90" i="47"/>
  <c r="R90" i="48"/>
  <c r="R122" i="47"/>
  <c r="R122" i="48"/>
  <c r="R88" i="47"/>
  <c r="R88" i="48"/>
  <c r="R121" i="47"/>
  <c r="R121" i="48"/>
  <c r="S128" i="47"/>
  <c r="S128" i="48"/>
  <c r="S110" i="47"/>
  <c r="S110" i="48"/>
  <c r="S102" i="47"/>
  <c r="S102" i="48"/>
  <c r="R89" i="47"/>
  <c r="R89" i="48"/>
  <c r="R115" i="47"/>
  <c r="R115" i="48"/>
  <c r="S104" i="47"/>
  <c r="S104" i="48"/>
  <c r="R91" i="47"/>
  <c r="R91" i="48"/>
  <c r="R116" i="47"/>
  <c r="R116" i="48"/>
  <c r="S88" i="47"/>
  <c r="S88" i="48"/>
  <c r="R98" i="47"/>
  <c r="R98" i="48"/>
  <c r="R95" i="47"/>
  <c r="R95" i="48"/>
  <c r="S101" i="47"/>
  <c r="S101" i="48"/>
  <c r="T112" i="47"/>
  <c r="T112" i="48"/>
  <c r="S99" i="47"/>
  <c r="S99" i="48"/>
  <c r="R114" i="47"/>
  <c r="Y114" i="47" s="1"/>
  <c r="R114" i="48"/>
  <c r="S118" i="47"/>
  <c r="S118" i="48"/>
  <c r="R118" i="47"/>
  <c r="R118" i="48"/>
  <c r="S127" i="47"/>
  <c r="S127" i="48"/>
  <c r="R93" i="47"/>
  <c r="R93" i="48"/>
  <c r="S129" i="47"/>
  <c r="S129" i="48"/>
  <c r="T111" i="47"/>
  <c r="T111" i="48"/>
  <c r="S123" i="47"/>
  <c r="Y123" i="47" s="1"/>
  <c r="S123" i="48"/>
  <c r="R113" i="47"/>
  <c r="Y113" i="47" s="1"/>
  <c r="R113" i="48"/>
  <c r="S114" i="47"/>
  <c r="S114" i="48"/>
  <c r="S94" i="47"/>
  <c r="S94" i="48"/>
  <c r="R87" i="47"/>
  <c r="R87" i="48"/>
  <c r="S107" i="47"/>
  <c r="S107" i="48"/>
  <c r="R120" i="47"/>
  <c r="R120" i="48"/>
  <c r="S105" i="47"/>
  <c r="S105" i="48"/>
  <c r="S108" i="47"/>
  <c r="S108" i="48"/>
  <c r="R86" i="47"/>
  <c r="R86" i="48"/>
  <c r="R117" i="47"/>
  <c r="R117" i="48"/>
  <c r="R94" i="47"/>
  <c r="R94" i="48"/>
  <c r="R118" i="27"/>
  <c r="S131" i="46"/>
  <c r="S131" i="47"/>
  <c r="Y131" i="47" s="1"/>
  <c r="Y86" i="46"/>
  <c r="S132" i="46"/>
  <c r="S132" i="47"/>
  <c r="S109" i="46"/>
  <c r="S109" i="47"/>
  <c r="R92" i="46"/>
  <c r="R92" i="47"/>
  <c r="S92" i="46"/>
  <c r="S92" i="47"/>
  <c r="R96" i="46"/>
  <c r="R96" i="47"/>
  <c r="R95" i="45"/>
  <c r="R95" i="46"/>
  <c r="R121" i="45"/>
  <c r="Y121" i="45" s="1"/>
  <c r="R121" i="46"/>
  <c r="S101" i="45"/>
  <c r="S101" i="46"/>
  <c r="R93" i="45"/>
  <c r="R93" i="46"/>
  <c r="S103" i="45"/>
  <c r="S103" i="46"/>
  <c r="S100" i="45"/>
  <c r="S100" i="46"/>
  <c r="S127" i="45"/>
  <c r="Y127" i="45" s="1"/>
  <c r="S127" i="46"/>
  <c r="Y127" i="46" s="1"/>
  <c r="R89" i="45"/>
  <c r="R89" i="46"/>
  <c r="R122" i="45"/>
  <c r="R122" i="46"/>
  <c r="S128" i="45"/>
  <c r="Y128" i="45" s="1"/>
  <c r="S128" i="46"/>
  <c r="S129" i="45"/>
  <c r="Y129" i="45" s="1"/>
  <c r="S129" i="46"/>
  <c r="Y129" i="46" s="1"/>
  <c r="T111" i="45"/>
  <c r="T111" i="46"/>
  <c r="R115" i="45"/>
  <c r="R115" i="46"/>
  <c r="S104" i="45"/>
  <c r="S104" i="46"/>
  <c r="R91" i="45"/>
  <c r="R91" i="46"/>
  <c r="R116" i="45"/>
  <c r="R116" i="46"/>
  <c r="Y116" i="46" s="1"/>
  <c r="S88" i="45"/>
  <c r="S88" i="46"/>
  <c r="R98" i="45"/>
  <c r="R98" i="46"/>
  <c r="R88" i="45"/>
  <c r="R88" i="46"/>
  <c r="R94" i="45"/>
  <c r="R94" i="46"/>
  <c r="AI134" i="50"/>
  <c r="S110" i="45"/>
  <c r="S110" i="46"/>
  <c r="S102" i="45"/>
  <c r="S102" i="46"/>
  <c r="T112" i="45"/>
  <c r="T112" i="46"/>
  <c r="S99" i="45"/>
  <c r="S99" i="46"/>
  <c r="S123" i="45"/>
  <c r="S123" i="46"/>
  <c r="R113" i="45"/>
  <c r="R113" i="46"/>
  <c r="Y113" i="46" s="1"/>
  <c r="S114" i="45"/>
  <c r="S114" i="46"/>
  <c r="S94" i="45"/>
  <c r="S94" i="46"/>
  <c r="R87" i="45"/>
  <c r="R87" i="46"/>
  <c r="R114" i="45"/>
  <c r="R114" i="46"/>
  <c r="Y114" i="46" s="1"/>
  <c r="S124" i="45"/>
  <c r="Y124" i="45" s="1"/>
  <c r="S124" i="46"/>
  <c r="R119" i="45"/>
  <c r="Y119" i="45" s="1"/>
  <c r="R119" i="46"/>
  <c r="S130" i="45"/>
  <c r="S130" i="46"/>
  <c r="Y130" i="46" s="1"/>
  <c r="S107" i="45"/>
  <c r="S107" i="46"/>
  <c r="S118" i="45"/>
  <c r="S118" i="46"/>
  <c r="R118" i="45"/>
  <c r="Y118" i="45" s="1"/>
  <c r="R118" i="46"/>
  <c r="S125" i="45"/>
  <c r="S125" i="46"/>
  <c r="Y125" i="46" s="1"/>
  <c r="S96" i="45"/>
  <c r="S96" i="46"/>
  <c r="R120" i="45"/>
  <c r="Y120" i="45" s="1"/>
  <c r="R120" i="46"/>
  <c r="S126" i="45"/>
  <c r="Y126" i="45" s="1"/>
  <c r="S126" i="46"/>
  <c r="R97" i="45"/>
  <c r="R97" i="46"/>
  <c r="S106" i="45"/>
  <c r="S106" i="46"/>
  <c r="R90" i="45"/>
  <c r="R90" i="46"/>
  <c r="S105" i="45"/>
  <c r="S105" i="46"/>
  <c r="S108" i="45"/>
  <c r="S108" i="46"/>
  <c r="R86" i="45"/>
  <c r="R86" i="46"/>
  <c r="R117" i="45"/>
  <c r="Y117" i="45" s="1"/>
  <c r="R117" i="46"/>
  <c r="S92" i="44"/>
  <c r="S92" i="45"/>
  <c r="R96" i="44"/>
  <c r="R96" i="45"/>
  <c r="S131" i="44"/>
  <c r="S131" i="45"/>
  <c r="Y131" i="45" s="1"/>
  <c r="S132" i="44"/>
  <c r="Y132" i="44" s="1"/>
  <c r="S132" i="45"/>
  <c r="S109" i="44"/>
  <c r="S109" i="45"/>
  <c r="AJ134" i="44"/>
  <c r="R92" i="44"/>
  <c r="R92" i="45"/>
  <c r="S125" i="43"/>
  <c r="Y125" i="43" s="1"/>
  <c r="S125" i="44"/>
  <c r="Y125" i="44" s="1"/>
  <c r="S96" i="43"/>
  <c r="S96" i="44"/>
  <c r="R120" i="43"/>
  <c r="R120" i="44"/>
  <c r="AI98" i="46"/>
  <c r="S106" i="43"/>
  <c r="S106" i="44"/>
  <c r="R90" i="43"/>
  <c r="R90" i="44"/>
  <c r="S105" i="43"/>
  <c r="S105" i="44"/>
  <c r="S108" i="43"/>
  <c r="S108" i="44"/>
  <c r="R86" i="43"/>
  <c r="R86" i="44"/>
  <c r="R117" i="43"/>
  <c r="Y117" i="43" s="1"/>
  <c r="R117" i="44"/>
  <c r="S127" i="43"/>
  <c r="S127" i="44"/>
  <c r="R95" i="43"/>
  <c r="R95" i="44"/>
  <c r="R121" i="43"/>
  <c r="R121" i="44"/>
  <c r="Y121" i="44" s="1"/>
  <c r="S101" i="43"/>
  <c r="S101" i="44"/>
  <c r="R93" i="43"/>
  <c r="R93" i="44"/>
  <c r="S103" i="43"/>
  <c r="S103" i="44"/>
  <c r="S100" i="43"/>
  <c r="S100" i="44"/>
  <c r="AG110" i="42"/>
  <c r="S126" i="43"/>
  <c r="S126" i="44"/>
  <c r="Y126" i="44" s="1"/>
  <c r="R97" i="43"/>
  <c r="R97" i="44"/>
  <c r="S128" i="43"/>
  <c r="Y128" i="43" s="1"/>
  <c r="S128" i="44"/>
  <c r="S110" i="43"/>
  <c r="S110" i="44"/>
  <c r="S102" i="43"/>
  <c r="S102" i="44"/>
  <c r="R89" i="43"/>
  <c r="R89" i="44"/>
  <c r="R122" i="43"/>
  <c r="R122" i="44"/>
  <c r="S129" i="43"/>
  <c r="Y129" i="43" s="1"/>
  <c r="S129" i="44"/>
  <c r="Y129" i="44" s="1"/>
  <c r="T111" i="43"/>
  <c r="T111" i="44"/>
  <c r="R115" i="43"/>
  <c r="R115" i="44"/>
  <c r="S104" i="43"/>
  <c r="S104" i="44"/>
  <c r="R91" i="43"/>
  <c r="R91" i="44"/>
  <c r="R116" i="43"/>
  <c r="R116" i="44"/>
  <c r="Y116" i="44" s="1"/>
  <c r="S88" i="43"/>
  <c r="S88" i="44"/>
  <c r="R98" i="43"/>
  <c r="R98" i="44"/>
  <c r="R88" i="43"/>
  <c r="R88" i="44"/>
  <c r="T112" i="43"/>
  <c r="T112" i="44"/>
  <c r="S99" i="43"/>
  <c r="S99" i="44"/>
  <c r="S123" i="43"/>
  <c r="Y123" i="43" s="1"/>
  <c r="S123" i="44"/>
  <c r="R113" i="43"/>
  <c r="Y113" i="43" s="1"/>
  <c r="R113" i="44"/>
  <c r="Y113" i="44" s="1"/>
  <c r="S114" i="43"/>
  <c r="S114" i="44"/>
  <c r="S94" i="43"/>
  <c r="S94" i="44"/>
  <c r="R87" i="43"/>
  <c r="R87" i="44"/>
  <c r="R114" i="43"/>
  <c r="Y114" i="43" s="1"/>
  <c r="R114" i="44"/>
  <c r="Y114" i="44" s="1"/>
  <c r="AE134" i="43"/>
  <c r="S124" i="43"/>
  <c r="Y124" i="43" s="1"/>
  <c r="S124" i="44"/>
  <c r="R119" i="43"/>
  <c r="R119" i="44"/>
  <c r="Y119" i="44" s="1"/>
  <c r="S130" i="43"/>
  <c r="S130" i="44"/>
  <c r="Y130" i="44" s="1"/>
  <c r="S107" i="43"/>
  <c r="S107" i="44"/>
  <c r="S118" i="43"/>
  <c r="S118" i="44"/>
  <c r="R118" i="43"/>
  <c r="R118" i="44"/>
  <c r="Y118" i="44" s="1"/>
  <c r="R94" i="43"/>
  <c r="R94" i="44"/>
  <c r="S92" i="42"/>
  <c r="S92" i="43"/>
  <c r="R96" i="42"/>
  <c r="R96" i="43"/>
  <c r="S131" i="42"/>
  <c r="S131" i="43"/>
  <c r="Y131" i="43" s="1"/>
  <c r="S132" i="42"/>
  <c r="S132" i="43"/>
  <c r="Y132" i="43" s="1"/>
  <c r="S109" i="42"/>
  <c r="S109" i="43"/>
  <c r="R92" i="42"/>
  <c r="R92" i="43"/>
  <c r="S129" i="41"/>
  <c r="S129" i="42"/>
  <c r="Y129" i="42" s="1"/>
  <c r="T111" i="41"/>
  <c r="T111" i="42"/>
  <c r="T112" i="41"/>
  <c r="T112" i="42"/>
  <c r="S99" i="41"/>
  <c r="S99" i="42"/>
  <c r="S94" i="41"/>
  <c r="S94" i="42"/>
  <c r="R87" i="41"/>
  <c r="R87" i="42"/>
  <c r="R114" i="41"/>
  <c r="Y114" i="41" s="1"/>
  <c r="R114" i="42"/>
  <c r="Y114" i="42" s="1"/>
  <c r="R119" i="41"/>
  <c r="Y119" i="41" s="1"/>
  <c r="R119" i="42"/>
  <c r="S130" i="41"/>
  <c r="S130" i="42"/>
  <c r="S107" i="41"/>
  <c r="S107" i="42"/>
  <c r="S118" i="41"/>
  <c r="S118" i="42"/>
  <c r="R118" i="41"/>
  <c r="R118" i="42"/>
  <c r="S124" i="41"/>
  <c r="S124" i="42"/>
  <c r="S125" i="41"/>
  <c r="S125" i="42"/>
  <c r="Y125" i="42" s="1"/>
  <c r="S96" i="41"/>
  <c r="S96" i="42"/>
  <c r="R120" i="41"/>
  <c r="Y120" i="41" s="1"/>
  <c r="R120" i="42"/>
  <c r="S123" i="41"/>
  <c r="S123" i="42"/>
  <c r="Y123" i="42" s="1"/>
  <c r="S114" i="41"/>
  <c r="S114" i="42"/>
  <c r="S126" i="41"/>
  <c r="S126" i="42"/>
  <c r="Y126" i="42" s="1"/>
  <c r="R90" i="41"/>
  <c r="R90" i="42"/>
  <c r="S105" i="41"/>
  <c r="S105" i="42"/>
  <c r="S108" i="41"/>
  <c r="S108" i="42"/>
  <c r="R86" i="41"/>
  <c r="R86" i="42"/>
  <c r="R117" i="41"/>
  <c r="Y117" i="41" s="1"/>
  <c r="R117" i="42"/>
  <c r="R94" i="41"/>
  <c r="R94" i="42"/>
  <c r="S127" i="41"/>
  <c r="S127" i="42"/>
  <c r="Y127" i="42" s="1"/>
  <c r="R95" i="41"/>
  <c r="R95" i="42"/>
  <c r="R121" i="41"/>
  <c r="R121" i="42"/>
  <c r="S101" i="41"/>
  <c r="S101" i="42"/>
  <c r="R93" i="41"/>
  <c r="R93" i="42"/>
  <c r="S103" i="41"/>
  <c r="S103" i="42"/>
  <c r="S100" i="41"/>
  <c r="S100" i="42"/>
  <c r="R113" i="41"/>
  <c r="R113" i="42"/>
  <c r="Y113" i="42" s="1"/>
  <c r="S106" i="41"/>
  <c r="S106" i="42"/>
  <c r="S128" i="41"/>
  <c r="S128" i="42"/>
  <c r="Y128" i="42" s="1"/>
  <c r="S110" i="41"/>
  <c r="S110" i="42"/>
  <c r="S102" i="41"/>
  <c r="S102" i="42"/>
  <c r="R89" i="41"/>
  <c r="R89" i="42"/>
  <c r="R122" i="41"/>
  <c r="R122" i="42"/>
  <c r="R97" i="41"/>
  <c r="R97" i="42"/>
  <c r="R115" i="41"/>
  <c r="R115" i="42"/>
  <c r="Y115" i="42" s="1"/>
  <c r="S104" i="41"/>
  <c r="S104" i="42"/>
  <c r="R91" i="41"/>
  <c r="R91" i="42"/>
  <c r="R116" i="41"/>
  <c r="Y116" i="41" s="1"/>
  <c r="R116" i="42"/>
  <c r="S88" i="41"/>
  <c r="S88" i="42"/>
  <c r="R98" i="41"/>
  <c r="R98" i="42"/>
  <c r="R88" i="41"/>
  <c r="R88" i="42"/>
  <c r="R92" i="40"/>
  <c r="R92" i="41"/>
  <c r="S92" i="40"/>
  <c r="S92" i="41"/>
  <c r="AE111" i="40"/>
  <c r="R96" i="40"/>
  <c r="R96" i="41"/>
  <c r="S131" i="40"/>
  <c r="Y131" i="40" s="1"/>
  <c r="S131" i="41"/>
  <c r="Y131" i="41" s="1"/>
  <c r="S109" i="40"/>
  <c r="S109" i="41"/>
  <c r="S132" i="40"/>
  <c r="S132" i="41"/>
  <c r="S96" i="39"/>
  <c r="S96" i="40"/>
  <c r="AQ123" i="24"/>
  <c r="S103" i="39"/>
  <c r="S103" i="40"/>
  <c r="S100" i="39"/>
  <c r="S100" i="40"/>
  <c r="AD87" i="39"/>
  <c r="AD99" i="41"/>
  <c r="AE99" i="41" s="1"/>
  <c r="AG134" i="46"/>
  <c r="S110" i="39"/>
  <c r="S110" i="40"/>
  <c r="R115" i="39"/>
  <c r="R115" i="40"/>
  <c r="S126" i="39"/>
  <c r="S126" i="40"/>
  <c r="S127" i="39"/>
  <c r="Y127" i="39" s="1"/>
  <c r="S127" i="40"/>
  <c r="R97" i="39"/>
  <c r="R97" i="40"/>
  <c r="AQ123" i="26"/>
  <c r="R89" i="39"/>
  <c r="R89" i="40"/>
  <c r="R122" i="39"/>
  <c r="R122" i="40"/>
  <c r="AH134" i="46"/>
  <c r="S128" i="39"/>
  <c r="S128" i="40"/>
  <c r="Y128" i="40" s="1"/>
  <c r="R95" i="39"/>
  <c r="R95" i="40"/>
  <c r="R121" i="39"/>
  <c r="Y121" i="39" s="1"/>
  <c r="R121" i="40"/>
  <c r="S101" i="39"/>
  <c r="S101" i="40"/>
  <c r="R93" i="39"/>
  <c r="R93" i="40"/>
  <c r="S104" i="39"/>
  <c r="S104" i="40"/>
  <c r="R91" i="39"/>
  <c r="R91" i="40"/>
  <c r="R116" i="39"/>
  <c r="Y116" i="39" s="1"/>
  <c r="R116" i="40"/>
  <c r="S88" i="39"/>
  <c r="S88" i="40"/>
  <c r="R98" i="39"/>
  <c r="R98" i="40"/>
  <c r="R88" i="39"/>
  <c r="R88" i="40"/>
  <c r="S102" i="39"/>
  <c r="S102" i="40"/>
  <c r="S94" i="39"/>
  <c r="S94" i="40"/>
  <c r="R87" i="39"/>
  <c r="R87" i="40"/>
  <c r="R114" i="39"/>
  <c r="R114" i="40"/>
  <c r="S123" i="39"/>
  <c r="Y123" i="39" s="1"/>
  <c r="S123" i="40"/>
  <c r="AQ123" i="18"/>
  <c r="T112" i="39"/>
  <c r="T112" i="40"/>
  <c r="AQ123" i="19"/>
  <c r="AQ123" i="21"/>
  <c r="S107" i="39"/>
  <c r="S107" i="40"/>
  <c r="S118" i="39"/>
  <c r="S118" i="40"/>
  <c r="R118" i="39"/>
  <c r="Y118" i="39" s="1"/>
  <c r="R118" i="40"/>
  <c r="R94" i="39"/>
  <c r="R94" i="40"/>
  <c r="S99" i="39"/>
  <c r="S99" i="40"/>
  <c r="S124" i="39"/>
  <c r="S124" i="40"/>
  <c r="Y124" i="40" s="1"/>
  <c r="R113" i="39"/>
  <c r="R113" i="40"/>
  <c r="S114" i="39"/>
  <c r="S114" i="40"/>
  <c r="AQ123" i="22"/>
  <c r="R120" i="39"/>
  <c r="Y120" i="39" s="1"/>
  <c r="R120" i="40"/>
  <c r="Y120" i="40" s="1"/>
  <c r="AD124" i="46"/>
  <c r="AD125" i="46" s="1"/>
  <c r="S129" i="39"/>
  <c r="Y129" i="39" s="1"/>
  <c r="S129" i="40"/>
  <c r="T111" i="39"/>
  <c r="T111" i="40"/>
  <c r="S125" i="39"/>
  <c r="S125" i="40"/>
  <c r="Y125" i="40" s="1"/>
  <c r="R119" i="39"/>
  <c r="R119" i="40"/>
  <c r="Y119" i="40" s="1"/>
  <c r="S130" i="39"/>
  <c r="Y130" i="39" s="1"/>
  <c r="S130" i="40"/>
  <c r="S106" i="39"/>
  <c r="S106" i="40"/>
  <c r="R90" i="39"/>
  <c r="R90" i="40"/>
  <c r="S105" i="39"/>
  <c r="S105" i="40"/>
  <c r="S108" i="39"/>
  <c r="S108" i="40"/>
  <c r="R86" i="39"/>
  <c r="R86" i="40"/>
  <c r="R117" i="39"/>
  <c r="R117" i="40"/>
  <c r="R96" i="39"/>
  <c r="AD137" i="50"/>
  <c r="AD138" i="50" s="1"/>
  <c r="AH136" i="50"/>
  <c r="Y131" i="50"/>
  <c r="S131" i="39"/>
  <c r="S109" i="39"/>
  <c r="AJ136" i="50"/>
  <c r="AK136" i="50" s="1"/>
  <c r="AE135" i="50"/>
  <c r="AF135" i="50" s="1"/>
  <c r="AJ110" i="40"/>
  <c r="AL110" i="40" s="1"/>
  <c r="AF136" i="50"/>
  <c r="Y132" i="50"/>
  <c r="S132" i="39"/>
  <c r="AF110" i="50"/>
  <c r="AH110" i="50"/>
  <c r="AI134" i="46"/>
  <c r="AI122" i="50"/>
  <c r="S92" i="39"/>
  <c r="R92" i="39"/>
  <c r="AF110" i="40"/>
  <c r="W139" i="49"/>
  <c r="R92" i="27"/>
  <c r="AD88" i="50"/>
  <c r="AE87" i="50"/>
  <c r="AJ87" i="50" s="1"/>
  <c r="AI134" i="44"/>
  <c r="W139" i="45"/>
  <c r="AI136" i="50"/>
  <c r="AQ115" i="49"/>
  <c r="AQ115" i="50"/>
  <c r="AQ130" i="49"/>
  <c r="AQ130" i="50"/>
  <c r="AQ114" i="24"/>
  <c r="AQ114" i="50"/>
  <c r="AQ118" i="49"/>
  <c r="AQ118" i="50"/>
  <c r="AQ117" i="49"/>
  <c r="AQ117" i="50"/>
  <c r="AP122" i="49"/>
  <c r="AP122" i="50"/>
  <c r="Y124" i="50"/>
  <c r="AQ121" i="49"/>
  <c r="AQ121" i="50"/>
  <c r="AQ123" i="49"/>
  <c r="AQ123" i="50"/>
  <c r="R94" i="21"/>
  <c r="R94" i="26"/>
  <c r="R94" i="22"/>
  <c r="Y123" i="49"/>
  <c r="Y123" i="50"/>
  <c r="AQ119" i="49"/>
  <c r="AQ119" i="50"/>
  <c r="AQ124" i="49"/>
  <c r="AQ124" i="50"/>
  <c r="Y113" i="49"/>
  <c r="Y113" i="50"/>
  <c r="Y125" i="49"/>
  <c r="Y125" i="50"/>
  <c r="Y119" i="50"/>
  <c r="Y130" i="49"/>
  <c r="Y130" i="50"/>
  <c r="AQ128" i="49"/>
  <c r="AQ128" i="50"/>
  <c r="AQ132" i="49"/>
  <c r="AQ132" i="50"/>
  <c r="Y114" i="49"/>
  <c r="Y114" i="50"/>
  <c r="R94" i="18"/>
  <c r="R94" i="37"/>
  <c r="AQ113" i="49"/>
  <c r="AQ113" i="50"/>
  <c r="AQ129" i="49"/>
  <c r="AQ129" i="50"/>
  <c r="Y115" i="50"/>
  <c r="AQ120" i="49"/>
  <c r="AQ120" i="50"/>
  <c r="AQ126" i="49"/>
  <c r="AQ126" i="50"/>
  <c r="Y126" i="49"/>
  <c r="Y126" i="50"/>
  <c r="AQ125" i="49"/>
  <c r="AQ125" i="50"/>
  <c r="AP122" i="24"/>
  <c r="AQ116" i="49"/>
  <c r="AQ116" i="50"/>
  <c r="AP86" i="49"/>
  <c r="AP86" i="50"/>
  <c r="Y118" i="49"/>
  <c r="Y118" i="50"/>
  <c r="R94" i="28"/>
  <c r="R94" i="25"/>
  <c r="AJ134" i="46"/>
  <c r="AK134" i="46" s="1"/>
  <c r="Y127" i="49"/>
  <c r="Y127" i="50"/>
  <c r="AQ127" i="49"/>
  <c r="AQ127" i="50"/>
  <c r="Y120" i="50"/>
  <c r="Y139" i="45"/>
  <c r="Y128" i="50"/>
  <c r="AQ131" i="49"/>
  <c r="AQ131" i="50"/>
  <c r="Y117" i="50"/>
  <c r="W137" i="39"/>
  <c r="Y121" i="50"/>
  <c r="Y129" i="49"/>
  <c r="Y129" i="50"/>
  <c r="Y116" i="49"/>
  <c r="Y116" i="50"/>
  <c r="R88" i="27"/>
  <c r="R94" i="34"/>
  <c r="R94" i="24"/>
  <c r="AK134" i="50"/>
  <c r="AL134" i="50"/>
  <c r="AG98" i="50"/>
  <c r="AI98" i="50"/>
  <c r="AJ98" i="50"/>
  <c r="AH98" i="50"/>
  <c r="AF98" i="50"/>
  <c r="AD101" i="50"/>
  <c r="AE100" i="50"/>
  <c r="AE112" i="50"/>
  <c r="AD113" i="50"/>
  <c r="AF99" i="50"/>
  <c r="AJ99" i="50"/>
  <c r="AH99" i="50"/>
  <c r="AI99" i="50"/>
  <c r="AG99" i="50"/>
  <c r="AA89" i="50"/>
  <c r="AA90" i="50" s="1"/>
  <c r="AA91" i="50" s="1"/>
  <c r="AA92" i="50" s="1"/>
  <c r="AA93" i="50" s="1"/>
  <c r="AA94" i="50" s="1"/>
  <c r="AA95" i="50" s="1"/>
  <c r="AA96" i="50" s="1"/>
  <c r="AA97" i="50" s="1"/>
  <c r="AJ110" i="50"/>
  <c r="AI110" i="50"/>
  <c r="AJ111" i="50"/>
  <c r="AH111" i="50"/>
  <c r="AF111" i="50"/>
  <c r="AI111" i="50"/>
  <c r="AG111" i="50"/>
  <c r="AE123" i="50"/>
  <c r="AD124" i="50"/>
  <c r="AE137" i="50"/>
  <c r="AL122" i="50"/>
  <c r="AK122" i="50"/>
  <c r="X130" i="50"/>
  <c r="X122" i="50"/>
  <c r="X108" i="50"/>
  <c r="X136" i="50"/>
  <c r="X131" i="50"/>
  <c r="X123" i="50"/>
  <c r="X107" i="50"/>
  <c r="X99" i="50"/>
  <c r="X132" i="50"/>
  <c r="X124" i="50"/>
  <c r="X137" i="50"/>
  <c r="X133" i="50"/>
  <c r="X125" i="50"/>
  <c r="X138" i="50"/>
  <c r="X134" i="50"/>
  <c r="X127" i="50"/>
  <c r="X103" i="50"/>
  <c r="X139" i="50"/>
  <c r="X135" i="50"/>
  <c r="X129" i="50"/>
  <c r="X121" i="50"/>
  <c r="X120" i="50"/>
  <c r="X119" i="50"/>
  <c r="X118" i="50"/>
  <c r="X117" i="50"/>
  <c r="X116" i="50"/>
  <c r="X115" i="50"/>
  <c r="X114" i="50"/>
  <c r="X113" i="50"/>
  <c r="X112" i="50"/>
  <c r="X111" i="50"/>
  <c r="X110" i="50"/>
  <c r="X109" i="50"/>
  <c r="X101" i="50"/>
  <c r="X128" i="50"/>
  <c r="X98" i="50"/>
  <c r="X95" i="50"/>
  <c r="X91" i="50"/>
  <c r="X87" i="50"/>
  <c r="X102" i="50"/>
  <c r="X105" i="50"/>
  <c r="X100" i="50"/>
  <c r="X94" i="50"/>
  <c r="X90" i="50"/>
  <c r="X86" i="50"/>
  <c r="X93" i="50"/>
  <c r="X89" i="50"/>
  <c r="X126" i="50"/>
  <c r="X104" i="50"/>
  <c r="X97" i="50"/>
  <c r="X92" i="50"/>
  <c r="X96" i="50"/>
  <c r="X88" i="50"/>
  <c r="X106" i="50"/>
  <c r="AJ86" i="50"/>
  <c r="AB89" i="50"/>
  <c r="AB90" i="50" s="1"/>
  <c r="AB91" i="50" s="1"/>
  <c r="AB92" i="50" s="1"/>
  <c r="AB93" i="50" s="1"/>
  <c r="AB94" i="50" s="1"/>
  <c r="AB95" i="50" s="1"/>
  <c r="AB96" i="50" s="1"/>
  <c r="AB97" i="50" s="1"/>
  <c r="AQ114" i="49"/>
  <c r="AQ131" i="15"/>
  <c r="Y134" i="47"/>
  <c r="Y99" i="45"/>
  <c r="AG110" i="48"/>
  <c r="S92" i="11"/>
  <c r="AI123" i="46"/>
  <c r="AH123" i="46"/>
  <c r="AH110" i="48"/>
  <c r="Y131" i="48"/>
  <c r="AF123" i="46"/>
  <c r="AI110" i="48"/>
  <c r="AJ110" i="48"/>
  <c r="AL110" i="48" s="1"/>
  <c r="Y132" i="48"/>
  <c r="Y132" i="49"/>
  <c r="W108" i="41"/>
  <c r="AG86" i="48"/>
  <c r="Y139" i="49"/>
  <c r="Y134" i="49"/>
  <c r="W134" i="49"/>
  <c r="Y112" i="49"/>
  <c r="W112" i="49"/>
  <c r="W123" i="49"/>
  <c r="Y98" i="49"/>
  <c r="W98" i="49"/>
  <c r="W126" i="49"/>
  <c r="W128" i="49"/>
  <c r="W122" i="49"/>
  <c r="W124" i="49"/>
  <c r="W131" i="49"/>
  <c r="Y94" i="49"/>
  <c r="W94" i="49"/>
  <c r="AD135" i="49"/>
  <c r="AE134" i="49"/>
  <c r="W121" i="49"/>
  <c r="W113" i="49"/>
  <c r="AE98" i="49"/>
  <c r="AD99" i="49"/>
  <c r="Y93" i="49"/>
  <c r="W93" i="49"/>
  <c r="Y103" i="49"/>
  <c r="W103" i="49"/>
  <c r="W127" i="49"/>
  <c r="AD87" i="49"/>
  <c r="AE86" i="49"/>
  <c r="W99" i="49"/>
  <c r="Y99" i="49"/>
  <c r="W120" i="49"/>
  <c r="W109" i="49"/>
  <c r="Y109" i="49"/>
  <c r="W91" i="49"/>
  <c r="Y91" i="49"/>
  <c r="W89" i="49"/>
  <c r="Y89" i="49"/>
  <c r="W119" i="49"/>
  <c r="W132" i="49"/>
  <c r="W110" i="49"/>
  <c r="Y110" i="49"/>
  <c r="W114" i="49"/>
  <c r="Y86" i="49"/>
  <c r="W86" i="49"/>
  <c r="Y137" i="49"/>
  <c r="W137" i="49"/>
  <c r="Y97" i="49"/>
  <c r="W97" i="49"/>
  <c r="Y136" i="49"/>
  <c r="W136" i="49"/>
  <c r="W130" i="49"/>
  <c r="W118" i="49"/>
  <c r="Y133" i="49"/>
  <c r="W133" i="49"/>
  <c r="AD111" i="49"/>
  <c r="AE110" i="49"/>
  <c r="Y95" i="49"/>
  <c r="W95" i="49"/>
  <c r="W104" i="49"/>
  <c r="Y104" i="49"/>
  <c r="Y100" i="49"/>
  <c r="W100" i="49"/>
  <c r="Y138" i="49"/>
  <c r="W138" i="49"/>
  <c r="Y102" i="49"/>
  <c r="W102" i="49"/>
  <c r="Y117" i="49"/>
  <c r="W117" i="49"/>
  <c r="Y111" i="49"/>
  <c r="W111" i="49"/>
  <c r="W115" i="49"/>
  <c r="Y115" i="49"/>
  <c r="W108" i="49"/>
  <c r="Y108" i="49"/>
  <c r="W96" i="49"/>
  <c r="Y96" i="49"/>
  <c r="W87" i="49"/>
  <c r="Y87" i="49"/>
  <c r="W88" i="49"/>
  <c r="Y88" i="49"/>
  <c r="W129" i="49"/>
  <c r="AE122" i="49"/>
  <c r="AD123" i="49"/>
  <c r="W116" i="49"/>
  <c r="Y106" i="49"/>
  <c r="W106" i="49"/>
  <c r="W125" i="49"/>
  <c r="Y90" i="49"/>
  <c r="W90" i="49"/>
  <c r="W135" i="49"/>
  <c r="Y135" i="49"/>
  <c r="W107" i="49"/>
  <c r="Y107" i="49"/>
  <c r="Y105" i="49"/>
  <c r="W105" i="49"/>
  <c r="Y101" i="49"/>
  <c r="W101" i="49"/>
  <c r="W92" i="49"/>
  <c r="Y92" i="49"/>
  <c r="Y125" i="47"/>
  <c r="Y125" i="48"/>
  <c r="AQ114" i="25"/>
  <c r="Y116" i="47"/>
  <c r="Y116" i="48"/>
  <c r="R96" i="18"/>
  <c r="Y120" i="47"/>
  <c r="Y120" i="48"/>
  <c r="Y118" i="47"/>
  <c r="Y118" i="48"/>
  <c r="AD135" i="41"/>
  <c r="AE135" i="41" s="1"/>
  <c r="Y128" i="47"/>
  <c r="Y128" i="48"/>
  <c r="AQ125" i="47"/>
  <c r="AQ125" i="48"/>
  <c r="Y126" i="48"/>
  <c r="AQ114" i="15"/>
  <c r="AQ129" i="47"/>
  <c r="AQ129" i="48"/>
  <c r="AQ115" i="47"/>
  <c r="AQ115" i="48"/>
  <c r="Y115" i="48"/>
  <c r="AQ114" i="20"/>
  <c r="AQ114" i="23"/>
  <c r="R96" i="15"/>
  <c r="AQ131" i="47"/>
  <c r="AQ131" i="48"/>
  <c r="AQ120" i="47"/>
  <c r="AQ120" i="48"/>
  <c r="AQ117" i="47"/>
  <c r="AQ117" i="48"/>
  <c r="Y117" i="47"/>
  <c r="Y117" i="48"/>
  <c r="Y127" i="47"/>
  <c r="Y127" i="48"/>
  <c r="AQ126" i="47"/>
  <c r="AQ126" i="48"/>
  <c r="AQ130" i="47"/>
  <c r="AQ130" i="48"/>
  <c r="AQ114" i="47"/>
  <c r="AQ114" i="48"/>
  <c r="AQ118" i="47"/>
  <c r="AQ118" i="48"/>
  <c r="Y129" i="47"/>
  <c r="Y129" i="48"/>
  <c r="Y119" i="48"/>
  <c r="Y130" i="47"/>
  <c r="Y130" i="48"/>
  <c r="AQ128" i="47"/>
  <c r="AQ128" i="48"/>
  <c r="AQ114" i="26"/>
  <c r="AQ132" i="47"/>
  <c r="AQ132" i="48"/>
  <c r="AP122" i="47"/>
  <c r="AP122" i="48"/>
  <c r="R96" i="28"/>
  <c r="AD87" i="43"/>
  <c r="AD88" i="43" s="1"/>
  <c r="W138" i="47"/>
  <c r="Y103" i="47"/>
  <c r="AQ113" i="47"/>
  <c r="AQ113" i="48"/>
  <c r="AQ123" i="47"/>
  <c r="AQ123" i="48"/>
  <c r="AJ110" i="44"/>
  <c r="AK110" i="44" s="1"/>
  <c r="Y123" i="48"/>
  <c r="AQ119" i="47"/>
  <c r="AQ119" i="48"/>
  <c r="AQ114" i="18"/>
  <c r="AQ127" i="47"/>
  <c r="AQ127" i="48"/>
  <c r="AQ114" i="21"/>
  <c r="Y114" i="48"/>
  <c r="Y86" i="45"/>
  <c r="AH86" i="48"/>
  <c r="AQ124" i="47"/>
  <c r="AQ124" i="48"/>
  <c r="Y113" i="48"/>
  <c r="S107" i="11"/>
  <c r="Y124" i="47"/>
  <c r="Y124" i="48"/>
  <c r="AQ121" i="47"/>
  <c r="AQ121" i="48"/>
  <c r="AQ118" i="18"/>
  <c r="Y121" i="47"/>
  <c r="Y121" i="48"/>
  <c r="AQ117" i="19"/>
  <c r="AQ118" i="22"/>
  <c r="AQ116" i="47"/>
  <c r="AQ116" i="48"/>
  <c r="AP86" i="47"/>
  <c r="AP86" i="48"/>
  <c r="Y86" i="48"/>
  <c r="W86" i="48"/>
  <c r="AJ122" i="48"/>
  <c r="AL122" i="48" s="1"/>
  <c r="AI88" i="48"/>
  <c r="AH88" i="48"/>
  <c r="AG88" i="48"/>
  <c r="AJ88" i="48"/>
  <c r="AF88" i="48"/>
  <c r="AE123" i="48"/>
  <c r="AD124" i="48"/>
  <c r="AJ98" i="48"/>
  <c r="AI98" i="48"/>
  <c r="AH98" i="48"/>
  <c r="AG98" i="48"/>
  <c r="AF98" i="48"/>
  <c r="AD90" i="48"/>
  <c r="AE89" i="48"/>
  <c r="X106" i="48"/>
  <c r="AE99" i="48"/>
  <c r="AD100" i="48"/>
  <c r="AJ134" i="48"/>
  <c r="AI134" i="48"/>
  <c r="AH134" i="48"/>
  <c r="AG134" i="48"/>
  <c r="AF134" i="48"/>
  <c r="AE135" i="48"/>
  <c r="AD136" i="48"/>
  <c r="AJ87" i="48"/>
  <c r="AI87" i="48"/>
  <c r="AH87" i="48"/>
  <c r="AG87" i="48"/>
  <c r="AF87" i="48"/>
  <c r="AJ112" i="48"/>
  <c r="AI112" i="48"/>
  <c r="AH112" i="48"/>
  <c r="AG112" i="48"/>
  <c r="AF112" i="48"/>
  <c r="AE115" i="48"/>
  <c r="AD116" i="48"/>
  <c r="AJ113" i="48"/>
  <c r="AI113" i="48"/>
  <c r="AH113" i="48"/>
  <c r="AG113" i="48"/>
  <c r="AF113" i="48"/>
  <c r="AJ114" i="48"/>
  <c r="AI114" i="48"/>
  <c r="AH114" i="48"/>
  <c r="AG114" i="48"/>
  <c r="AF114" i="48"/>
  <c r="AJ111" i="48"/>
  <c r="AI111" i="48"/>
  <c r="AH111" i="48"/>
  <c r="AG111" i="48"/>
  <c r="AF111" i="48"/>
  <c r="W99" i="43"/>
  <c r="Y131" i="46"/>
  <c r="Y138" i="41"/>
  <c r="AJ86" i="42"/>
  <c r="S109" i="11"/>
  <c r="Y132" i="1"/>
  <c r="Y132" i="47"/>
  <c r="R92" i="25"/>
  <c r="AI110" i="44"/>
  <c r="AE87" i="44"/>
  <c r="AE88" i="44"/>
  <c r="AI88" i="44" s="1"/>
  <c r="AD89" i="42"/>
  <c r="AD90" i="42" s="1"/>
  <c r="AJ110" i="46"/>
  <c r="AK110" i="46" s="1"/>
  <c r="W93" i="43"/>
  <c r="W130" i="47"/>
  <c r="W104" i="47"/>
  <c r="Y104" i="47"/>
  <c r="W115" i="47"/>
  <c r="Y115" i="47"/>
  <c r="W135" i="47"/>
  <c r="Y135" i="47"/>
  <c r="W110" i="47"/>
  <c r="Y110" i="47"/>
  <c r="W122" i="47"/>
  <c r="W92" i="47"/>
  <c r="Y92" i="47"/>
  <c r="Y91" i="47"/>
  <c r="W91" i="47"/>
  <c r="W86" i="47"/>
  <c r="Y86" i="47"/>
  <c r="W129" i="47"/>
  <c r="Y108" i="47"/>
  <c r="W108" i="47"/>
  <c r="AE110" i="47"/>
  <c r="AD111" i="47"/>
  <c r="W127" i="47"/>
  <c r="Y106" i="47"/>
  <c r="W106" i="47"/>
  <c r="Y100" i="47"/>
  <c r="W100" i="47"/>
  <c r="W132" i="47"/>
  <c r="AD135" i="47"/>
  <c r="AE134" i="47"/>
  <c r="Y138" i="47"/>
  <c r="AD87" i="47"/>
  <c r="AE86" i="47"/>
  <c r="Y93" i="47"/>
  <c r="W93" i="47"/>
  <c r="Y137" i="47"/>
  <c r="W137" i="47"/>
  <c r="W125" i="47"/>
  <c r="Y111" i="47"/>
  <c r="W111" i="47"/>
  <c r="Y96" i="47"/>
  <c r="W96" i="47"/>
  <c r="W131" i="47"/>
  <c r="Y89" i="47"/>
  <c r="W89" i="47"/>
  <c r="Y136" i="47"/>
  <c r="W136" i="47"/>
  <c r="W139" i="47"/>
  <c r="Y139" i="47"/>
  <c r="W116" i="47"/>
  <c r="W121" i="47"/>
  <c r="Y97" i="47"/>
  <c r="W97" i="47"/>
  <c r="W99" i="47"/>
  <c r="Y99" i="47"/>
  <c r="W114" i="47"/>
  <c r="Y88" i="47"/>
  <c r="W88" i="47"/>
  <c r="Y102" i="47"/>
  <c r="W102" i="47"/>
  <c r="Y133" i="47"/>
  <c r="W133" i="47"/>
  <c r="W95" i="47"/>
  <c r="Y95" i="47"/>
  <c r="W94" i="47"/>
  <c r="Y94" i="47"/>
  <c r="W101" i="47"/>
  <c r="Y101" i="47"/>
  <c r="Y109" i="47"/>
  <c r="W109" i="47"/>
  <c r="Y98" i="47"/>
  <c r="W98" i="47"/>
  <c r="AE98" i="47"/>
  <c r="AD99" i="47"/>
  <c r="W113" i="47"/>
  <c r="W120" i="47"/>
  <c r="W123" i="47"/>
  <c r="W124" i="47"/>
  <c r="Y112" i="47"/>
  <c r="W112" i="47"/>
  <c r="W90" i="47"/>
  <c r="Y90" i="47"/>
  <c r="W134" i="47"/>
  <c r="W103" i="47"/>
  <c r="W128" i="47"/>
  <c r="W118" i="47"/>
  <c r="W119" i="47"/>
  <c r="AE122" i="47"/>
  <c r="AD123" i="47"/>
  <c r="Y105" i="47"/>
  <c r="W105" i="47"/>
  <c r="W126" i="47"/>
  <c r="W87" i="47"/>
  <c r="Y87" i="47"/>
  <c r="W107" i="47"/>
  <c r="Y107" i="47"/>
  <c r="W117" i="47"/>
  <c r="Y123" i="45"/>
  <c r="Y123" i="46"/>
  <c r="Y128" i="46"/>
  <c r="Y113" i="45"/>
  <c r="AQ124" i="45"/>
  <c r="AQ124" i="46"/>
  <c r="AQ120" i="44"/>
  <c r="AQ120" i="46"/>
  <c r="W97" i="15"/>
  <c r="AQ131" i="45"/>
  <c r="AQ131" i="46"/>
  <c r="AE87" i="42"/>
  <c r="AJ87" i="42" s="1"/>
  <c r="AE134" i="45"/>
  <c r="AF134" i="45" s="1"/>
  <c r="Y121" i="46"/>
  <c r="Y119" i="46"/>
  <c r="AQ126" i="45"/>
  <c r="AQ126" i="46"/>
  <c r="AQ117" i="45"/>
  <c r="AQ117" i="46"/>
  <c r="Y117" i="46"/>
  <c r="AJ110" i="42"/>
  <c r="AL110" i="42" s="1"/>
  <c r="AQ113" i="45"/>
  <c r="AQ113" i="46"/>
  <c r="AQ125" i="45"/>
  <c r="AQ125" i="46"/>
  <c r="Y130" i="45"/>
  <c r="AQ128" i="45"/>
  <c r="AQ128" i="46"/>
  <c r="AQ130" i="45"/>
  <c r="AQ130" i="46"/>
  <c r="AQ114" i="45"/>
  <c r="AQ114" i="46"/>
  <c r="AQ118" i="45"/>
  <c r="AQ118" i="46"/>
  <c r="Y86" i="42"/>
  <c r="Y105" i="43"/>
  <c r="AQ127" i="45"/>
  <c r="AQ127" i="46"/>
  <c r="AQ132" i="45"/>
  <c r="AQ132" i="46"/>
  <c r="AP122" i="45"/>
  <c r="AP122" i="46"/>
  <c r="Y90" i="43"/>
  <c r="Y92" i="45"/>
  <c r="AF110" i="46"/>
  <c r="AQ119" i="45"/>
  <c r="AQ119" i="46"/>
  <c r="Y124" i="46"/>
  <c r="AQ121" i="45"/>
  <c r="AQ121" i="46"/>
  <c r="AQ123" i="45"/>
  <c r="AQ123" i="46"/>
  <c r="W135" i="43"/>
  <c r="AD136" i="45"/>
  <c r="AD137" i="45" s="1"/>
  <c r="Y132" i="45"/>
  <c r="Y132" i="46"/>
  <c r="Y114" i="45"/>
  <c r="Y88" i="45"/>
  <c r="Y126" i="46"/>
  <c r="AQ116" i="45"/>
  <c r="AQ116" i="46"/>
  <c r="AP86" i="45"/>
  <c r="AP86" i="46"/>
  <c r="W94" i="43"/>
  <c r="AQ129" i="45"/>
  <c r="AQ129" i="46"/>
  <c r="AQ115" i="45"/>
  <c r="AQ115" i="46"/>
  <c r="Y115" i="45"/>
  <c r="Y115" i="46"/>
  <c r="Y116" i="45"/>
  <c r="Y120" i="46"/>
  <c r="Y118" i="46"/>
  <c r="AH110" i="46"/>
  <c r="AI110" i="46"/>
  <c r="AL122" i="46"/>
  <c r="AK122" i="46"/>
  <c r="AI122" i="46"/>
  <c r="X130" i="46"/>
  <c r="X122" i="46"/>
  <c r="X136" i="46"/>
  <c r="X131" i="46"/>
  <c r="X123" i="46"/>
  <c r="X107" i="46"/>
  <c r="X132" i="46"/>
  <c r="X124" i="46"/>
  <c r="X106" i="46"/>
  <c r="X137" i="46"/>
  <c r="X133" i="46"/>
  <c r="X125" i="46"/>
  <c r="X105" i="46"/>
  <c r="X126" i="46"/>
  <c r="X104" i="46"/>
  <c r="X138" i="46"/>
  <c r="X134" i="46"/>
  <c r="X127" i="46"/>
  <c r="X103" i="46"/>
  <c r="X139" i="46"/>
  <c r="X135" i="46"/>
  <c r="X129" i="46"/>
  <c r="X121" i="46"/>
  <c r="X120" i="46"/>
  <c r="X119" i="46"/>
  <c r="X118" i="46"/>
  <c r="X117" i="46"/>
  <c r="X116" i="46"/>
  <c r="X115" i="46"/>
  <c r="X114" i="46"/>
  <c r="X113" i="46"/>
  <c r="X112" i="46"/>
  <c r="X111" i="46"/>
  <c r="X110" i="46"/>
  <c r="X109" i="46"/>
  <c r="X101" i="46"/>
  <c r="X100" i="46"/>
  <c r="X93" i="46"/>
  <c r="X102" i="46"/>
  <c r="X95" i="46"/>
  <c r="X91" i="46"/>
  <c r="X87" i="46"/>
  <c r="X108" i="46"/>
  <c r="X97" i="46"/>
  <c r="X94" i="46"/>
  <c r="X90" i="46"/>
  <c r="X86" i="46"/>
  <c r="X128" i="46"/>
  <c r="X89" i="46"/>
  <c r="X99" i="46"/>
  <c r="X98" i="46"/>
  <c r="X96" i="46"/>
  <c r="X92" i="46"/>
  <c r="X88" i="46"/>
  <c r="AE99" i="46"/>
  <c r="AD100" i="46"/>
  <c r="AG87" i="46"/>
  <c r="AF87" i="46"/>
  <c r="AI87" i="46"/>
  <c r="AJ87" i="46"/>
  <c r="AH87" i="46"/>
  <c r="AE112" i="46"/>
  <c r="AD113" i="46"/>
  <c r="AE88" i="46"/>
  <c r="AD89" i="46"/>
  <c r="AJ111" i="46"/>
  <c r="AI111" i="46"/>
  <c r="AH111" i="46"/>
  <c r="AF111" i="46"/>
  <c r="AG111" i="46"/>
  <c r="AJ123" i="46"/>
  <c r="AE136" i="46"/>
  <c r="AD137" i="46"/>
  <c r="AJ135" i="46"/>
  <c r="AI135" i="46"/>
  <c r="AH135" i="46"/>
  <c r="AF135" i="46"/>
  <c r="AG135" i="46"/>
  <c r="AK98" i="46"/>
  <c r="AL98" i="46"/>
  <c r="AI86" i="46"/>
  <c r="AH86" i="46"/>
  <c r="AG86" i="46"/>
  <c r="AF86" i="46"/>
  <c r="AJ86" i="46"/>
  <c r="R96" i="20"/>
  <c r="R96" i="24"/>
  <c r="AH110" i="42"/>
  <c r="W128" i="41"/>
  <c r="R96" i="23"/>
  <c r="R96" i="27"/>
  <c r="R96" i="30"/>
  <c r="AI110" i="42"/>
  <c r="Y120" i="1"/>
  <c r="AE134" i="21"/>
  <c r="R96" i="19"/>
  <c r="R96" i="31"/>
  <c r="W133" i="41"/>
  <c r="Y111" i="41"/>
  <c r="S116" i="1"/>
  <c r="R96" i="12"/>
  <c r="R96" i="33"/>
  <c r="W86" i="44"/>
  <c r="X140" i="44" s="1"/>
  <c r="S131" i="11"/>
  <c r="Y116" i="1"/>
  <c r="R96" i="25"/>
  <c r="R96" i="35"/>
  <c r="AQ120" i="45"/>
  <c r="AE99" i="44"/>
  <c r="AJ99" i="44" s="1"/>
  <c r="AD100" i="44"/>
  <c r="AQ131" i="25"/>
  <c r="R96" i="26"/>
  <c r="R96" i="37"/>
  <c r="Y93" i="43"/>
  <c r="W105" i="43"/>
  <c r="W132" i="45"/>
  <c r="W113" i="45"/>
  <c r="W118" i="45"/>
  <c r="W127" i="45"/>
  <c r="AD111" i="45"/>
  <c r="AE110" i="45"/>
  <c r="Y98" i="45"/>
  <c r="W98" i="45"/>
  <c r="W103" i="45"/>
  <c r="Y103" i="45"/>
  <c r="W90" i="45"/>
  <c r="Y90" i="45"/>
  <c r="W104" i="45"/>
  <c r="Y104" i="45"/>
  <c r="AE86" i="45"/>
  <c r="AD87" i="45"/>
  <c r="W126" i="45"/>
  <c r="W112" i="45"/>
  <c r="Y112" i="45"/>
  <c r="AF135" i="45"/>
  <c r="AG135" i="45"/>
  <c r="AH135" i="45"/>
  <c r="W119" i="45"/>
  <c r="Y106" i="45"/>
  <c r="W106" i="45"/>
  <c r="Y89" i="45"/>
  <c r="W89" i="45"/>
  <c r="AE98" i="45"/>
  <c r="AD99" i="45"/>
  <c r="W86" i="45"/>
  <c r="Y136" i="45"/>
  <c r="W136" i="45"/>
  <c r="Y138" i="45"/>
  <c r="W138" i="45"/>
  <c r="W131" i="45"/>
  <c r="W120" i="45"/>
  <c r="Y107" i="45"/>
  <c r="W107" i="45"/>
  <c r="Y108" i="45"/>
  <c r="W108" i="45"/>
  <c r="W94" i="45"/>
  <c r="Y94" i="45"/>
  <c r="W93" i="45"/>
  <c r="Y93" i="45"/>
  <c r="W111" i="45"/>
  <c r="Y111" i="45"/>
  <c r="Y135" i="45"/>
  <c r="W92" i="45"/>
  <c r="W88" i="45"/>
  <c r="W129" i="45"/>
  <c r="W124" i="45"/>
  <c r="W121" i="45"/>
  <c r="W109" i="45"/>
  <c r="Y109" i="45"/>
  <c r="W99" i="45"/>
  <c r="W117" i="45"/>
  <c r="W116" i="45"/>
  <c r="W97" i="45"/>
  <c r="Y97" i="45"/>
  <c r="Y101" i="45"/>
  <c r="W101" i="45"/>
  <c r="W123" i="45"/>
  <c r="Y137" i="45"/>
  <c r="W137" i="45"/>
  <c r="W134" i="45"/>
  <c r="W130" i="45"/>
  <c r="W115" i="45"/>
  <c r="Y134" i="45"/>
  <c r="W122" i="45"/>
  <c r="Y105" i="45"/>
  <c r="W105" i="45"/>
  <c r="W110" i="45"/>
  <c r="Y110" i="45"/>
  <c r="W102" i="45"/>
  <c r="Y102" i="45"/>
  <c r="W128" i="45"/>
  <c r="Y100" i="45"/>
  <c r="W100" i="45"/>
  <c r="W96" i="45"/>
  <c r="Y96" i="45"/>
  <c r="Y95" i="45"/>
  <c r="W95" i="45"/>
  <c r="AE122" i="45"/>
  <c r="AD123" i="45"/>
  <c r="Y133" i="45"/>
  <c r="W133" i="45"/>
  <c r="W114" i="45"/>
  <c r="Y125" i="45"/>
  <c r="W125" i="45"/>
  <c r="W135" i="45"/>
  <c r="AJ135" i="45" s="1"/>
  <c r="Y91" i="45"/>
  <c r="W91" i="45"/>
  <c r="Y87" i="45"/>
  <c r="W87" i="45"/>
  <c r="Y119" i="43"/>
  <c r="Y116" i="43"/>
  <c r="Y120" i="43"/>
  <c r="Y120" i="44"/>
  <c r="Y118" i="43"/>
  <c r="Y91" i="39"/>
  <c r="W132" i="39"/>
  <c r="Y121" i="43"/>
  <c r="AQ131" i="43"/>
  <c r="AQ131" i="44"/>
  <c r="Y126" i="43"/>
  <c r="AQ117" i="43"/>
  <c r="AQ117" i="44"/>
  <c r="Y117" i="44"/>
  <c r="W139" i="41"/>
  <c r="W100" i="41"/>
  <c r="Y135" i="43"/>
  <c r="AE98" i="43"/>
  <c r="AF98" i="43" s="1"/>
  <c r="Y94" i="43"/>
  <c r="Y138" i="43"/>
  <c r="AG110" i="44"/>
  <c r="AH110" i="44"/>
  <c r="Y127" i="43"/>
  <c r="Y127" i="44"/>
  <c r="Y128" i="44"/>
  <c r="Y91" i="19"/>
  <c r="AQ130" i="43"/>
  <c r="AQ130" i="44"/>
  <c r="AQ114" i="42"/>
  <c r="AQ114" i="44"/>
  <c r="AQ118" i="43"/>
  <c r="AQ118" i="44"/>
  <c r="R96" i="32"/>
  <c r="R96" i="38"/>
  <c r="R92" i="18"/>
  <c r="AH110" i="40"/>
  <c r="AQ129" i="43"/>
  <c r="AQ129" i="44"/>
  <c r="AQ115" i="43"/>
  <c r="AQ115" i="44"/>
  <c r="Y115" i="43"/>
  <c r="Y115" i="44"/>
  <c r="AQ132" i="43"/>
  <c r="AQ132" i="44"/>
  <c r="AP122" i="43"/>
  <c r="AP122" i="44"/>
  <c r="AQ123" i="43"/>
  <c r="AQ123" i="44"/>
  <c r="Y134" i="41"/>
  <c r="AQ124" i="43"/>
  <c r="AQ124" i="44"/>
  <c r="AQ113" i="43"/>
  <c r="AQ113" i="44"/>
  <c r="AQ125" i="43"/>
  <c r="AQ125" i="44"/>
  <c r="Y131" i="44"/>
  <c r="AQ126" i="43"/>
  <c r="AQ126" i="44"/>
  <c r="Y123" i="44"/>
  <c r="Y124" i="44"/>
  <c r="AQ121" i="43"/>
  <c r="AQ121" i="44"/>
  <c r="AQ119" i="43"/>
  <c r="AQ119" i="44"/>
  <c r="AQ127" i="12"/>
  <c r="AQ127" i="44"/>
  <c r="Y130" i="43"/>
  <c r="AQ128" i="43"/>
  <c r="AQ128" i="44"/>
  <c r="AQ116" i="43"/>
  <c r="AQ116" i="44"/>
  <c r="AP86" i="43"/>
  <c r="AP86" i="44"/>
  <c r="R96" i="34"/>
  <c r="W89" i="43"/>
  <c r="W91" i="43"/>
  <c r="Y110" i="43"/>
  <c r="W139" i="43"/>
  <c r="Y87" i="43"/>
  <c r="Y86" i="43"/>
  <c r="W101" i="43"/>
  <c r="Y133" i="43"/>
  <c r="W122" i="44"/>
  <c r="AI98" i="44"/>
  <c r="AJ114" i="44"/>
  <c r="AI114" i="44"/>
  <c r="AG114" i="44"/>
  <c r="AF114" i="44"/>
  <c r="AH114" i="44"/>
  <c r="AE123" i="44"/>
  <c r="AD124" i="44"/>
  <c r="AJ113" i="44"/>
  <c r="AI113" i="44"/>
  <c r="AG113" i="44"/>
  <c r="AF113" i="44"/>
  <c r="AH113" i="44"/>
  <c r="AD90" i="44"/>
  <c r="AE89" i="44"/>
  <c r="AJ112" i="44"/>
  <c r="AI112" i="44"/>
  <c r="AG112" i="44"/>
  <c r="AF112" i="44"/>
  <c r="AH112" i="44"/>
  <c r="AE136" i="44"/>
  <c r="AD137" i="44"/>
  <c r="AJ119" i="44"/>
  <c r="AI119" i="44"/>
  <c r="AG119" i="44"/>
  <c r="AF119" i="44"/>
  <c r="AH119" i="44"/>
  <c r="AJ111" i="44"/>
  <c r="AI111" i="44"/>
  <c r="AG111" i="44"/>
  <c r="AF111" i="44"/>
  <c r="AH111" i="44"/>
  <c r="AL98" i="44"/>
  <c r="AK98" i="44"/>
  <c r="AJ135" i="44"/>
  <c r="AI135" i="44"/>
  <c r="AH135" i="44"/>
  <c r="AG135" i="44"/>
  <c r="AF135" i="44"/>
  <c r="AJ118" i="44"/>
  <c r="AI118" i="44"/>
  <c r="AG118" i="44"/>
  <c r="AF118" i="44"/>
  <c r="AH118" i="44"/>
  <c r="AJ121" i="44"/>
  <c r="AI121" i="44"/>
  <c r="AH121" i="44"/>
  <c r="AG121" i="44"/>
  <c r="AF121" i="44"/>
  <c r="AJ87" i="44"/>
  <c r="AF87" i="44"/>
  <c r="AI87" i="44"/>
  <c r="AH87" i="44"/>
  <c r="AG87" i="44"/>
  <c r="AJ117" i="44"/>
  <c r="AI117" i="44"/>
  <c r="AG117" i="44"/>
  <c r="AF117" i="44"/>
  <c r="AH117" i="44"/>
  <c r="AJ120" i="44"/>
  <c r="AI120" i="44"/>
  <c r="AH120" i="44"/>
  <c r="AG120" i="44"/>
  <c r="AF120" i="44"/>
  <c r="AJ116" i="44"/>
  <c r="AI116" i="44"/>
  <c r="AG116" i="44"/>
  <c r="AF116" i="44"/>
  <c r="AH116" i="44"/>
  <c r="AK134" i="44"/>
  <c r="AL134" i="44"/>
  <c r="AJ115" i="44"/>
  <c r="AI115" i="44"/>
  <c r="AG115" i="44"/>
  <c r="AF115" i="44"/>
  <c r="AH115" i="44"/>
  <c r="AQ120" i="42"/>
  <c r="AQ120" i="43"/>
  <c r="R92" i="20"/>
  <c r="R92" i="36"/>
  <c r="AI134" i="40"/>
  <c r="AG134" i="40"/>
  <c r="Y101" i="43"/>
  <c r="AQ114" i="43"/>
  <c r="Y89" i="43"/>
  <c r="W86" i="43"/>
  <c r="W129" i="43"/>
  <c r="R92" i="24"/>
  <c r="Y105" i="39"/>
  <c r="AH134" i="40"/>
  <c r="W133" i="43"/>
  <c r="AG86" i="43"/>
  <c r="R92" i="15"/>
  <c r="R92" i="21"/>
  <c r="R92" i="34"/>
  <c r="AE110" i="43"/>
  <c r="AF110" i="43" s="1"/>
  <c r="AD111" i="43"/>
  <c r="R92" i="33"/>
  <c r="R92" i="32"/>
  <c r="R92" i="29"/>
  <c r="AQ127" i="43"/>
  <c r="R92" i="28"/>
  <c r="R92" i="22"/>
  <c r="R92" i="38"/>
  <c r="Y139" i="43"/>
  <c r="W128" i="43"/>
  <c r="R92" i="30"/>
  <c r="R92" i="35"/>
  <c r="R92" i="26"/>
  <c r="R92" i="12"/>
  <c r="R92" i="31"/>
  <c r="R92" i="37"/>
  <c r="Y112" i="41"/>
  <c r="W130" i="43"/>
  <c r="W120" i="43"/>
  <c r="W131" i="43"/>
  <c r="W117" i="43"/>
  <c r="AF86" i="43"/>
  <c r="Y137" i="43"/>
  <c r="W137" i="43"/>
  <c r="Y134" i="43"/>
  <c r="W134" i="43"/>
  <c r="AJ134" i="43" s="1"/>
  <c r="W138" i="43"/>
  <c r="W116" i="43"/>
  <c r="Y103" i="43"/>
  <c r="W103" i="43"/>
  <c r="W107" i="43"/>
  <c r="Y107" i="43"/>
  <c r="W98" i="43"/>
  <c r="Y98" i="43"/>
  <c r="W90" i="43"/>
  <c r="Y112" i="43"/>
  <c r="W112" i="43"/>
  <c r="W118" i="43"/>
  <c r="Y92" i="43"/>
  <c r="W92" i="43"/>
  <c r="Y88" i="43"/>
  <c r="W88" i="43"/>
  <c r="W115" i="43"/>
  <c r="W123" i="43"/>
  <c r="Y108" i="43"/>
  <c r="W108" i="43"/>
  <c r="Y111" i="43"/>
  <c r="W111" i="43"/>
  <c r="AE99" i="43"/>
  <c r="AD100" i="43"/>
  <c r="Y91" i="43"/>
  <c r="W122" i="43"/>
  <c r="AE122" i="43"/>
  <c r="AD123" i="43"/>
  <c r="AH134" i="43"/>
  <c r="AG134" i="43"/>
  <c r="AF134" i="43"/>
  <c r="W119" i="43"/>
  <c r="W113" i="43"/>
  <c r="W110" i="43"/>
  <c r="W102" i="43"/>
  <c r="Y102" i="43"/>
  <c r="Y99" i="43"/>
  <c r="W95" i="43"/>
  <c r="Y95" i="43"/>
  <c r="Y136" i="43"/>
  <c r="W136" i="43"/>
  <c r="W125" i="43"/>
  <c r="W126" i="43"/>
  <c r="AE135" i="43"/>
  <c r="AD136" i="43"/>
  <c r="Y104" i="43"/>
  <c r="W104" i="43"/>
  <c r="W87" i="43"/>
  <c r="W121" i="43"/>
  <c r="W124" i="43"/>
  <c r="W109" i="43"/>
  <c r="Y109" i="43"/>
  <c r="W114" i="43"/>
  <c r="AH86" i="43"/>
  <c r="W132" i="43"/>
  <c r="W106" i="43"/>
  <c r="Y106" i="43"/>
  <c r="W127" i="43"/>
  <c r="Y97" i="43"/>
  <c r="W97" i="43"/>
  <c r="W100" i="43"/>
  <c r="Y100" i="43"/>
  <c r="Y96" i="43"/>
  <c r="W96" i="43"/>
  <c r="AQ113" i="41"/>
  <c r="AQ113" i="42"/>
  <c r="Y124" i="41"/>
  <c r="Y124" i="42"/>
  <c r="AQ121" i="41"/>
  <c r="AQ121" i="42"/>
  <c r="AQ119" i="41"/>
  <c r="AQ119" i="42"/>
  <c r="AQ127" i="41"/>
  <c r="AQ127" i="42"/>
  <c r="Y130" i="41"/>
  <c r="Y130" i="42"/>
  <c r="AQ128" i="41"/>
  <c r="AQ128" i="42"/>
  <c r="Y125" i="41"/>
  <c r="Y132" i="42"/>
  <c r="AQ116" i="27"/>
  <c r="AQ116" i="42"/>
  <c r="AP86" i="41"/>
  <c r="AP86" i="42"/>
  <c r="Y121" i="41"/>
  <c r="Y121" i="42"/>
  <c r="Y116" i="42"/>
  <c r="Y120" i="42"/>
  <c r="Y118" i="41"/>
  <c r="Y118" i="42"/>
  <c r="Y127" i="41"/>
  <c r="AQ131" i="41"/>
  <c r="AQ131" i="42"/>
  <c r="Y128" i="41"/>
  <c r="AQ117" i="23"/>
  <c r="AQ117" i="42"/>
  <c r="Y135" i="20"/>
  <c r="Y117" i="42"/>
  <c r="AJ122" i="40"/>
  <c r="AK122" i="40" s="1"/>
  <c r="AQ114" i="41"/>
  <c r="Y113" i="41"/>
  <c r="AQ129" i="41"/>
  <c r="AQ129" i="42"/>
  <c r="AQ115" i="12"/>
  <c r="AQ115" i="42"/>
  <c r="Y115" i="41"/>
  <c r="W88" i="19"/>
  <c r="W99" i="24"/>
  <c r="AQ130" i="26"/>
  <c r="AQ130" i="42"/>
  <c r="AQ118" i="41"/>
  <c r="AQ118" i="42"/>
  <c r="R92" i="23"/>
  <c r="Y102" i="41"/>
  <c r="Y119" i="42"/>
  <c r="AQ124" i="15"/>
  <c r="AQ124" i="42"/>
  <c r="AQ132" i="41"/>
  <c r="AQ132" i="42"/>
  <c r="Y91" i="15"/>
  <c r="AP122" i="41"/>
  <c r="AP122" i="42"/>
  <c r="Y137" i="39"/>
  <c r="Y133" i="41"/>
  <c r="W106" i="41"/>
  <c r="AQ125" i="41"/>
  <c r="AQ125" i="42"/>
  <c r="Y131" i="42"/>
  <c r="AQ126" i="41"/>
  <c r="AQ126" i="42"/>
  <c r="AQ123" i="41"/>
  <c r="AQ123" i="42"/>
  <c r="Y109" i="41"/>
  <c r="Y100" i="41"/>
  <c r="W135" i="41"/>
  <c r="AJ122" i="42"/>
  <c r="AL122" i="42" s="1"/>
  <c r="X137" i="42"/>
  <c r="X130" i="42"/>
  <c r="AE123" i="42"/>
  <c r="AD124" i="42"/>
  <c r="AE135" i="42"/>
  <c r="AD136" i="42"/>
  <c r="AD100" i="42"/>
  <c r="AE99" i="42"/>
  <c r="X100" i="42"/>
  <c r="X88" i="42"/>
  <c r="X119" i="42"/>
  <c r="X129" i="42"/>
  <c r="X134" i="42"/>
  <c r="X124" i="42"/>
  <c r="X101" i="42"/>
  <c r="X115" i="42"/>
  <c r="X92" i="42"/>
  <c r="X135" i="42"/>
  <c r="X111" i="42"/>
  <c r="X138" i="42"/>
  <c r="X132" i="42"/>
  <c r="X106" i="42"/>
  <c r="X94" i="42"/>
  <c r="X96" i="42"/>
  <c r="X139" i="42"/>
  <c r="X112" i="42"/>
  <c r="X126" i="42"/>
  <c r="X123" i="42"/>
  <c r="AL86" i="42"/>
  <c r="AK86" i="42"/>
  <c r="X117" i="42"/>
  <c r="X98" i="42"/>
  <c r="X108" i="42"/>
  <c r="X89" i="42"/>
  <c r="X113" i="42"/>
  <c r="X97" i="42"/>
  <c r="X131" i="42"/>
  <c r="X121" i="42"/>
  <c r="X99" i="42"/>
  <c r="X90" i="42"/>
  <c r="X93" i="42"/>
  <c r="X120" i="42"/>
  <c r="X105" i="42"/>
  <c r="X136" i="42"/>
  <c r="AE112" i="42"/>
  <c r="AD113" i="42"/>
  <c r="X87" i="42"/>
  <c r="X107" i="42"/>
  <c r="X104" i="42"/>
  <c r="X102" i="42"/>
  <c r="X128" i="42"/>
  <c r="X125" i="42"/>
  <c r="X122" i="42"/>
  <c r="AJ111" i="42"/>
  <c r="AI111" i="42"/>
  <c r="AH111" i="42"/>
  <c r="AG111" i="42"/>
  <c r="AF111" i="42"/>
  <c r="AI87" i="42"/>
  <c r="AF87" i="42"/>
  <c r="X91" i="42"/>
  <c r="X118" i="42"/>
  <c r="X109" i="42"/>
  <c r="X114" i="42"/>
  <c r="X103" i="42"/>
  <c r="X133" i="42"/>
  <c r="AI88" i="42"/>
  <c r="AH88" i="42"/>
  <c r="AG88" i="42"/>
  <c r="AF88" i="42"/>
  <c r="AJ88" i="42"/>
  <c r="AJ134" i="42"/>
  <c r="AI134" i="42"/>
  <c r="AH134" i="42"/>
  <c r="AG134" i="42"/>
  <c r="AF134" i="42"/>
  <c r="AJ98" i="42"/>
  <c r="AI98" i="42"/>
  <c r="AH98" i="42"/>
  <c r="AG98" i="42"/>
  <c r="AF98" i="42"/>
  <c r="X95" i="42"/>
  <c r="X86" i="42"/>
  <c r="X110" i="42"/>
  <c r="X116" i="42"/>
  <c r="X127" i="42"/>
  <c r="AQ130" i="41"/>
  <c r="AQ115" i="41"/>
  <c r="AQ132" i="25"/>
  <c r="AQ117" i="41"/>
  <c r="AQ120" i="15"/>
  <c r="AQ120" i="41"/>
  <c r="AQ117" i="18"/>
  <c r="AP86" i="23"/>
  <c r="AP86" i="24"/>
  <c r="S86" i="1"/>
  <c r="AQ116" i="22"/>
  <c r="AJ134" i="40"/>
  <c r="AK134" i="40" s="1"/>
  <c r="AQ116" i="41"/>
  <c r="AQ132" i="24"/>
  <c r="AQ132" i="11"/>
  <c r="AQ130" i="15"/>
  <c r="AQ132" i="18"/>
  <c r="AQ132" i="26"/>
  <c r="AP86" i="26"/>
  <c r="W136" i="22"/>
  <c r="AQ116" i="26"/>
  <c r="Y138" i="20"/>
  <c r="W104" i="21"/>
  <c r="W97" i="21"/>
  <c r="Y133" i="22"/>
  <c r="AI110" i="40"/>
  <c r="S106" i="11"/>
  <c r="S103" i="11"/>
  <c r="AQ117" i="12"/>
  <c r="W115" i="19"/>
  <c r="S105" i="11"/>
  <c r="S99" i="11"/>
  <c r="AQ130" i="12"/>
  <c r="AQ130" i="21"/>
  <c r="AQ117" i="21"/>
  <c r="W104" i="24"/>
  <c r="AQ124" i="41"/>
  <c r="Y106" i="41"/>
  <c r="AQ130" i="20"/>
  <c r="W104" i="26"/>
  <c r="AQ132" i="15"/>
  <c r="W118" i="41"/>
  <c r="AE122" i="41"/>
  <c r="AD123" i="41"/>
  <c r="Y137" i="41"/>
  <c r="W137" i="41"/>
  <c r="Y132" i="41"/>
  <c r="W132" i="41"/>
  <c r="AH134" i="41"/>
  <c r="AG134" i="41"/>
  <c r="AF134" i="41"/>
  <c r="W117" i="41"/>
  <c r="W113" i="41"/>
  <c r="Y110" i="41"/>
  <c r="W110" i="41"/>
  <c r="Y104" i="41"/>
  <c r="W104" i="41"/>
  <c r="Y87" i="41"/>
  <c r="W87" i="41"/>
  <c r="Y86" i="41"/>
  <c r="W86" i="41"/>
  <c r="W122" i="41"/>
  <c r="Y126" i="41"/>
  <c r="W126" i="41"/>
  <c r="Y139" i="41"/>
  <c r="Y108" i="41"/>
  <c r="W102" i="41"/>
  <c r="W112" i="41"/>
  <c r="W116" i="41"/>
  <c r="W109" i="41"/>
  <c r="W105" i="41"/>
  <c r="Y105" i="41"/>
  <c r="Y89" i="41"/>
  <c r="W89" i="41"/>
  <c r="W129" i="41"/>
  <c r="Y129" i="41"/>
  <c r="W121" i="41"/>
  <c r="W115" i="41"/>
  <c r="W134" i="41"/>
  <c r="AJ134" i="41" s="1"/>
  <c r="Y91" i="41"/>
  <c r="W91" i="41"/>
  <c r="Y94" i="41"/>
  <c r="W94" i="41"/>
  <c r="Y136" i="41"/>
  <c r="W136" i="41"/>
  <c r="W125" i="41"/>
  <c r="W114" i="41"/>
  <c r="W103" i="41"/>
  <c r="Y103" i="41"/>
  <c r="Y107" i="41"/>
  <c r="W107" i="41"/>
  <c r="W96" i="41"/>
  <c r="Y96" i="41"/>
  <c r="Y90" i="41"/>
  <c r="W90" i="41"/>
  <c r="Y101" i="41"/>
  <c r="W101" i="41"/>
  <c r="W120" i="41"/>
  <c r="W124" i="41"/>
  <c r="Y135" i="41"/>
  <c r="Y98" i="41"/>
  <c r="W98" i="41"/>
  <c r="AJ98" i="41" s="1"/>
  <c r="W138" i="41"/>
  <c r="Y88" i="41"/>
  <c r="W88" i="41"/>
  <c r="W99" i="41"/>
  <c r="Y99" i="41"/>
  <c r="W111" i="41"/>
  <c r="AG98" i="41"/>
  <c r="AF98" i="41"/>
  <c r="AH98" i="41"/>
  <c r="Y95" i="41"/>
  <c r="W95" i="41"/>
  <c r="W130" i="41"/>
  <c r="W119" i="41"/>
  <c r="W131" i="41"/>
  <c r="W127" i="41"/>
  <c r="Y123" i="41"/>
  <c r="W123" i="41"/>
  <c r="AD111" i="41"/>
  <c r="AE110" i="41"/>
  <c r="W92" i="41"/>
  <c r="Y92" i="41"/>
  <c r="AD87" i="41"/>
  <c r="AE86" i="41"/>
  <c r="Y97" i="41"/>
  <c r="W97" i="41"/>
  <c r="Y93" i="41"/>
  <c r="W93" i="41"/>
  <c r="Y132" i="39"/>
  <c r="Y132" i="40"/>
  <c r="Y129" i="40"/>
  <c r="Y113" i="40"/>
  <c r="AQ129" i="39"/>
  <c r="AQ129" i="40"/>
  <c r="AQ115" i="26"/>
  <c r="AQ115" i="40"/>
  <c r="Y115" i="39"/>
  <c r="Y115" i="40"/>
  <c r="AQ114" i="39"/>
  <c r="AQ114" i="40"/>
  <c r="Y117" i="40"/>
  <c r="AQ118" i="39"/>
  <c r="AQ118" i="40"/>
  <c r="Y123" i="40"/>
  <c r="AQ113" i="23"/>
  <c r="AQ113" i="40"/>
  <c r="AQ125" i="39"/>
  <c r="AQ125" i="40"/>
  <c r="AQ126" i="39"/>
  <c r="AQ126" i="40"/>
  <c r="AQ115" i="19"/>
  <c r="W108" i="21"/>
  <c r="Y116" i="40"/>
  <c r="AQ123" i="39"/>
  <c r="AQ123" i="40"/>
  <c r="AQ118" i="19"/>
  <c r="AP122" i="39"/>
  <c r="AP122" i="40"/>
  <c r="AQ124" i="11"/>
  <c r="Y124" i="39"/>
  <c r="AQ121" i="21"/>
  <c r="AQ121" i="40"/>
  <c r="Y119" i="1"/>
  <c r="AQ127" i="15"/>
  <c r="AQ127" i="40"/>
  <c r="Y130" i="40"/>
  <c r="AQ128" i="39"/>
  <c r="AQ128" i="40"/>
  <c r="W106" i="24"/>
  <c r="Y114" i="40"/>
  <c r="AQ131" i="39"/>
  <c r="AQ131" i="40"/>
  <c r="Y126" i="40"/>
  <c r="Y121" i="40"/>
  <c r="AQ117" i="26"/>
  <c r="AQ117" i="40"/>
  <c r="AQ116" i="39"/>
  <c r="AQ116" i="40"/>
  <c r="AP86" i="39"/>
  <c r="AP86" i="40"/>
  <c r="AQ120" i="20"/>
  <c r="AQ120" i="40"/>
  <c r="Y125" i="39"/>
  <c r="Y127" i="40"/>
  <c r="AQ132" i="39"/>
  <c r="AQ132" i="40"/>
  <c r="AQ130" i="39"/>
  <c r="AQ130" i="40"/>
  <c r="Y118" i="40"/>
  <c r="AQ124" i="24"/>
  <c r="AQ124" i="40"/>
  <c r="AQ119" i="39"/>
  <c r="AQ119" i="40"/>
  <c r="AQ120" i="12"/>
  <c r="Y128" i="39"/>
  <c r="AK110" i="40"/>
  <c r="AG86" i="40"/>
  <c r="AF86" i="40"/>
  <c r="AI86" i="40"/>
  <c r="AJ86" i="40"/>
  <c r="AH86" i="40"/>
  <c r="X130" i="40"/>
  <c r="X122" i="40"/>
  <c r="X108" i="40"/>
  <c r="X100" i="40"/>
  <c r="X136" i="40"/>
  <c r="X131" i="40"/>
  <c r="X123" i="40"/>
  <c r="X107" i="40"/>
  <c r="X99" i="40"/>
  <c r="X132" i="40"/>
  <c r="X124" i="40"/>
  <c r="X106" i="40"/>
  <c r="X98" i="40"/>
  <c r="X137" i="40"/>
  <c r="X133" i="40"/>
  <c r="X125" i="40"/>
  <c r="X105" i="40"/>
  <c r="X97" i="40"/>
  <c r="X126" i="40"/>
  <c r="X104" i="40"/>
  <c r="X138" i="40"/>
  <c r="X134" i="40"/>
  <c r="X127" i="40"/>
  <c r="X103" i="40"/>
  <c r="X128" i="40"/>
  <c r="X102" i="40"/>
  <c r="X139" i="40"/>
  <c r="X135" i="40"/>
  <c r="X129" i="40"/>
  <c r="X121" i="40"/>
  <c r="X120" i="40"/>
  <c r="X119" i="40"/>
  <c r="X118" i="40"/>
  <c r="X117" i="40"/>
  <c r="X116" i="40"/>
  <c r="X115" i="40"/>
  <c r="X114" i="40"/>
  <c r="X113" i="40"/>
  <c r="X112" i="40"/>
  <c r="X111" i="40"/>
  <c r="X110" i="40"/>
  <c r="X109" i="40"/>
  <c r="X101" i="40"/>
  <c r="X94" i="40"/>
  <c r="X90" i="40"/>
  <c r="X86" i="40"/>
  <c r="X95" i="40"/>
  <c r="X93" i="40"/>
  <c r="X89" i="40"/>
  <c r="X92" i="40"/>
  <c r="X88" i="40"/>
  <c r="X96" i="40"/>
  <c r="X91" i="40"/>
  <c r="X87" i="40"/>
  <c r="AE123" i="40"/>
  <c r="AD124" i="40"/>
  <c r="AE136" i="40"/>
  <c r="AD137" i="40"/>
  <c r="AJ135" i="40"/>
  <c r="AI135" i="40"/>
  <c r="AH135" i="40"/>
  <c r="AG135" i="40"/>
  <c r="AF135" i="40"/>
  <c r="AH98" i="40"/>
  <c r="AG98" i="40"/>
  <c r="AF98" i="40"/>
  <c r="AJ98" i="40"/>
  <c r="AI98" i="40"/>
  <c r="AE112" i="40"/>
  <c r="AD113" i="40"/>
  <c r="AG99" i="40"/>
  <c r="AF99" i="40"/>
  <c r="AJ99" i="40"/>
  <c r="AI99" i="40"/>
  <c r="AH99" i="40"/>
  <c r="AJ111" i="40"/>
  <c r="AI111" i="40"/>
  <c r="AH111" i="40"/>
  <c r="AG111" i="40"/>
  <c r="AF111" i="40"/>
  <c r="AD101" i="40"/>
  <c r="AE100" i="40"/>
  <c r="AD89" i="40"/>
  <c r="AE88" i="40"/>
  <c r="AJ87" i="40"/>
  <c r="AG87" i="40"/>
  <c r="AI87" i="40"/>
  <c r="AH87" i="40"/>
  <c r="AF87" i="40"/>
  <c r="W116" i="20"/>
  <c r="R92" i="19"/>
  <c r="AQ124" i="39"/>
  <c r="AQ127" i="39"/>
  <c r="AQ115" i="20"/>
  <c r="AQ115" i="39"/>
  <c r="AQ113" i="22"/>
  <c r="AQ113" i="39"/>
  <c r="AQ120" i="39"/>
  <c r="AQ117" i="39"/>
  <c r="AQ121" i="39"/>
  <c r="R96" i="29"/>
  <c r="AQ129" i="18"/>
  <c r="W100" i="26"/>
  <c r="W129" i="39"/>
  <c r="AE98" i="39"/>
  <c r="AD99" i="39"/>
  <c r="W94" i="39"/>
  <c r="Y94" i="39"/>
  <c r="W139" i="39"/>
  <c r="Y139" i="39"/>
  <c r="Y104" i="39"/>
  <c r="W104" i="39"/>
  <c r="W120" i="39"/>
  <c r="Y114" i="39"/>
  <c r="W114" i="39"/>
  <c r="Y103" i="39"/>
  <c r="W103" i="39"/>
  <c r="W86" i="39"/>
  <c r="Y86" i="39"/>
  <c r="W123" i="39"/>
  <c r="W126" i="39"/>
  <c r="Y126" i="39"/>
  <c r="W121" i="39"/>
  <c r="AD111" i="39"/>
  <c r="AE110" i="39"/>
  <c r="AE122" i="39"/>
  <c r="AD123" i="39"/>
  <c r="W100" i="39"/>
  <c r="Y100" i="39"/>
  <c r="W101" i="39"/>
  <c r="Y101" i="39"/>
  <c r="Y98" i="39"/>
  <c r="W98" i="39"/>
  <c r="Y89" i="39"/>
  <c r="W89" i="39"/>
  <c r="Y136" i="39"/>
  <c r="W136" i="39"/>
  <c r="W118" i="39"/>
  <c r="W92" i="39"/>
  <c r="Y92" i="39"/>
  <c r="Y93" i="39"/>
  <c r="W93" i="39"/>
  <c r="Y97" i="39"/>
  <c r="W97" i="39"/>
  <c r="W105" i="39"/>
  <c r="W122" i="39"/>
  <c r="W99" i="39"/>
  <c r="Y99" i="39"/>
  <c r="Y88" i="39"/>
  <c r="W88" i="39"/>
  <c r="W130" i="39"/>
  <c r="W127" i="39"/>
  <c r="Y106" i="39"/>
  <c r="W106" i="39"/>
  <c r="W124" i="39"/>
  <c r="Y112" i="39"/>
  <c r="W112" i="39"/>
  <c r="W116" i="39"/>
  <c r="Y109" i="39"/>
  <c r="W109" i="39"/>
  <c r="W115" i="39"/>
  <c r="Y134" i="39"/>
  <c r="W134" i="39"/>
  <c r="W125" i="39"/>
  <c r="W128" i="39"/>
  <c r="Y96" i="39"/>
  <c r="W96" i="39"/>
  <c r="W91" i="39"/>
  <c r="Y111" i="39"/>
  <c r="W111" i="39"/>
  <c r="W135" i="39"/>
  <c r="Y135" i="39"/>
  <c r="Y131" i="39"/>
  <c r="W131" i="39"/>
  <c r="Y117" i="39"/>
  <c r="W117" i="39"/>
  <c r="Y113" i="39"/>
  <c r="W113" i="39"/>
  <c r="W95" i="39"/>
  <c r="Y95" i="39"/>
  <c r="Y119" i="39"/>
  <c r="W119" i="39"/>
  <c r="Y102" i="39"/>
  <c r="W102" i="39"/>
  <c r="AH86" i="39"/>
  <c r="AF86" i="39"/>
  <c r="AG86" i="39"/>
  <c r="Y108" i="39"/>
  <c r="W108" i="39"/>
  <c r="Y133" i="39"/>
  <c r="W133" i="39"/>
  <c r="Y138" i="39"/>
  <c r="W138" i="39"/>
  <c r="AD135" i="39"/>
  <c r="AE134" i="39"/>
  <c r="W107" i="39"/>
  <c r="Y107" i="39"/>
  <c r="Y110" i="39"/>
  <c r="W110" i="39"/>
  <c r="Y87" i="39"/>
  <c r="W87" i="39"/>
  <c r="Y90" i="39"/>
  <c r="W90" i="39"/>
  <c r="AD88" i="39"/>
  <c r="AE87" i="39"/>
  <c r="AQ120" i="18"/>
  <c r="R113" i="27"/>
  <c r="R113" i="37"/>
  <c r="Y113" i="37" s="1"/>
  <c r="R113" i="26"/>
  <c r="R113" i="38"/>
  <c r="Y113" i="38" s="1"/>
  <c r="R113" i="24"/>
  <c r="R113" i="36"/>
  <c r="Y113" i="36" s="1"/>
  <c r="R113" i="25"/>
  <c r="R113" i="28"/>
  <c r="Y113" i="28" s="1"/>
  <c r="R113" i="31"/>
  <c r="R113" i="35"/>
  <c r="Y113" i="35" s="1"/>
  <c r="R113" i="23"/>
  <c r="R113" i="21"/>
  <c r="R113" i="20"/>
  <c r="R113" i="34"/>
  <c r="Y113" i="34" s="1"/>
  <c r="R113" i="15"/>
  <c r="R113" i="30"/>
  <c r="Y113" i="30" s="1"/>
  <c r="R113" i="18"/>
  <c r="R113" i="22"/>
  <c r="Y113" i="22" s="1"/>
  <c r="R113" i="32"/>
  <c r="Y113" i="32" s="1"/>
  <c r="R113" i="12"/>
  <c r="Y113" i="12" s="1"/>
  <c r="R113" i="19"/>
  <c r="R113" i="29"/>
  <c r="Y113" i="29" s="1"/>
  <c r="R113" i="33"/>
  <c r="R115" i="27"/>
  <c r="R115" i="36"/>
  <c r="Y115" i="36" s="1"/>
  <c r="R115" i="25"/>
  <c r="Y115" i="25" s="1"/>
  <c r="R115" i="37"/>
  <c r="Y115" i="37" s="1"/>
  <c r="R115" i="26"/>
  <c r="Y115" i="26" s="1"/>
  <c r="R115" i="38"/>
  <c r="Y115" i="38" s="1"/>
  <c r="R115" i="24"/>
  <c r="R115" i="35"/>
  <c r="R115" i="22"/>
  <c r="R115" i="33"/>
  <c r="R115" i="32"/>
  <c r="R115" i="19"/>
  <c r="R115" i="21"/>
  <c r="Y115" i="21" s="1"/>
  <c r="R115" i="28"/>
  <c r="R115" i="23"/>
  <c r="R115" i="15"/>
  <c r="R115" i="34"/>
  <c r="Y115" i="34" s="1"/>
  <c r="R115" i="30"/>
  <c r="R115" i="20"/>
  <c r="R115" i="18"/>
  <c r="R115" i="12"/>
  <c r="R115" i="29"/>
  <c r="R115" i="31"/>
  <c r="Y115" i="31" s="1"/>
  <c r="AQ120" i="23"/>
  <c r="S104" i="11"/>
  <c r="S104" i="36"/>
  <c r="S104" i="25"/>
  <c r="S104" i="37"/>
  <c r="S104" i="26"/>
  <c r="S104" i="38"/>
  <c r="S104" i="24"/>
  <c r="S104" i="35"/>
  <c r="S104" i="32"/>
  <c r="S104" i="20"/>
  <c r="S104" i="31"/>
  <c r="S104" i="19"/>
  <c r="S104" i="18"/>
  <c r="S104" i="22"/>
  <c r="S104" i="33"/>
  <c r="S104" i="28"/>
  <c r="S104" i="23"/>
  <c r="S104" i="30"/>
  <c r="S104" i="34"/>
  <c r="S104" i="21"/>
  <c r="S104" i="12"/>
  <c r="S104" i="29"/>
  <c r="S104" i="15"/>
  <c r="R91" i="11"/>
  <c r="R91" i="25"/>
  <c r="R91" i="37"/>
  <c r="R91" i="26"/>
  <c r="R91" i="38"/>
  <c r="R91" i="36"/>
  <c r="R91" i="18"/>
  <c r="R91" i="34"/>
  <c r="R91" i="22"/>
  <c r="R91" i="21"/>
  <c r="R91" i="31"/>
  <c r="R91" i="32"/>
  <c r="R91" i="19"/>
  <c r="R91" i="33"/>
  <c r="R91" i="28"/>
  <c r="R91" i="23"/>
  <c r="R91" i="20"/>
  <c r="R91" i="30"/>
  <c r="R91" i="24"/>
  <c r="R91" i="35"/>
  <c r="R91" i="12"/>
  <c r="R91" i="29"/>
  <c r="R91" i="15"/>
  <c r="R89" i="11"/>
  <c r="R89" i="36"/>
  <c r="R89" i="25"/>
  <c r="R89" i="37"/>
  <c r="R89" i="26"/>
  <c r="R89" i="38"/>
  <c r="R89" i="24"/>
  <c r="R89" i="23"/>
  <c r="R89" i="31"/>
  <c r="R89" i="19"/>
  <c r="R89" i="32"/>
  <c r="R89" i="21"/>
  <c r="R89" i="34"/>
  <c r="R89" i="33"/>
  <c r="R89" i="20"/>
  <c r="R89" i="28"/>
  <c r="R89" i="18"/>
  <c r="R89" i="22"/>
  <c r="R89" i="30"/>
  <c r="R89" i="35"/>
  <c r="R89" i="12"/>
  <c r="R89" i="29"/>
  <c r="R89" i="15"/>
  <c r="Y135" i="24"/>
  <c r="W139" i="22"/>
  <c r="Y136" i="20"/>
  <c r="W98" i="21"/>
  <c r="Y90" i="19"/>
  <c r="Y102" i="24"/>
  <c r="Y90" i="21"/>
  <c r="Y97" i="15"/>
  <c r="W139" i="15"/>
  <c r="R87" i="11"/>
  <c r="R87" i="36"/>
  <c r="R87" i="25"/>
  <c r="R87" i="37"/>
  <c r="R87" i="26"/>
  <c r="R87" i="38"/>
  <c r="R87" i="20"/>
  <c r="R87" i="22"/>
  <c r="R87" i="31"/>
  <c r="R87" i="35"/>
  <c r="R87" i="32"/>
  <c r="R87" i="19"/>
  <c r="R87" i="23"/>
  <c r="R87" i="24"/>
  <c r="R87" i="34"/>
  <c r="R87" i="21"/>
  <c r="R87" i="28"/>
  <c r="R87" i="33"/>
  <c r="R87" i="18"/>
  <c r="R87" i="29"/>
  <c r="R87" i="30"/>
  <c r="R87" i="15"/>
  <c r="R87" i="12"/>
  <c r="Y110" i="26"/>
  <c r="R119" i="38"/>
  <c r="Y119" i="38" s="1"/>
  <c r="R119" i="24"/>
  <c r="R119" i="36"/>
  <c r="Y119" i="36" s="1"/>
  <c r="R119" i="25"/>
  <c r="R119" i="37"/>
  <c r="Y119" i="37" s="1"/>
  <c r="R119" i="26"/>
  <c r="R119" i="31"/>
  <c r="Y119" i="31" s="1"/>
  <c r="R119" i="33"/>
  <c r="R119" i="35"/>
  <c r="Y119" i="35" s="1"/>
  <c r="R119" i="23"/>
  <c r="R119" i="32"/>
  <c r="Y119" i="32" s="1"/>
  <c r="R119" i="21"/>
  <c r="R119" i="19"/>
  <c r="R119" i="28"/>
  <c r="Y119" i="28" s="1"/>
  <c r="R119" i="20"/>
  <c r="Y119" i="20" s="1"/>
  <c r="R119" i="34"/>
  <c r="R119" i="12"/>
  <c r="R119" i="22"/>
  <c r="R119" i="29"/>
  <c r="Y119" i="29" s="1"/>
  <c r="R119" i="30"/>
  <c r="R119" i="18"/>
  <c r="R119" i="15"/>
  <c r="S116" i="37"/>
  <c r="S116" i="33"/>
  <c r="S116" i="18"/>
  <c r="S116" i="23"/>
  <c r="S116" i="12"/>
  <c r="S116" i="15"/>
  <c r="AQ121" i="20"/>
  <c r="W134" i="21"/>
  <c r="R116" i="27"/>
  <c r="Y116" i="27" s="1"/>
  <c r="R116" i="26"/>
  <c r="R116" i="38"/>
  <c r="Y116" i="38" s="1"/>
  <c r="R116" i="24"/>
  <c r="R116" i="36"/>
  <c r="Y116" i="36" s="1"/>
  <c r="R116" i="25"/>
  <c r="R116" i="37"/>
  <c r="Y116" i="37" s="1"/>
  <c r="R116" i="19"/>
  <c r="R116" i="31"/>
  <c r="Y116" i="31" s="1"/>
  <c r="R116" i="35"/>
  <c r="Y116" i="35" s="1"/>
  <c r="R116" i="23"/>
  <c r="R116" i="32"/>
  <c r="Y116" i="32" s="1"/>
  <c r="R116" i="21"/>
  <c r="R116" i="28"/>
  <c r="R116" i="30"/>
  <c r="Y116" i="30" s="1"/>
  <c r="R116" i="20"/>
  <c r="R116" i="34"/>
  <c r="Y116" i="34" s="1"/>
  <c r="R116" i="18"/>
  <c r="R116" i="12"/>
  <c r="R116" i="22"/>
  <c r="R116" i="29"/>
  <c r="R116" i="33"/>
  <c r="Y116" i="33" s="1"/>
  <c r="R116" i="15"/>
  <c r="R117" i="27"/>
  <c r="R117" i="24"/>
  <c r="Y117" i="24" s="1"/>
  <c r="R117" i="36"/>
  <c r="R117" i="25"/>
  <c r="R117" i="37"/>
  <c r="Y117" i="37" s="1"/>
  <c r="R117" i="26"/>
  <c r="R117" i="38"/>
  <c r="Y117" i="38" s="1"/>
  <c r="R117" i="32"/>
  <c r="R117" i="34"/>
  <c r="Y117" i="34" s="1"/>
  <c r="R117" i="28"/>
  <c r="R117" i="20"/>
  <c r="R117" i="31"/>
  <c r="Y117" i="31" s="1"/>
  <c r="R117" i="18"/>
  <c r="R117" i="35"/>
  <c r="Y117" i="35" s="1"/>
  <c r="R117" i="22"/>
  <c r="R117" i="33"/>
  <c r="R117" i="15"/>
  <c r="R117" i="19"/>
  <c r="R117" i="23"/>
  <c r="Y117" i="23" s="1"/>
  <c r="R117" i="21"/>
  <c r="R117" i="30"/>
  <c r="Y117" i="30" s="1"/>
  <c r="R117" i="12"/>
  <c r="R117" i="29"/>
  <c r="S114" i="27"/>
  <c r="S114" i="24"/>
  <c r="S114" i="36"/>
  <c r="S114" i="25"/>
  <c r="S114" i="37"/>
  <c r="S114" i="26"/>
  <c r="S114" i="38"/>
  <c r="S114" i="32"/>
  <c r="S114" i="34"/>
  <c r="S114" i="20"/>
  <c r="S114" i="31"/>
  <c r="S114" i="18"/>
  <c r="S114" i="35"/>
  <c r="S114" i="22"/>
  <c r="S114" i="33"/>
  <c r="S114" i="19"/>
  <c r="S114" i="23"/>
  <c r="S114" i="21"/>
  <c r="S114" i="28"/>
  <c r="S114" i="30"/>
  <c r="S114" i="15"/>
  <c r="S114" i="12"/>
  <c r="S114" i="29"/>
  <c r="S88" i="11"/>
  <c r="S88" i="26"/>
  <c r="S88" i="38"/>
  <c r="S88" i="36"/>
  <c r="S88" i="25"/>
  <c r="S88" i="37"/>
  <c r="S88" i="19"/>
  <c r="S88" i="28"/>
  <c r="S88" i="18"/>
  <c r="S88" i="22"/>
  <c r="S88" i="35"/>
  <c r="S88" i="30"/>
  <c r="S88" i="31"/>
  <c r="S88" i="32"/>
  <c r="S88" i="23"/>
  <c r="S88" i="24"/>
  <c r="S88" i="12"/>
  <c r="S88" i="33"/>
  <c r="S88" i="29"/>
  <c r="S88" i="20"/>
  <c r="S88" i="15"/>
  <c r="S88" i="34"/>
  <c r="S88" i="21"/>
  <c r="Y88" i="21"/>
  <c r="W124" i="21"/>
  <c r="W130" i="20"/>
  <c r="R114" i="27"/>
  <c r="R114" i="24"/>
  <c r="Y114" i="24" s="1"/>
  <c r="R114" i="36"/>
  <c r="Y114" i="36" s="1"/>
  <c r="R114" i="25"/>
  <c r="R114" i="37"/>
  <c r="Y114" i="37" s="1"/>
  <c r="R114" i="26"/>
  <c r="R114" i="38"/>
  <c r="Y114" i="38" s="1"/>
  <c r="R114" i="20"/>
  <c r="R114" i="22"/>
  <c r="Y114" i="22" s="1"/>
  <c r="R114" i="31"/>
  <c r="Y114" i="31" s="1"/>
  <c r="R114" i="18"/>
  <c r="R114" i="35"/>
  <c r="Y114" i="35" s="1"/>
  <c r="R114" i="33"/>
  <c r="Y114" i="33" s="1"/>
  <c r="R114" i="32"/>
  <c r="Y114" i="32" s="1"/>
  <c r="R114" i="29"/>
  <c r="R114" i="19"/>
  <c r="R114" i="23"/>
  <c r="R114" i="28"/>
  <c r="R114" i="34"/>
  <c r="Y114" i="34" s="1"/>
  <c r="R114" i="30"/>
  <c r="Y114" i="30" s="1"/>
  <c r="R114" i="21"/>
  <c r="R114" i="15"/>
  <c r="R114" i="12"/>
  <c r="AM122" i="1"/>
  <c r="AQ122" i="50" s="1"/>
  <c r="R122" i="24"/>
  <c r="R122" i="36"/>
  <c r="R122" i="25"/>
  <c r="R122" i="37"/>
  <c r="R122" i="26"/>
  <c r="R122" i="38"/>
  <c r="R122" i="20"/>
  <c r="R122" i="22"/>
  <c r="R122" i="32"/>
  <c r="R122" i="35"/>
  <c r="R122" i="23"/>
  <c r="R122" i="21"/>
  <c r="R122" i="33"/>
  <c r="R122" i="19"/>
  <c r="R122" i="28"/>
  <c r="R122" i="34"/>
  <c r="R122" i="29"/>
  <c r="R122" i="15"/>
  <c r="R122" i="31"/>
  <c r="R122" i="18"/>
  <c r="R122" i="30"/>
  <c r="R122" i="12"/>
  <c r="Y88" i="22"/>
  <c r="Y92" i="24"/>
  <c r="W107" i="26"/>
  <c r="S99" i="25"/>
  <c r="S99" i="37"/>
  <c r="S99" i="26"/>
  <c r="S99" i="38"/>
  <c r="S99" i="24"/>
  <c r="S99" i="36"/>
  <c r="S99" i="18"/>
  <c r="S99" i="21"/>
  <c r="S99" i="28"/>
  <c r="S99" i="23"/>
  <c r="S99" i="34"/>
  <c r="S99" i="20"/>
  <c r="S99" i="31"/>
  <c r="S99" i="22"/>
  <c r="S99" i="30"/>
  <c r="S99" i="35"/>
  <c r="S99" i="32"/>
  <c r="S99" i="19"/>
  <c r="S99" i="12"/>
  <c r="S99" i="29"/>
  <c r="S99" i="15"/>
  <c r="S99" i="33"/>
  <c r="R90" i="38"/>
  <c r="R90" i="36"/>
  <c r="R90" i="25"/>
  <c r="R90" i="37"/>
  <c r="R90" i="26"/>
  <c r="R90" i="31"/>
  <c r="R90" i="24"/>
  <c r="R90" i="20"/>
  <c r="R90" i="18"/>
  <c r="R90" i="22"/>
  <c r="R90" i="35"/>
  <c r="R90" i="32"/>
  <c r="R90" i="19"/>
  <c r="R90" i="23"/>
  <c r="R90" i="30"/>
  <c r="R90" i="12"/>
  <c r="R90" i="29"/>
  <c r="R90" i="15"/>
  <c r="R90" i="28"/>
  <c r="R90" i="34"/>
  <c r="R90" i="33"/>
  <c r="R90" i="21"/>
  <c r="S118" i="37"/>
  <c r="S118" i="26"/>
  <c r="S118" i="38"/>
  <c r="S118" i="24"/>
  <c r="S118" i="36"/>
  <c r="S118" i="25"/>
  <c r="S118" i="28"/>
  <c r="S118" i="33"/>
  <c r="S118" i="18"/>
  <c r="S118" i="22"/>
  <c r="S118" i="35"/>
  <c r="S118" i="15"/>
  <c r="S118" i="32"/>
  <c r="S118" i="19"/>
  <c r="S118" i="21"/>
  <c r="S118" i="30"/>
  <c r="S118" i="23"/>
  <c r="S118" i="34"/>
  <c r="S118" i="20"/>
  <c r="S118" i="12"/>
  <c r="S118" i="29"/>
  <c r="S118" i="31"/>
  <c r="S117" i="1"/>
  <c r="R95" i="36"/>
  <c r="R95" i="25"/>
  <c r="R95" i="37"/>
  <c r="R95" i="26"/>
  <c r="R95" i="38"/>
  <c r="R95" i="24"/>
  <c r="R95" i="23"/>
  <c r="R95" i="28"/>
  <c r="R95" i="34"/>
  <c r="R95" i="20"/>
  <c r="R95" i="18"/>
  <c r="R95" i="31"/>
  <c r="R95" i="35"/>
  <c r="R95" i="22"/>
  <c r="R95" i="21"/>
  <c r="R95" i="33"/>
  <c r="R95" i="32"/>
  <c r="R95" i="19"/>
  <c r="R95" i="30"/>
  <c r="R95" i="12"/>
  <c r="R95" i="29"/>
  <c r="R95" i="15"/>
  <c r="AQ115" i="25"/>
  <c r="S109" i="24"/>
  <c r="S109" i="36"/>
  <c r="S109" i="25"/>
  <c r="S109" i="37"/>
  <c r="S109" i="26"/>
  <c r="S109" i="38"/>
  <c r="S109" i="23"/>
  <c r="S109" i="32"/>
  <c r="S109" i="19"/>
  <c r="S109" i="28"/>
  <c r="S109" i="34"/>
  <c r="S109" i="21"/>
  <c r="S109" i="20"/>
  <c r="S109" i="18"/>
  <c r="S109" i="31"/>
  <c r="S109" i="35"/>
  <c r="S109" i="22"/>
  <c r="S109" i="33"/>
  <c r="S109" i="30"/>
  <c r="S109" i="12"/>
  <c r="S109" i="29"/>
  <c r="S109" i="15"/>
  <c r="S107" i="25"/>
  <c r="S107" i="37"/>
  <c r="S107" i="26"/>
  <c r="S107" i="38"/>
  <c r="S107" i="24"/>
  <c r="S107" i="36"/>
  <c r="S107" i="18"/>
  <c r="S107" i="32"/>
  <c r="S107" i="20"/>
  <c r="S107" i="31"/>
  <c r="S107" i="19"/>
  <c r="S107" i="21"/>
  <c r="S107" i="22"/>
  <c r="S107" i="35"/>
  <c r="S107" i="33"/>
  <c r="S107" i="30"/>
  <c r="S107" i="34"/>
  <c r="S107" i="12"/>
  <c r="S107" i="29"/>
  <c r="S107" i="15"/>
  <c r="S107" i="23"/>
  <c r="S107" i="28"/>
  <c r="S92" i="36"/>
  <c r="S92" i="25"/>
  <c r="S92" i="37"/>
  <c r="S92" i="26"/>
  <c r="S92" i="38"/>
  <c r="S92" i="24"/>
  <c r="S92" i="23"/>
  <c r="S92" i="20"/>
  <c r="S92" i="18"/>
  <c r="S92" i="31"/>
  <c r="S92" i="35"/>
  <c r="S92" i="22"/>
  <c r="S92" i="33"/>
  <c r="S92" i="21"/>
  <c r="S92" i="32"/>
  <c r="S92" i="19"/>
  <c r="S92" i="34"/>
  <c r="S92" i="30"/>
  <c r="S92" i="12"/>
  <c r="S92" i="29"/>
  <c r="S92" i="28"/>
  <c r="S92" i="15"/>
  <c r="R120" i="24"/>
  <c r="R120" i="36"/>
  <c r="Y120" i="36" s="1"/>
  <c r="R120" i="25"/>
  <c r="Y120" i="25" s="1"/>
  <c r="R120" i="37"/>
  <c r="Y120" i="37" s="1"/>
  <c r="R120" i="26"/>
  <c r="R120" i="38"/>
  <c r="Y120" i="38" s="1"/>
  <c r="R120" i="23"/>
  <c r="R120" i="32"/>
  <c r="R120" i="19"/>
  <c r="R120" i="28"/>
  <c r="R120" i="34"/>
  <c r="Y120" i="34" s="1"/>
  <c r="R120" i="20"/>
  <c r="R120" i="31"/>
  <c r="Y120" i="31" s="1"/>
  <c r="R120" i="18"/>
  <c r="R120" i="35"/>
  <c r="Y120" i="35" s="1"/>
  <c r="R120" i="22"/>
  <c r="R120" i="15"/>
  <c r="Y120" i="15" s="1"/>
  <c r="R120" i="33"/>
  <c r="Y120" i="33" s="1"/>
  <c r="R120" i="21"/>
  <c r="Y120" i="21" s="1"/>
  <c r="R120" i="30"/>
  <c r="Y120" i="30" s="1"/>
  <c r="R120" i="12"/>
  <c r="Y120" i="12" s="1"/>
  <c r="R120" i="29"/>
  <c r="R88" i="37"/>
  <c r="R88" i="26"/>
  <c r="R88" i="38"/>
  <c r="R88" i="36"/>
  <c r="R88" i="25"/>
  <c r="R88" i="28"/>
  <c r="R88" i="31"/>
  <c r="R88" i="33"/>
  <c r="R88" i="20"/>
  <c r="R88" i="18"/>
  <c r="R88" i="22"/>
  <c r="R88" i="35"/>
  <c r="R88" i="30"/>
  <c r="R88" i="19"/>
  <c r="R88" i="32"/>
  <c r="R88" i="34"/>
  <c r="R88" i="21"/>
  <c r="R88" i="23"/>
  <c r="R88" i="12"/>
  <c r="R88" i="29"/>
  <c r="R88" i="15"/>
  <c r="R88" i="24"/>
  <c r="S110" i="27"/>
  <c r="S110" i="37"/>
  <c r="S110" i="26"/>
  <c r="S110" i="38"/>
  <c r="S110" i="24"/>
  <c r="S110" i="36"/>
  <c r="S110" i="25"/>
  <c r="S110" i="28"/>
  <c r="S110" i="32"/>
  <c r="S110" i="20"/>
  <c r="S110" i="31"/>
  <c r="S110" i="19"/>
  <c r="S110" i="18"/>
  <c r="S110" i="34"/>
  <c r="S110" i="21"/>
  <c r="S110" i="22"/>
  <c r="S110" i="30"/>
  <c r="S110" i="35"/>
  <c r="S110" i="33"/>
  <c r="S110" i="12"/>
  <c r="S110" i="29"/>
  <c r="S110" i="15"/>
  <c r="S110" i="23"/>
  <c r="R121" i="27"/>
  <c r="R121" i="37"/>
  <c r="Y121" i="37" s="1"/>
  <c r="R121" i="26"/>
  <c r="R121" i="38"/>
  <c r="Y121" i="38" s="1"/>
  <c r="R121" i="24"/>
  <c r="R121" i="36"/>
  <c r="R121" i="25"/>
  <c r="R121" i="28"/>
  <c r="R121" i="20"/>
  <c r="R121" i="31"/>
  <c r="Y121" i="31" s="1"/>
  <c r="R121" i="18"/>
  <c r="R121" i="22"/>
  <c r="R121" i="15"/>
  <c r="R121" i="35"/>
  <c r="Y121" i="35" s="1"/>
  <c r="R121" i="33"/>
  <c r="Y121" i="33" s="1"/>
  <c r="R121" i="30"/>
  <c r="Y121" i="30" s="1"/>
  <c r="R121" i="21"/>
  <c r="R121" i="19"/>
  <c r="Y121" i="19" s="1"/>
  <c r="R121" i="32"/>
  <c r="Y121" i="32" s="1"/>
  <c r="R121" i="12"/>
  <c r="R121" i="29"/>
  <c r="R121" i="23"/>
  <c r="R121" i="34"/>
  <c r="Y121" i="34" s="1"/>
  <c r="R97" i="11"/>
  <c r="R97" i="37"/>
  <c r="R97" i="26"/>
  <c r="R97" i="38"/>
  <c r="R97" i="36"/>
  <c r="R97" i="25"/>
  <c r="R97" i="28"/>
  <c r="R97" i="31"/>
  <c r="R97" i="18"/>
  <c r="R97" i="22"/>
  <c r="R97" i="24"/>
  <c r="R97" i="35"/>
  <c r="R97" i="33"/>
  <c r="R97" i="21"/>
  <c r="R97" i="30"/>
  <c r="R97" i="32"/>
  <c r="R97" i="19"/>
  <c r="R97" i="23"/>
  <c r="R97" i="20"/>
  <c r="R97" i="12"/>
  <c r="R97" i="29"/>
  <c r="R97" i="15"/>
  <c r="R97" i="34"/>
  <c r="W138" i="21"/>
  <c r="S105" i="26"/>
  <c r="S105" i="38"/>
  <c r="S105" i="24"/>
  <c r="S105" i="36"/>
  <c r="S105" i="25"/>
  <c r="S105" i="37"/>
  <c r="S105" i="19"/>
  <c r="S105" i="33"/>
  <c r="S105" i="32"/>
  <c r="S105" i="23"/>
  <c r="S105" i="30"/>
  <c r="S105" i="28"/>
  <c r="S105" i="34"/>
  <c r="S105" i="20"/>
  <c r="S105" i="21"/>
  <c r="S105" i="31"/>
  <c r="S105" i="35"/>
  <c r="S105" i="22"/>
  <c r="S105" i="12"/>
  <c r="S105" i="29"/>
  <c r="S105" i="15"/>
  <c r="S105" i="18"/>
  <c r="S108" i="11"/>
  <c r="S108" i="38"/>
  <c r="S108" i="24"/>
  <c r="S108" i="36"/>
  <c r="S108" i="25"/>
  <c r="S108" i="37"/>
  <c r="S108" i="26"/>
  <c r="S108" i="31"/>
  <c r="S108" i="33"/>
  <c r="S108" i="35"/>
  <c r="S108" i="32"/>
  <c r="S108" i="19"/>
  <c r="S108" i="23"/>
  <c r="S108" i="28"/>
  <c r="S108" i="34"/>
  <c r="S108" i="20"/>
  <c r="S108" i="21"/>
  <c r="S108" i="12"/>
  <c r="S108" i="29"/>
  <c r="S108" i="15"/>
  <c r="S108" i="30"/>
  <c r="S108" i="18"/>
  <c r="S108" i="22"/>
  <c r="S123" i="27"/>
  <c r="S123" i="25"/>
  <c r="S123" i="37"/>
  <c r="Y123" i="37" s="1"/>
  <c r="S123" i="26"/>
  <c r="Y123" i="26" s="1"/>
  <c r="S123" i="38"/>
  <c r="Y123" i="38" s="1"/>
  <c r="S123" i="24"/>
  <c r="Y123" i="24" s="1"/>
  <c r="S123" i="36"/>
  <c r="Y123" i="36" s="1"/>
  <c r="S123" i="18"/>
  <c r="S123" i="32"/>
  <c r="S123" i="21"/>
  <c r="S123" i="19"/>
  <c r="S123" i="28"/>
  <c r="S123" i="23"/>
  <c r="S123" i="34"/>
  <c r="Y123" i="34" s="1"/>
  <c r="S123" i="20"/>
  <c r="S123" i="15"/>
  <c r="S123" i="31"/>
  <c r="S123" i="22"/>
  <c r="S123" i="30"/>
  <c r="Y123" i="30" s="1"/>
  <c r="S123" i="12"/>
  <c r="S123" i="35"/>
  <c r="Y123" i="35" s="1"/>
  <c r="S123" i="29"/>
  <c r="Y123" i="29" s="1"/>
  <c r="S123" i="33"/>
  <c r="Y123" i="33" s="1"/>
  <c r="AQ121" i="18"/>
  <c r="T111" i="27"/>
  <c r="T111" i="24"/>
  <c r="T111" i="36"/>
  <c r="T111" i="25"/>
  <c r="T111" i="37"/>
  <c r="T111" i="26"/>
  <c r="T111" i="38"/>
  <c r="T111" i="32"/>
  <c r="T111" i="34"/>
  <c r="T111" i="35"/>
  <c r="T111" i="22"/>
  <c r="T111" i="33"/>
  <c r="T111" i="19"/>
  <c r="T111" i="23"/>
  <c r="T111" i="28"/>
  <c r="T111" i="21"/>
  <c r="T111" i="20"/>
  <c r="T111" i="15"/>
  <c r="T111" i="31"/>
  <c r="T111" i="18"/>
  <c r="T111" i="30"/>
  <c r="T111" i="12"/>
  <c r="T111" i="29"/>
  <c r="S101" i="11"/>
  <c r="S101" i="24"/>
  <c r="S101" i="36"/>
  <c r="S101" i="25"/>
  <c r="S101" i="37"/>
  <c r="S101" i="26"/>
  <c r="S101" i="38"/>
  <c r="S101" i="23"/>
  <c r="S101" i="32"/>
  <c r="S101" i="20"/>
  <c r="S101" i="31"/>
  <c r="S101" i="19"/>
  <c r="S101" i="35"/>
  <c r="S101" i="22"/>
  <c r="S101" i="33"/>
  <c r="S101" i="28"/>
  <c r="S101" i="34"/>
  <c r="S101" i="18"/>
  <c r="S101" i="30"/>
  <c r="S101" i="12"/>
  <c r="S101" i="21"/>
  <c r="S101" i="29"/>
  <c r="S101" i="15"/>
  <c r="R93" i="11"/>
  <c r="R93" i="25"/>
  <c r="R93" i="37"/>
  <c r="R93" i="26"/>
  <c r="R93" i="38"/>
  <c r="R93" i="36"/>
  <c r="R93" i="18"/>
  <c r="R93" i="21"/>
  <c r="R93" i="24"/>
  <c r="R93" i="31"/>
  <c r="R93" i="22"/>
  <c r="R93" i="35"/>
  <c r="R93" i="33"/>
  <c r="R93" i="32"/>
  <c r="R93" i="19"/>
  <c r="R93" i="28"/>
  <c r="R93" i="23"/>
  <c r="R93" i="30"/>
  <c r="R93" i="34"/>
  <c r="R93" i="20"/>
  <c r="R93" i="12"/>
  <c r="R93" i="29"/>
  <c r="R93" i="15"/>
  <c r="S106" i="24"/>
  <c r="S106" i="36"/>
  <c r="S106" i="25"/>
  <c r="S106" i="37"/>
  <c r="S106" i="26"/>
  <c r="S106" i="38"/>
  <c r="S106" i="32"/>
  <c r="S106" i="34"/>
  <c r="S106" i="28"/>
  <c r="S106" i="20"/>
  <c r="S106" i="21"/>
  <c r="S106" i="18"/>
  <c r="S106" i="31"/>
  <c r="S106" i="35"/>
  <c r="S106" i="22"/>
  <c r="S106" i="15"/>
  <c r="S106" i="33"/>
  <c r="S106" i="30"/>
  <c r="S106" i="12"/>
  <c r="S106" i="19"/>
  <c r="S106" i="23"/>
  <c r="S106" i="29"/>
  <c r="S94" i="36"/>
  <c r="S94" i="25"/>
  <c r="S94" i="37"/>
  <c r="S94" i="26"/>
  <c r="S94" i="38"/>
  <c r="S94" i="20"/>
  <c r="S94" i="22"/>
  <c r="S94" i="31"/>
  <c r="S94" i="19"/>
  <c r="S94" i="32"/>
  <c r="S94" i="33"/>
  <c r="S94" i="23"/>
  <c r="S94" i="28"/>
  <c r="S94" i="34"/>
  <c r="S94" i="24"/>
  <c r="S94" i="18"/>
  <c r="S94" i="29"/>
  <c r="S94" i="15"/>
  <c r="S94" i="21"/>
  <c r="S94" i="35"/>
  <c r="S94" i="30"/>
  <c r="S94" i="12"/>
  <c r="R98" i="11"/>
  <c r="R98" i="36"/>
  <c r="R98" i="25"/>
  <c r="R98" i="37"/>
  <c r="R98" i="26"/>
  <c r="R98" i="38"/>
  <c r="R98" i="20"/>
  <c r="R98" i="22"/>
  <c r="R98" i="32"/>
  <c r="R98" i="28"/>
  <c r="R98" i="18"/>
  <c r="R98" i="35"/>
  <c r="R98" i="21"/>
  <c r="R98" i="19"/>
  <c r="R98" i="33"/>
  <c r="R98" i="23"/>
  <c r="R98" i="34"/>
  <c r="R98" i="29"/>
  <c r="R98" i="15"/>
  <c r="R98" i="24"/>
  <c r="R98" i="30"/>
  <c r="R98" i="31"/>
  <c r="R98" i="12"/>
  <c r="S103" i="24"/>
  <c r="S103" i="36"/>
  <c r="S103" i="25"/>
  <c r="S103" i="37"/>
  <c r="S103" i="26"/>
  <c r="S103" i="38"/>
  <c r="S103" i="20"/>
  <c r="S103" i="22"/>
  <c r="S103" i="34"/>
  <c r="S103" i="18"/>
  <c r="S103" i="21"/>
  <c r="S103" i="31"/>
  <c r="S103" i="35"/>
  <c r="S103" i="32"/>
  <c r="S103" i="33"/>
  <c r="S103" i="19"/>
  <c r="S103" i="23"/>
  <c r="S103" i="29"/>
  <c r="S103" i="15"/>
  <c r="S103" i="28"/>
  <c r="S103" i="30"/>
  <c r="S103" i="12"/>
  <c r="S124" i="27"/>
  <c r="S124" i="26"/>
  <c r="S124" i="38"/>
  <c r="Y124" i="38" s="1"/>
  <c r="S124" i="24"/>
  <c r="S124" i="36"/>
  <c r="Y124" i="36" s="1"/>
  <c r="S124" i="25"/>
  <c r="Y124" i="25" s="1"/>
  <c r="S124" i="37"/>
  <c r="Y124" i="37" s="1"/>
  <c r="S124" i="19"/>
  <c r="Y124" i="19" s="1"/>
  <c r="S124" i="32"/>
  <c r="S124" i="28"/>
  <c r="Y124" i="28" s="1"/>
  <c r="S124" i="34"/>
  <c r="Y124" i="34" s="1"/>
  <c r="S124" i="20"/>
  <c r="S124" i="31"/>
  <c r="Y124" i="31" s="1"/>
  <c r="S124" i="18"/>
  <c r="S124" i="22"/>
  <c r="S124" i="30"/>
  <c r="Y124" i="30" s="1"/>
  <c r="S124" i="35"/>
  <c r="S124" i="33"/>
  <c r="Y124" i="33" s="1"/>
  <c r="S124" i="21"/>
  <c r="S124" i="12"/>
  <c r="S124" i="29"/>
  <c r="Y124" i="29" s="1"/>
  <c r="S124" i="23"/>
  <c r="S124" i="15"/>
  <c r="T112" i="27"/>
  <c r="T112" i="25"/>
  <c r="T112" i="37"/>
  <c r="T112" i="26"/>
  <c r="T112" i="38"/>
  <c r="T112" i="24"/>
  <c r="T112" i="36"/>
  <c r="T112" i="18"/>
  <c r="T112" i="34"/>
  <c r="T112" i="22"/>
  <c r="T112" i="21"/>
  <c r="T112" i="32"/>
  <c r="T112" i="19"/>
  <c r="T112" i="28"/>
  <c r="T112" i="23"/>
  <c r="T112" i="20"/>
  <c r="T112" i="15"/>
  <c r="T112" i="31"/>
  <c r="T112" i="30"/>
  <c r="T112" i="35"/>
  <c r="T112" i="12"/>
  <c r="T112" i="29"/>
  <c r="T112" i="33"/>
  <c r="S102" i="37"/>
  <c r="S102" i="26"/>
  <c r="S102" i="38"/>
  <c r="S102" i="24"/>
  <c r="S102" i="36"/>
  <c r="S102" i="25"/>
  <c r="S102" i="28"/>
  <c r="S102" i="32"/>
  <c r="S102" i="19"/>
  <c r="S102" i="23"/>
  <c r="S102" i="34"/>
  <c r="S102" i="20"/>
  <c r="S102" i="30"/>
  <c r="S102" i="31"/>
  <c r="S102" i="18"/>
  <c r="S102" i="22"/>
  <c r="S102" i="21"/>
  <c r="S102" i="35"/>
  <c r="S102" i="12"/>
  <c r="S102" i="29"/>
  <c r="S102" i="15"/>
  <c r="S102" i="33"/>
  <c r="R86" i="27"/>
  <c r="R86" i="36"/>
  <c r="R86" i="25"/>
  <c r="R86" i="37"/>
  <c r="R86" i="26"/>
  <c r="R86" i="38"/>
  <c r="R86" i="35"/>
  <c r="R86" i="32"/>
  <c r="R86" i="20"/>
  <c r="R86" i="19"/>
  <c r="R86" i="28"/>
  <c r="R86" i="33"/>
  <c r="R86" i="18"/>
  <c r="R86" i="22"/>
  <c r="R86" i="31"/>
  <c r="R86" i="30"/>
  <c r="R86" i="24"/>
  <c r="R86" i="21"/>
  <c r="R86" i="23"/>
  <c r="R86" i="34"/>
  <c r="R86" i="12"/>
  <c r="R86" i="29"/>
  <c r="R86" i="15"/>
  <c r="R118" i="25"/>
  <c r="R118" i="37"/>
  <c r="Y118" i="37" s="1"/>
  <c r="R118" i="26"/>
  <c r="R118" i="38"/>
  <c r="Y118" i="38" s="1"/>
  <c r="R118" i="24"/>
  <c r="Y118" i="24" s="1"/>
  <c r="R118" i="36"/>
  <c r="Y118" i="36" s="1"/>
  <c r="R118" i="18"/>
  <c r="R118" i="21"/>
  <c r="R118" i="31"/>
  <c r="Y118" i="31" s="1"/>
  <c r="R118" i="22"/>
  <c r="R118" i="35"/>
  <c r="Y118" i="35" s="1"/>
  <c r="R118" i="33"/>
  <c r="Y118" i="33" s="1"/>
  <c r="R118" i="15"/>
  <c r="Y118" i="15" s="1"/>
  <c r="R118" i="32"/>
  <c r="Y118" i="32" s="1"/>
  <c r="R118" i="19"/>
  <c r="R118" i="30"/>
  <c r="R118" i="28"/>
  <c r="R118" i="23"/>
  <c r="R118" i="34"/>
  <c r="Y118" i="34" s="1"/>
  <c r="R118" i="20"/>
  <c r="R118" i="12"/>
  <c r="Y118" i="12" s="1"/>
  <c r="R118" i="29"/>
  <c r="S100" i="27"/>
  <c r="S100" i="38"/>
  <c r="S100" i="36"/>
  <c r="S100" i="25"/>
  <c r="S100" i="37"/>
  <c r="S100" i="26"/>
  <c r="S100" i="31"/>
  <c r="S100" i="33"/>
  <c r="S100" i="34"/>
  <c r="S100" i="22"/>
  <c r="S100" i="18"/>
  <c r="S100" i="35"/>
  <c r="S100" i="21"/>
  <c r="S100" i="32"/>
  <c r="S100" i="19"/>
  <c r="S100" i="23"/>
  <c r="S100" i="24"/>
  <c r="S100" i="30"/>
  <c r="S100" i="12"/>
  <c r="S100" i="29"/>
  <c r="S100" i="15"/>
  <c r="S100" i="28"/>
  <c r="S100" i="20"/>
  <c r="T100" i="1"/>
  <c r="W106" i="21"/>
  <c r="Y139" i="21"/>
  <c r="Y137" i="21"/>
  <c r="Y133" i="24"/>
  <c r="W125" i="24"/>
  <c r="Y138" i="21"/>
  <c r="W86" i="26"/>
  <c r="W108" i="24"/>
  <c r="W89" i="23"/>
  <c r="Y104" i="21"/>
  <c r="W87" i="21"/>
  <c r="AQ114" i="36"/>
  <c r="AQ114" i="35"/>
  <c r="AQ114" i="37"/>
  <c r="AQ114" i="38"/>
  <c r="AQ114" i="34"/>
  <c r="AQ114" i="33"/>
  <c r="AQ114" i="32"/>
  <c r="AQ114" i="30"/>
  <c r="AQ114" i="31"/>
  <c r="AQ114" i="29"/>
  <c r="S127" i="28"/>
  <c r="S127" i="38"/>
  <c r="Y127" i="38" s="1"/>
  <c r="S127" i="37"/>
  <c r="Y127" i="37" s="1"/>
  <c r="S127" i="34"/>
  <c r="Y127" i="34" s="1"/>
  <c r="S127" i="33"/>
  <c r="Y127" i="33" s="1"/>
  <c r="S127" i="36"/>
  <c r="Y127" i="36" s="1"/>
  <c r="S127" i="35"/>
  <c r="Y127" i="35" s="1"/>
  <c r="S127" i="32"/>
  <c r="Y127" i="32" s="1"/>
  <c r="S127" i="31"/>
  <c r="Y127" i="31" s="1"/>
  <c r="S127" i="30"/>
  <c r="Y127" i="30" s="1"/>
  <c r="S127" i="29"/>
  <c r="Y127" i="29" s="1"/>
  <c r="S128" i="28"/>
  <c r="Y128" i="28" s="1"/>
  <c r="S128" i="38"/>
  <c r="Y128" i="38" s="1"/>
  <c r="S128" i="37"/>
  <c r="Y128" i="37" s="1"/>
  <c r="S128" i="36"/>
  <c r="Y128" i="36" s="1"/>
  <c r="S128" i="35"/>
  <c r="Y128" i="35" s="1"/>
  <c r="S128" i="34"/>
  <c r="Y128" i="34" s="1"/>
  <c r="S128" i="32"/>
  <c r="Y128" i="32" s="1"/>
  <c r="S128" i="33"/>
  <c r="Y128" i="33" s="1"/>
  <c r="S128" i="31"/>
  <c r="Y128" i="31" s="1"/>
  <c r="S128" i="30"/>
  <c r="Y128" i="30" s="1"/>
  <c r="S128" i="29"/>
  <c r="Y128" i="29" s="1"/>
  <c r="S129" i="28"/>
  <c r="Y129" i="28" s="1"/>
  <c r="S129" i="37"/>
  <c r="Y129" i="37" s="1"/>
  <c r="S129" i="38"/>
  <c r="Y129" i="38" s="1"/>
  <c r="S129" i="36"/>
  <c r="Y129" i="36" s="1"/>
  <c r="S129" i="35"/>
  <c r="Y129" i="35" s="1"/>
  <c r="S129" i="33"/>
  <c r="Y129" i="33" s="1"/>
  <c r="S129" i="31"/>
  <c r="Y129" i="31" s="1"/>
  <c r="S129" i="32"/>
  <c r="Y129" i="32" s="1"/>
  <c r="S129" i="34"/>
  <c r="Y129" i="34" s="1"/>
  <c r="S129" i="30"/>
  <c r="S129" i="29"/>
  <c r="Y129" i="29" s="1"/>
  <c r="AQ129" i="37"/>
  <c r="AQ129" i="38"/>
  <c r="AQ129" i="36"/>
  <c r="AQ129" i="35"/>
  <c r="AQ129" i="34"/>
  <c r="AQ129" i="33"/>
  <c r="AQ129" i="32"/>
  <c r="AQ129" i="31"/>
  <c r="AQ129" i="29"/>
  <c r="AQ129" i="30"/>
  <c r="AQ115" i="37"/>
  <c r="AQ115" i="38"/>
  <c r="AQ115" i="36"/>
  <c r="AQ115" i="35"/>
  <c r="AQ115" i="31"/>
  <c r="AQ115" i="32"/>
  <c r="AQ115" i="33"/>
  <c r="AQ115" i="34"/>
  <c r="AQ115" i="30"/>
  <c r="AQ115" i="29"/>
  <c r="Y104" i="24"/>
  <c r="Y136" i="21"/>
  <c r="Y137" i="22"/>
  <c r="Y91" i="21"/>
  <c r="Y99" i="24"/>
  <c r="W134" i="20"/>
  <c r="Y114" i="15"/>
  <c r="AQ123" i="28"/>
  <c r="AQ123" i="38"/>
  <c r="AQ123" i="37"/>
  <c r="AQ123" i="36"/>
  <c r="AQ123" i="34"/>
  <c r="AQ123" i="32"/>
  <c r="AQ123" i="35"/>
  <c r="AQ123" i="33"/>
  <c r="AQ123" i="31"/>
  <c r="AQ123" i="30"/>
  <c r="AQ123" i="29"/>
  <c r="AQ121" i="19"/>
  <c r="Y98" i="21"/>
  <c r="AQ120" i="24"/>
  <c r="Y137" i="20"/>
  <c r="AQ118" i="28"/>
  <c r="AQ118" i="38"/>
  <c r="AQ118" i="36"/>
  <c r="AQ118" i="35"/>
  <c r="AQ118" i="34"/>
  <c r="AQ118" i="37"/>
  <c r="AQ118" i="33"/>
  <c r="AQ118" i="32"/>
  <c r="AQ118" i="31"/>
  <c r="AQ118" i="30"/>
  <c r="AQ118" i="29"/>
  <c r="AQ124" i="28"/>
  <c r="AQ124" i="38"/>
  <c r="AQ124" i="37"/>
  <c r="AQ124" i="34"/>
  <c r="AQ124" i="33"/>
  <c r="AQ124" i="36"/>
  <c r="AQ124" i="35"/>
  <c r="AQ124" i="32"/>
  <c r="AQ124" i="31"/>
  <c r="AQ124" i="30"/>
  <c r="AQ124" i="29"/>
  <c r="AQ120" i="36"/>
  <c r="AQ120" i="38"/>
  <c r="AQ120" i="37"/>
  <c r="AQ120" i="35"/>
  <c r="AQ120" i="34"/>
  <c r="AQ120" i="33"/>
  <c r="AQ120" i="32"/>
  <c r="AQ120" i="30"/>
  <c r="AQ120" i="31"/>
  <c r="AQ120" i="29"/>
  <c r="AQ113" i="28"/>
  <c r="AQ113" i="38"/>
  <c r="AQ113" i="37"/>
  <c r="AQ113" i="35"/>
  <c r="AQ113" i="36"/>
  <c r="AQ113" i="34"/>
  <c r="AQ113" i="32"/>
  <c r="AQ113" i="33"/>
  <c r="AQ113" i="31"/>
  <c r="AQ113" i="30"/>
  <c r="AQ113" i="29"/>
  <c r="AQ113" i="18"/>
  <c r="AQ125" i="38"/>
  <c r="AQ125" i="37"/>
  <c r="AQ125" i="36"/>
  <c r="AQ125" i="35"/>
  <c r="AQ125" i="34"/>
  <c r="AQ125" i="33"/>
  <c r="AQ125" i="32"/>
  <c r="AQ125" i="31"/>
  <c r="AQ125" i="30"/>
  <c r="AQ125" i="29"/>
  <c r="S131" i="28"/>
  <c r="Y131" i="28" s="1"/>
  <c r="S131" i="38"/>
  <c r="Y131" i="38" s="1"/>
  <c r="S131" i="37"/>
  <c r="Y131" i="37" s="1"/>
  <c r="S131" i="36"/>
  <c r="Y131" i="36" s="1"/>
  <c r="S131" i="35"/>
  <c r="Y131" i="35" s="1"/>
  <c r="S131" i="34"/>
  <c r="Y131" i="34" s="1"/>
  <c r="S131" i="32"/>
  <c r="Y131" i="32" s="1"/>
  <c r="S131" i="31"/>
  <c r="S131" i="30"/>
  <c r="Y131" i="30" s="1"/>
  <c r="S131" i="29"/>
  <c r="Y131" i="29" s="1"/>
  <c r="S131" i="33"/>
  <c r="Y131" i="33" s="1"/>
  <c r="AQ126" i="37"/>
  <c r="AQ126" i="38"/>
  <c r="AQ126" i="36"/>
  <c r="AQ126" i="35"/>
  <c r="AQ126" i="32"/>
  <c r="AQ126" i="34"/>
  <c r="AQ126" i="31"/>
  <c r="AQ126" i="33"/>
  <c r="AQ126" i="29"/>
  <c r="AQ126" i="30"/>
  <c r="AQ124" i="19"/>
  <c r="W94" i="21"/>
  <c r="W117" i="23"/>
  <c r="AQ131" i="38"/>
  <c r="AQ131" i="36"/>
  <c r="AQ131" i="37"/>
  <c r="AQ131" i="34"/>
  <c r="AQ131" i="33"/>
  <c r="AQ131" i="35"/>
  <c r="AQ131" i="32"/>
  <c r="AQ131" i="29"/>
  <c r="AQ131" i="30"/>
  <c r="AQ131" i="31"/>
  <c r="AP122" i="28"/>
  <c r="AP122" i="37"/>
  <c r="AP122" i="36"/>
  <c r="AP122" i="38"/>
  <c r="AP122" i="35"/>
  <c r="AP122" i="33"/>
  <c r="AP122" i="34"/>
  <c r="AP122" i="31"/>
  <c r="AP122" i="30"/>
  <c r="AP122" i="29"/>
  <c r="AP122" i="32"/>
  <c r="T111" i="11"/>
  <c r="AQ121" i="24"/>
  <c r="AQ121" i="38"/>
  <c r="AQ121" i="37"/>
  <c r="AQ121" i="35"/>
  <c r="AQ121" i="36"/>
  <c r="AQ121" i="33"/>
  <c r="AQ121" i="32"/>
  <c r="AQ121" i="34"/>
  <c r="AQ121" i="31"/>
  <c r="AQ121" i="30"/>
  <c r="AQ121" i="29"/>
  <c r="AQ121" i="15"/>
  <c r="AQ121" i="26"/>
  <c r="AQ117" i="28"/>
  <c r="AQ117" i="38"/>
  <c r="AQ117" i="37"/>
  <c r="AQ117" i="36"/>
  <c r="AQ117" i="34"/>
  <c r="AQ117" i="35"/>
  <c r="AQ117" i="32"/>
  <c r="AQ117" i="33"/>
  <c r="AQ117" i="31"/>
  <c r="AQ117" i="30"/>
  <c r="AQ117" i="29"/>
  <c r="Y106" i="24"/>
  <c r="Y133" i="21"/>
  <c r="Y134" i="20"/>
  <c r="Y137" i="15"/>
  <c r="AQ124" i="18"/>
  <c r="AQ127" i="28"/>
  <c r="AQ127" i="37"/>
  <c r="AQ127" i="38"/>
  <c r="AQ127" i="36"/>
  <c r="AQ127" i="35"/>
  <c r="AQ127" i="33"/>
  <c r="AQ127" i="31"/>
  <c r="AQ127" i="34"/>
  <c r="AQ127" i="32"/>
  <c r="AQ127" i="29"/>
  <c r="AQ127" i="30"/>
  <c r="S130" i="38"/>
  <c r="Y130" i="38" s="1"/>
  <c r="S130" i="36"/>
  <c r="Y130" i="36" s="1"/>
  <c r="S130" i="37"/>
  <c r="Y130" i="37" s="1"/>
  <c r="S130" i="35"/>
  <c r="Y130" i="35" s="1"/>
  <c r="S130" i="34"/>
  <c r="Y130" i="34" s="1"/>
  <c r="S130" i="33"/>
  <c r="Y130" i="33" s="1"/>
  <c r="S130" i="31"/>
  <c r="Y130" i="31" s="1"/>
  <c r="S130" i="32"/>
  <c r="Y130" i="32" s="1"/>
  <c r="S130" i="30"/>
  <c r="S130" i="29"/>
  <c r="Y130" i="29" s="1"/>
  <c r="AQ128" i="11"/>
  <c r="AQ128" i="38"/>
  <c r="AQ128" i="37"/>
  <c r="AQ128" i="35"/>
  <c r="AQ128" i="36"/>
  <c r="AQ128" i="34"/>
  <c r="AQ128" i="33"/>
  <c r="AQ128" i="31"/>
  <c r="AQ128" i="32"/>
  <c r="AQ128" i="30"/>
  <c r="AQ128" i="29"/>
  <c r="S96" i="28"/>
  <c r="S96" i="38"/>
  <c r="S96" i="37"/>
  <c r="S96" i="36"/>
  <c r="S96" i="35"/>
  <c r="S96" i="33"/>
  <c r="S96" i="32"/>
  <c r="S96" i="31"/>
  <c r="S96" i="30"/>
  <c r="S96" i="34"/>
  <c r="S96" i="29"/>
  <c r="S132" i="28"/>
  <c r="Y132" i="28" s="1"/>
  <c r="S132" i="37"/>
  <c r="Y132" i="37" s="1"/>
  <c r="S132" i="36"/>
  <c r="Y132" i="36" s="1"/>
  <c r="S132" i="38"/>
  <c r="Y132" i="38" s="1"/>
  <c r="S132" i="35"/>
  <c r="Y132" i="35" s="1"/>
  <c r="S132" i="34"/>
  <c r="Y132" i="34" s="1"/>
  <c r="S132" i="33"/>
  <c r="Y132" i="33" s="1"/>
  <c r="S132" i="32"/>
  <c r="Y132" i="32" s="1"/>
  <c r="S132" i="31"/>
  <c r="Y132" i="31" s="1"/>
  <c r="S132" i="29"/>
  <c r="Y132" i="29" s="1"/>
  <c r="S132" i="30"/>
  <c r="Y132" i="30" s="1"/>
  <c r="AQ117" i="15"/>
  <c r="AQ113" i="19"/>
  <c r="AQ117" i="24"/>
  <c r="AE102" i="24"/>
  <c r="AF102" i="24" s="1"/>
  <c r="AE99" i="24"/>
  <c r="AQ132" i="28"/>
  <c r="AQ132" i="38"/>
  <c r="AQ132" i="37"/>
  <c r="AQ132" i="35"/>
  <c r="AQ132" i="34"/>
  <c r="AQ132" i="33"/>
  <c r="AQ132" i="32"/>
  <c r="AQ132" i="36"/>
  <c r="AQ132" i="31"/>
  <c r="AQ132" i="30"/>
  <c r="AQ132" i="29"/>
  <c r="W86" i="18"/>
  <c r="AQ130" i="38"/>
  <c r="AQ130" i="35"/>
  <c r="AQ130" i="36"/>
  <c r="AQ130" i="34"/>
  <c r="AQ130" i="37"/>
  <c r="AQ130" i="33"/>
  <c r="AQ130" i="31"/>
  <c r="AQ130" i="30"/>
  <c r="AQ130" i="29"/>
  <c r="AQ130" i="32"/>
  <c r="S125" i="28"/>
  <c r="Y125" i="28" s="1"/>
  <c r="S125" i="38"/>
  <c r="Y125" i="38" s="1"/>
  <c r="S125" i="37"/>
  <c r="Y125" i="37" s="1"/>
  <c r="S125" i="35"/>
  <c r="Y125" i="35" s="1"/>
  <c r="S125" i="36"/>
  <c r="Y125" i="36" s="1"/>
  <c r="S125" i="34"/>
  <c r="S125" i="33"/>
  <c r="Y125" i="33" s="1"/>
  <c r="S125" i="32"/>
  <c r="Y125" i="32" s="1"/>
  <c r="S125" i="30"/>
  <c r="Y125" i="30" s="1"/>
  <c r="S125" i="31"/>
  <c r="Y125" i="31" s="1"/>
  <c r="S125" i="29"/>
  <c r="Y125" i="29" s="1"/>
  <c r="AQ119" i="12"/>
  <c r="AQ119" i="38"/>
  <c r="AQ119" i="37"/>
  <c r="AQ119" i="36"/>
  <c r="AQ119" i="34"/>
  <c r="AQ119" i="35"/>
  <c r="AQ119" i="33"/>
  <c r="AQ119" i="32"/>
  <c r="AQ119" i="31"/>
  <c r="AQ119" i="30"/>
  <c r="AQ119" i="29"/>
  <c r="S126" i="28"/>
  <c r="Y126" i="28" s="1"/>
  <c r="S126" i="38"/>
  <c r="Y126" i="38" s="1"/>
  <c r="S126" i="37"/>
  <c r="Y126" i="37" s="1"/>
  <c r="S126" i="36"/>
  <c r="Y126" i="36" s="1"/>
  <c r="S126" i="34"/>
  <c r="Y126" i="34" s="1"/>
  <c r="S126" i="35"/>
  <c r="Y126" i="35" s="1"/>
  <c r="S126" i="33"/>
  <c r="Y126" i="33" s="1"/>
  <c r="S126" i="32"/>
  <c r="Y126" i="32" s="1"/>
  <c r="S126" i="30"/>
  <c r="Y126" i="30" s="1"/>
  <c r="S126" i="29"/>
  <c r="Y126" i="29" s="1"/>
  <c r="S126" i="31"/>
  <c r="Y126" i="31" s="1"/>
  <c r="AQ124" i="20"/>
  <c r="AQ128" i="21"/>
  <c r="AQ124" i="23"/>
  <c r="AE98" i="24"/>
  <c r="AG98" i="24" s="1"/>
  <c r="AE100" i="24"/>
  <c r="AF100" i="24" s="1"/>
  <c r="AQ121" i="25"/>
  <c r="AQ113" i="25"/>
  <c r="W130" i="22"/>
  <c r="W125" i="20"/>
  <c r="W100" i="21"/>
  <c r="Y133" i="19"/>
  <c r="AQ116" i="28"/>
  <c r="AQ116" i="38"/>
  <c r="AQ116" i="37"/>
  <c r="AQ116" i="36"/>
  <c r="AQ116" i="35"/>
  <c r="AQ116" i="33"/>
  <c r="AQ116" i="31"/>
  <c r="AQ116" i="34"/>
  <c r="AQ116" i="32"/>
  <c r="AQ116" i="29"/>
  <c r="AQ116" i="30"/>
  <c r="AP86" i="38"/>
  <c r="AP86" i="37"/>
  <c r="AP86" i="36"/>
  <c r="AP86" i="35"/>
  <c r="AP86" i="34"/>
  <c r="AP86" i="33"/>
  <c r="AP86" i="30"/>
  <c r="AP86" i="32"/>
  <c r="AP86" i="31"/>
  <c r="AP86" i="29"/>
  <c r="W131" i="38"/>
  <c r="W130" i="38"/>
  <c r="W104" i="38"/>
  <c r="Y104" i="38"/>
  <c r="AE110" i="38"/>
  <c r="AE99" i="38"/>
  <c r="AE124" i="38"/>
  <c r="W92" i="38"/>
  <c r="Y92" i="38"/>
  <c r="W114" i="38"/>
  <c r="Y97" i="38"/>
  <c r="W97" i="38"/>
  <c r="W112" i="38"/>
  <c r="W124" i="38"/>
  <c r="Y91" i="38"/>
  <c r="W91" i="38"/>
  <c r="W125" i="38"/>
  <c r="W127" i="38"/>
  <c r="Y133" i="38"/>
  <c r="W133" i="38"/>
  <c r="Y138" i="38"/>
  <c r="W138" i="38"/>
  <c r="W116" i="38"/>
  <c r="W89" i="38"/>
  <c r="Y89" i="38"/>
  <c r="W90" i="38"/>
  <c r="Y90" i="38"/>
  <c r="W120" i="38"/>
  <c r="Y95" i="38"/>
  <c r="W129" i="38"/>
  <c r="W113" i="38"/>
  <c r="W119" i="38"/>
  <c r="Y101" i="38"/>
  <c r="W101" i="38"/>
  <c r="Y96" i="38"/>
  <c r="W96" i="38"/>
  <c r="AE135" i="38"/>
  <c r="W122" i="38"/>
  <c r="AI122" i="38" s="1"/>
  <c r="W100" i="38"/>
  <c r="Y100" i="38"/>
  <c r="Y136" i="38"/>
  <c r="W136" i="38"/>
  <c r="W132" i="38"/>
  <c r="W126" i="38"/>
  <c r="Y137" i="38"/>
  <c r="W137" i="38"/>
  <c r="W128" i="38"/>
  <c r="W135" i="38"/>
  <c r="Y135" i="38"/>
  <c r="W118" i="38"/>
  <c r="Y99" i="38"/>
  <c r="W99" i="38"/>
  <c r="W108" i="38"/>
  <c r="Y108" i="38"/>
  <c r="AE86" i="38"/>
  <c r="W94" i="38"/>
  <c r="Y94" i="38"/>
  <c r="Y88" i="38"/>
  <c r="W88" i="38"/>
  <c r="Y86" i="38"/>
  <c r="W86" i="38"/>
  <c r="Y102" i="38"/>
  <c r="W102" i="38"/>
  <c r="Y134" i="38"/>
  <c r="W134" i="38"/>
  <c r="AI134" i="38" s="1"/>
  <c r="Y106" i="38"/>
  <c r="W106" i="38"/>
  <c r="Y110" i="38"/>
  <c r="W110" i="38"/>
  <c r="Y87" i="38"/>
  <c r="W87" i="38"/>
  <c r="Y103" i="38"/>
  <c r="W103" i="38"/>
  <c r="Y109" i="38"/>
  <c r="W109" i="38"/>
  <c r="Y93" i="38"/>
  <c r="W93" i="38"/>
  <c r="W121" i="38"/>
  <c r="AH122" i="38"/>
  <c r="AG122" i="38"/>
  <c r="AF122" i="38"/>
  <c r="AJ123" i="38"/>
  <c r="AG123" i="38"/>
  <c r="AF123" i="38"/>
  <c r="AI123" i="38"/>
  <c r="AH123" i="38"/>
  <c r="W117" i="38"/>
  <c r="W111" i="38"/>
  <c r="Y111" i="38"/>
  <c r="AH98" i="38"/>
  <c r="AG98" i="38"/>
  <c r="AF98" i="38"/>
  <c r="AH134" i="38"/>
  <c r="AG134" i="38"/>
  <c r="AF134" i="38"/>
  <c r="W105" i="38"/>
  <c r="Y105" i="38"/>
  <c r="Y98" i="38"/>
  <c r="W98" i="38"/>
  <c r="AI98" i="38" s="1"/>
  <c r="Y107" i="38"/>
  <c r="W107" i="38"/>
  <c r="W128" i="37"/>
  <c r="W125" i="37"/>
  <c r="W123" i="37"/>
  <c r="AE123" i="37"/>
  <c r="W129" i="37"/>
  <c r="Y98" i="37"/>
  <c r="W98" i="37"/>
  <c r="AI98" i="37" s="1"/>
  <c r="W115" i="37"/>
  <c r="W96" i="37"/>
  <c r="Y96" i="37"/>
  <c r="Y106" i="37"/>
  <c r="W106" i="37"/>
  <c r="W107" i="37"/>
  <c r="Y107" i="37"/>
  <c r="W100" i="37"/>
  <c r="Y100" i="37"/>
  <c r="W131" i="37"/>
  <c r="W99" i="37"/>
  <c r="Y99" i="37"/>
  <c r="W116" i="37"/>
  <c r="Y86" i="37"/>
  <c r="W86" i="37"/>
  <c r="AE110" i="37"/>
  <c r="W119" i="37"/>
  <c r="AH98" i="37"/>
  <c r="AF98" i="37"/>
  <c r="AG98" i="37"/>
  <c r="W114" i="37"/>
  <c r="W117" i="37"/>
  <c r="Y136" i="37"/>
  <c r="W136" i="37"/>
  <c r="Y104" i="37"/>
  <c r="W104" i="37"/>
  <c r="Y108" i="37"/>
  <c r="W108" i="37"/>
  <c r="Y95" i="37"/>
  <c r="W95" i="37"/>
  <c r="Y88" i="37"/>
  <c r="W88" i="37"/>
  <c r="AE99" i="37"/>
  <c r="Y105" i="37"/>
  <c r="W105" i="37"/>
  <c r="W109" i="37"/>
  <c r="Y109" i="37"/>
  <c r="Y111" i="37"/>
  <c r="W120" i="37"/>
  <c r="W110" i="37"/>
  <c r="Y110" i="37"/>
  <c r="Y93" i="37"/>
  <c r="W93" i="37"/>
  <c r="W127" i="37"/>
  <c r="W130" i="37"/>
  <c r="W124" i="37"/>
  <c r="W102" i="37"/>
  <c r="Y102" i="37"/>
  <c r="W113" i="37"/>
  <c r="Y112" i="37"/>
  <c r="W112" i="37"/>
  <c r="W132" i="37"/>
  <c r="AE87" i="37"/>
  <c r="W134" i="37"/>
  <c r="Y134" i="37"/>
  <c r="Y138" i="37"/>
  <c r="AE134" i="37"/>
  <c r="Y89" i="37"/>
  <c r="W89" i="37"/>
  <c r="W92" i="37"/>
  <c r="Y92" i="37"/>
  <c r="W138" i="37"/>
  <c r="W126" i="37"/>
  <c r="Y97" i="37"/>
  <c r="W97" i="37"/>
  <c r="W122" i="37"/>
  <c r="AI122" i="37" s="1"/>
  <c r="W121" i="37"/>
  <c r="Y94" i="37"/>
  <c r="W94" i="37"/>
  <c r="Y90" i="37"/>
  <c r="W90" i="37"/>
  <c r="Y101" i="37"/>
  <c r="W101" i="37"/>
  <c r="Y87" i="37"/>
  <c r="W87" i="37"/>
  <c r="W103" i="37"/>
  <c r="Y103" i="37"/>
  <c r="Y91" i="37"/>
  <c r="W91" i="37"/>
  <c r="AH122" i="37"/>
  <c r="AG122" i="37"/>
  <c r="AF122" i="37"/>
  <c r="AH86" i="37"/>
  <c r="AG86" i="37"/>
  <c r="AF86" i="37"/>
  <c r="W126" i="36"/>
  <c r="Y112" i="36"/>
  <c r="W112" i="36"/>
  <c r="W115" i="36"/>
  <c r="W90" i="36"/>
  <c r="Y90" i="36"/>
  <c r="Y95" i="36"/>
  <c r="W95" i="36"/>
  <c r="Y92" i="36"/>
  <c r="W92" i="36"/>
  <c r="AE110" i="36"/>
  <c r="Y87" i="36"/>
  <c r="W87" i="36"/>
  <c r="Y138" i="36"/>
  <c r="W138" i="36"/>
  <c r="W120" i="36"/>
  <c r="W132" i="36"/>
  <c r="Y136" i="36"/>
  <c r="W136" i="36"/>
  <c r="W125" i="36"/>
  <c r="W101" i="36"/>
  <c r="Y101" i="36"/>
  <c r="Y104" i="36"/>
  <c r="W104" i="36"/>
  <c r="W128" i="36"/>
  <c r="W98" i="36"/>
  <c r="Y98" i="36"/>
  <c r="Y107" i="36"/>
  <c r="W107" i="36"/>
  <c r="Y100" i="36"/>
  <c r="W100" i="36"/>
  <c r="W94" i="36"/>
  <c r="Y94" i="36"/>
  <c r="AE86" i="36"/>
  <c r="W119" i="36"/>
  <c r="W122" i="36"/>
  <c r="AI122" i="36" s="1"/>
  <c r="Y91" i="36"/>
  <c r="W91" i="36"/>
  <c r="W99" i="36"/>
  <c r="Y99" i="36"/>
  <c r="W86" i="36"/>
  <c r="X140" i="36" s="1"/>
  <c r="Y86" i="36"/>
  <c r="W118" i="36"/>
  <c r="AE123" i="36"/>
  <c r="W131" i="36"/>
  <c r="Y134" i="36"/>
  <c r="W134" i="36"/>
  <c r="Y133" i="36"/>
  <c r="W133" i="36"/>
  <c r="W121" i="36"/>
  <c r="Y121" i="36"/>
  <c r="Y110" i="36"/>
  <c r="W110" i="36"/>
  <c r="Y109" i="36"/>
  <c r="W109" i="36"/>
  <c r="Y105" i="36"/>
  <c r="W105" i="36"/>
  <c r="W96" i="36"/>
  <c r="Y96" i="36"/>
  <c r="W124" i="36"/>
  <c r="Y137" i="36"/>
  <c r="W137" i="36"/>
  <c r="Y93" i="36"/>
  <c r="W93" i="36"/>
  <c r="Y88" i="36"/>
  <c r="W88" i="36"/>
  <c r="W123" i="36"/>
  <c r="W129" i="36"/>
  <c r="W108" i="36"/>
  <c r="Y108" i="36"/>
  <c r="AE98" i="36"/>
  <c r="W114" i="36"/>
  <c r="AH122" i="36"/>
  <c r="AG122" i="36"/>
  <c r="AF122" i="36"/>
  <c r="Y117" i="36"/>
  <c r="W117" i="36"/>
  <c r="W102" i="36"/>
  <c r="Y102" i="36"/>
  <c r="W106" i="36"/>
  <c r="Y106" i="36"/>
  <c r="W130" i="36"/>
  <c r="AE134" i="36"/>
  <c r="W103" i="36"/>
  <c r="Y103" i="36"/>
  <c r="W113" i="36"/>
  <c r="W111" i="36"/>
  <c r="Y111" i="36"/>
  <c r="W89" i="36"/>
  <c r="Y89" i="36"/>
  <c r="W119" i="35"/>
  <c r="W117" i="35"/>
  <c r="W111" i="35"/>
  <c r="Y111" i="35"/>
  <c r="Y103" i="35"/>
  <c r="W103" i="35"/>
  <c r="W125" i="35"/>
  <c r="W129" i="35"/>
  <c r="W132" i="35"/>
  <c r="W120" i="35"/>
  <c r="W118" i="35"/>
  <c r="Y133" i="35"/>
  <c r="W133" i="35"/>
  <c r="W127" i="35"/>
  <c r="W122" i="35"/>
  <c r="W113" i="35"/>
  <c r="W115" i="35"/>
  <c r="Y115" i="35"/>
  <c r="W91" i="35"/>
  <c r="Y91" i="35"/>
  <c r="W116" i="35"/>
  <c r="Y96" i="35"/>
  <c r="W96" i="35"/>
  <c r="AE98" i="35"/>
  <c r="W123" i="35"/>
  <c r="Y86" i="35"/>
  <c r="W86" i="35"/>
  <c r="X140" i="35" s="1"/>
  <c r="W107" i="35"/>
  <c r="Y107" i="35"/>
  <c r="Y136" i="35"/>
  <c r="W136" i="35"/>
  <c r="W95" i="35"/>
  <c r="Y95" i="35"/>
  <c r="W92" i="35"/>
  <c r="Y92" i="35"/>
  <c r="Y112" i="35"/>
  <c r="W112" i="35"/>
  <c r="Y102" i="35"/>
  <c r="W102" i="35"/>
  <c r="W114" i="35"/>
  <c r="W130" i="35"/>
  <c r="Y88" i="35"/>
  <c r="W88" i="35"/>
  <c r="AE86" i="35"/>
  <c r="W131" i="35"/>
  <c r="W108" i="35"/>
  <c r="Y108" i="35"/>
  <c r="AE110" i="35"/>
  <c r="W100" i="35"/>
  <c r="Y100" i="35"/>
  <c r="Y87" i="35"/>
  <c r="W87" i="35"/>
  <c r="W94" i="35"/>
  <c r="Y94" i="35"/>
  <c r="W110" i="35"/>
  <c r="Y110" i="35"/>
  <c r="Y93" i="35"/>
  <c r="W138" i="35"/>
  <c r="Y138" i="35"/>
  <c r="AE122" i="35"/>
  <c r="AE134" i="35"/>
  <c r="Y106" i="35"/>
  <c r="W106" i="35"/>
  <c r="Y104" i="35"/>
  <c r="W104" i="35"/>
  <c r="W101" i="35"/>
  <c r="Y101" i="35"/>
  <c r="W97" i="35"/>
  <c r="Y97" i="35"/>
  <c r="Y98" i="35"/>
  <c r="W98" i="35"/>
  <c r="Y124" i="35"/>
  <c r="W124" i="35"/>
  <c r="Y137" i="35"/>
  <c r="W137" i="35"/>
  <c r="Y135" i="35"/>
  <c r="W126" i="35"/>
  <c r="Y89" i="35"/>
  <c r="W89" i="35"/>
  <c r="W90" i="35"/>
  <c r="Y90" i="35"/>
  <c r="Y105" i="35"/>
  <c r="W105" i="35"/>
  <c r="Y99" i="35"/>
  <c r="W99" i="35"/>
  <c r="Y125" i="34"/>
  <c r="W125" i="34"/>
  <c r="AE110" i="34"/>
  <c r="Y105" i="34"/>
  <c r="W105" i="34"/>
  <c r="W91" i="34"/>
  <c r="Y91" i="34"/>
  <c r="Y96" i="34"/>
  <c r="W96" i="34"/>
  <c r="W112" i="34"/>
  <c r="Y112" i="34"/>
  <c r="AE122" i="34"/>
  <c r="Y104" i="34"/>
  <c r="W104" i="34"/>
  <c r="W97" i="34"/>
  <c r="Y97" i="34"/>
  <c r="W129" i="34"/>
  <c r="AE98" i="34"/>
  <c r="W113" i="34"/>
  <c r="W123" i="34"/>
  <c r="Y87" i="34"/>
  <c r="W87" i="34"/>
  <c r="Y108" i="34"/>
  <c r="W108" i="34"/>
  <c r="W132" i="34"/>
  <c r="W103" i="34"/>
  <c r="Y103" i="34"/>
  <c r="W119" i="34"/>
  <c r="Y119" i="34"/>
  <c r="W118" i="34"/>
  <c r="Y134" i="34"/>
  <c r="W134" i="34"/>
  <c r="Y136" i="34"/>
  <c r="W136" i="34"/>
  <c r="W138" i="34"/>
  <c r="Y138" i="34"/>
  <c r="W131" i="34"/>
  <c r="W114" i="34"/>
  <c r="W101" i="34"/>
  <c r="Y101" i="34"/>
  <c r="Y88" i="34"/>
  <c r="W88" i="34"/>
  <c r="W127" i="34"/>
  <c r="AE134" i="34"/>
  <c r="AE86" i="34"/>
  <c r="W122" i="34"/>
  <c r="W115" i="34"/>
  <c r="W94" i="34"/>
  <c r="Y94" i="34"/>
  <c r="W95" i="34"/>
  <c r="Y95" i="34"/>
  <c r="W121" i="34"/>
  <c r="Y99" i="34"/>
  <c r="W99" i="34"/>
  <c r="Y89" i="34"/>
  <c r="W89" i="34"/>
  <c r="Y133" i="34"/>
  <c r="W133" i="34"/>
  <c r="W120" i="34"/>
  <c r="W90" i="34"/>
  <c r="Y90" i="34"/>
  <c r="W92" i="34"/>
  <c r="Y92" i="34"/>
  <c r="Y107" i="34"/>
  <c r="W107" i="34"/>
  <c r="W124" i="34"/>
  <c r="Y111" i="34"/>
  <c r="W111" i="34"/>
  <c r="Y100" i="34"/>
  <c r="W100" i="34"/>
  <c r="W117" i="34"/>
  <c r="W116" i="34"/>
  <c r="Y109" i="34"/>
  <c r="W109" i="34"/>
  <c r="W93" i="34"/>
  <c r="Y102" i="34"/>
  <c r="W128" i="34"/>
  <c r="W130" i="34"/>
  <c r="W126" i="34"/>
  <c r="W106" i="34"/>
  <c r="Y106" i="34"/>
  <c r="W110" i="34"/>
  <c r="Y110" i="34"/>
  <c r="Y98" i="34"/>
  <c r="W98" i="34"/>
  <c r="Y86" i="34"/>
  <c r="W86" i="34"/>
  <c r="X140" i="34" s="1"/>
  <c r="W113" i="33"/>
  <c r="Y113" i="33"/>
  <c r="W135" i="33"/>
  <c r="W137" i="33"/>
  <c r="W89" i="33"/>
  <c r="Y89" i="33"/>
  <c r="AE122" i="33"/>
  <c r="W94" i="33"/>
  <c r="Y94" i="33"/>
  <c r="Y104" i="33"/>
  <c r="W104" i="33"/>
  <c r="Y87" i="33"/>
  <c r="W87" i="33"/>
  <c r="W102" i="33"/>
  <c r="Y102" i="33"/>
  <c r="W129" i="33"/>
  <c r="Y88" i="33"/>
  <c r="W88" i="33"/>
  <c r="W130" i="33"/>
  <c r="W134" i="33"/>
  <c r="Y134" i="33"/>
  <c r="Y112" i="33"/>
  <c r="W112" i="33"/>
  <c r="Y99" i="33"/>
  <c r="W99" i="33"/>
  <c r="W125" i="33"/>
  <c r="Y101" i="33"/>
  <c r="W101" i="33"/>
  <c r="AE134" i="33"/>
  <c r="W123" i="33"/>
  <c r="Y92" i="33"/>
  <c r="W92" i="33"/>
  <c r="Y119" i="33"/>
  <c r="W119" i="33"/>
  <c r="Y138" i="33"/>
  <c r="W118" i="33"/>
  <c r="Y109" i="33"/>
  <c r="W109" i="33"/>
  <c r="W121" i="33"/>
  <c r="W133" i="33"/>
  <c r="W100" i="33"/>
  <c r="Y100" i="33"/>
  <c r="W106" i="33"/>
  <c r="W131" i="33"/>
  <c r="W90" i="33"/>
  <c r="Y90" i="33"/>
  <c r="W120" i="33"/>
  <c r="Y110" i="33"/>
  <c r="W110" i="33"/>
  <c r="W127" i="33"/>
  <c r="Y115" i="33"/>
  <c r="W115" i="33"/>
  <c r="W126" i="33"/>
  <c r="Y105" i="33"/>
  <c r="W105" i="33"/>
  <c r="W122" i="33"/>
  <c r="AE86" i="33"/>
  <c r="AE98" i="33"/>
  <c r="W91" i="33"/>
  <c r="Y91" i="33"/>
  <c r="Y98" i="33"/>
  <c r="W98" i="33"/>
  <c r="Y93" i="33"/>
  <c r="W93" i="33"/>
  <c r="Y111" i="33"/>
  <c r="W111" i="33"/>
  <c r="Y107" i="33"/>
  <c r="W107" i="33"/>
  <c r="W116" i="33"/>
  <c r="Y117" i="33"/>
  <c r="W117" i="33"/>
  <c r="W103" i="33"/>
  <c r="Y103" i="33"/>
  <c r="W128" i="33"/>
  <c r="Y136" i="33"/>
  <c r="W136" i="33"/>
  <c r="W108" i="33"/>
  <c r="Y108" i="33"/>
  <c r="W95" i="33"/>
  <c r="Y95" i="33"/>
  <c r="W114" i="33"/>
  <c r="Y97" i="33"/>
  <c r="W97" i="33"/>
  <c r="AE110" i="33"/>
  <c r="Y96" i="33"/>
  <c r="W96" i="33"/>
  <c r="W124" i="33"/>
  <c r="W86" i="33"/>
  <c r="X140" i="33" s="1"/>
  <c r="Y86" i="33"/>
  <c r="W138" i="33"/>
  <c r="W125" i="32"/>
  <c r="W90" i="32"/>
  <c r="Y90" i="32"/>
  <c r="W122" i="32"/>
  <c r="W134" i="32"/>
  <c r="Y134" i="32"/>
  <c r="W99" i="32"/>
  <c r="Y99" i="32"/>
  <c r="W130" i="32"/>
  <c r="Y137" i="32"/>
  <c r="W137" i="32"/>
  <c r="AE98" i="32"/>
  <c r="W116" i="32"/>
  <c r="W113" i="32"/>
  <c r="Y108" i="32"/>
  <c r="W108" i="32"/>
  <c r="W129" i="32"/>
  <c r="W138" i="32"/>
  <c r="Y138" i="32"/>
  <c r="AE134" i="32"/>
  <c r="Y109" i="32"/>
  <c r="W109" i="32"/>
  <c r="Y112" i="32"/>
  <c r="W111" i="32"/>
  <c r="Y111" i="32"/>
  <c r="Y102" i="32"/>
  <c r="W102" i="32"/>
  <c r="Y87" i="32"/>
  <c r="W87" i="32"/>
  <c r="Y107" i="32"/>
  <c r="W107" i="32"/>
  <c r="W131" i="32"/>
  <c r="Y105" i="32"/>
  <c r="W105" i="32"/>
  <c r="Y86" i="32"/>
  <c r="W86" i="32"/>
  <c r="X140" i="32" s="1"/>
  <c r="W92" i="32"/>
  <c r="Y92" i="32"/>
  <c r="Y104" i="32"/>
  <c r="W104" i="32"/>
  <c r="AE86" i="32"/>
  <c r="W91" i="32"/>
  <c r="Y91" i="32"/>
  <c r="W132" i="32"/>
  <c r="W127" i="32"/>
  <c r="W114" i="32"/>
  <c r="Y123" i="32"/>
  <c r="Y93" i="32"/>
  <c r="W93" i="32"/>
  <c r="AE110" i="32"/>
  <c r="Y101" i="32"/>
  <c r="W101" i="32"/>
  <c r="Y110" i="32"/>
  <c r="W100" i="32"/>
  <c r="Y100" i="32"/>
  <c r="Y95" i="32"/>
  <c r="W95" i="32"/>
  <c r="Y89" i="32"/>
  <c r="W89" i="32"/>
  <c r="W106" i="32"/>
  <c r="Y106" i="32"/>
  <c r="W115" i="32"/>
  <c r="Y115" i="32"/>
  <c r="AE122" i="32"/>
  <c r="Y94" i="32"/>
  <c r="W94" i="32"/>
  <c r="W135" i="32"/>
  <c r="Y135" i="32"/>
  <c r="Y103" i="32"/>
  <c r="W103" i="32"/>
  <c r="Y117" i="32"/>
  <c r="W117" i="32"/>
  <c r="Y120" i="32"/>
  <c r="W120" i="32"/>
  <c r="Y136" i="32"/>
  <c r="W136" i="32"/>
  <c r="Y133" i="32"/>
  <c r="W133" i="32"/>
  <c r="Y124" i="32"/>
  <c r="W124" i="32"/>
  <c r="Y97" i="32"/>
  <c r="W97" i="32"/>
  <c r="Y88" i="32"/>
  <c r="W88" i="32"/>
  <c r="W98" i="32"/>
  <c r="Y98" i="32"/>
  <c r="Y96" i="32"/>
  <c r="W96" i="32"/>
  <c r="W119" i="32"/>
  <c r="AE110" i="31"/>
  <c r="W119" i="31"/>
  <c r="W95" i="31"/>
  <c r="Y95" i="31"/>
  <c r="Y92" i="31"/>
  <c r="W92" i="31"/>
  <c r="W112" i="31"/>
  <c r="Y112" i="31"/>
  <c r="Y97" i="31"/>
  <c r="W97" i="31"/>
  <c r="W101" i="31"/>
  <c r="Y101" i="31"/>
  <c r="W128" i="31"/>
  <c r="W122" i="31"/>
  <c r="AJ122" i="31" s="1"/>
  <c r="Y100" i="31"/>
  <c r="W100" i="31"/>
  <c r="Y136" i="31"/>
  <c r="W136" i="31"/>
  <c r="W130" i="31"/>
  <c r="Y134" i="31"/>
  <c r="W134" i="31"/>
  <c r="Y138" i="31"/>
  <c r="W138" i="31"/>
  <c r="W127" i="31"/>
  <c r="W104" i="31"/>
  <c r="W115" i="31"/>
  <c r="Y111" i="31"/>
  <c r="W111" i="31"/>
  <c r="Y110" i="31"/>
  <c r="W110" i="31"/>
  <c r="Y108" i="31"/>
  <c r="W108" i="31"/>
  <c r="Y107" i="31"/>
  <c r="W107" i="31"/>
  <c r="AE86" i="31"/>
  <c r="W123" i="31"/>
  <c r="Y123" i="31"/>
  <c r="Y102" i="31"/>
  <c r="W102" i="31"/>
  <c r="W121" i="31"/>
  <c r="Y91" i="31"/>
  <c r="W91" i="31"/>
  <c r="W86" i="31"/>
  <c r="Y86" i="31"/>
  <c r="W117" i="31"/>
  <c r="Y133" i="31"/>
  <c r="W133" i="31"/>
  <c r="W125" i="31"/>
  <c r="AE134" i="31"/>
  <c r="W124" i="31"/>
  <c r="W114" i="31"/>
  <c r="W98" i="31"/>
  <c r="Y98" i="31"/>
  <c r="Y99" i="31"/>
  <c r="W99" i="31"/>
  <c r="AH122" i="31"/>
  <c r="AG122" i="31"/>
  <c r="AF122" i="31"/>
  <c r="W126" i="31"/>
  <c r="Y113" i="31"/>
  <c r="W113" i="31"/>
  <c r="W90" i="31"/>
  <c r="Y90" i="31"/>
  <c r="Y137" i="31"/>
  <c r="W137" i="31"/>
  <c r="Y131" i="31"/>
  <c r="W131" i="31"/>
  <c r="Y96" i="31"/>
  <c r="W96" i="31"/>
  <c r="W129" i="31"/>
  <c r="Y106" i="31"/>
  <c r="W106" i="31"/>
  <c r="W120" i="31"/>
  <c r="AE98" i="31"/>
  <c r="Y89" i="31"/>
  <c r="W89" i="31"/>
  <c r="AE123" i="31"/>
  <c r="W109" i="31"/>
  <c r="Y109" i="31"/>
  <c r="W105" i="31"/>
  <c r="Y105" i="31"/>
  <c r="W88" i="31"/>
  <c r="Y88" i="31"/>
  <c r="W135" i="31"/>
  <c r="Y135" i="31"/>
  <c r="W116" i="31"/>
  <c r="W132" i="31"/>
  <c r="W103" i="31"/>
  <c r="Y103" i="31"/>
  <c r="Y87" i="31"/>
  <c r="W87" i="31"/>
  <c r="W93" i="31"/>
  <c r="Y93" i="31"/>
  <c r="Y94" i="31"/>
  <c r="W94" i="31"/>
  <c r="W90" i="30"/>
  <c r="Y90" i="30"/>
  <c r="W97" i="30"/>
  <c r="Y97" i="30"/>
  <c r="AE110" i="30"/>
  <c r="W123" i="30"/>
  <c r="W124" i="30"/>
  <c r="Y103" i="30"/>
  <c r="W103" i="30"/>
  <c r="Y130" i="30"/>
  <c r="W130" i="30"/>
  <c r="W95" i="30"/>
  <c r="Y95" i="30"/>
  <c r="W120" i="30"/>
  <c r="AE122" i="30"/>
  <c r="W125" i="30"/>
  <c r="Y111" i="30"/>
  <c r="W111" i="30"/>
  <c r="Y98" i="30"/>
  <c r="W98" i="30"/>
  <c r="Y110" i="30"/>
  <c r="W110" i="30"/>
  <c r="W99" i="30"/>
  <c r="Y99" i="30"/>
  <c r="Y134" i="30"/>
  <c r="W134" i="30"/>
  <c r="Y102" i="30"/>
  <c r="W102" i="30"/>
  <c r="W112" i="30"/>
  <c r="Y112" i="30"/>
  <c r="Y118" i="30"/>
  <c r="W118" i="30"/>
  <c r="Y91" i="30"/>
  <c r="W91" i="30"/>
  <c r="Y100" i="30"/>
  <c r="W100" i="30"/>
  <c r="W121" i="30"/>
  <c r="W131" i="30"/>
  <c r="W105" i="30"/>
  <c r="Y105" i="30"/>
  <c r="AE134" i="30"/>
  <c r="Y133" i="30"/>
  <c r="W133" i="30"/>
  <c r="W115" i="30"/>
  <c r="Y115" i="30"/>
  <c r="W104" i="30"/>
  <c r="Y104" i="30"/>
  <c r="AE86" i="30"/>
  <c r="AE98" i="30"/>
  <c r="Y119" i="30"/>
  <c r="W119" i="30"/>
  <c r="Y86" i="30"/>
  <c r="W86" i="30"/>
  <c r="X140" i="30" s="1"/>
  <c r="Y89" i="30"/>
  <c r="W89" i="30"/>
  <c r="Y108" i="30"/>
  <c r="W108" i="30"/>
  <c r="W107" i="30"/>
  <c r="Y107" i="30"/>
  <c r="W94" i="30"/>
  <c r="Y94" i="30"/>
  <c r="Y88" i="30"/>
  <c r="W88" i="30"/>
  <c r="W114" i="30"/>
  <c r="W122" i="30"/>
  <c r="W96" i="30"/>
  <c r="Y96" i="30"/>
  <c r="Y137" i="30"/>
  <c r="W137" i="30"/>
  <c r="Y136" i="30"/>
  <c r="W136" i="30"/>
  <c r="W113" i="30"/>
  <c r="W129" i="30"/>
  <c r="Y129" i="30"/>
  <c r="Y138" i="30"/>
  <c r="W117" i="30"/>
  <c r="W128" i="30"/>
  <c r="W135" i="30"/>
  <c r="Y135" i="30"/>
  <c r="W92" i="30"/>
  <c r="Y92" i="30"/>
  <c r="W93" i="30"/>
  <c r="Y93" i="30"/>
  <c r="W127" i="30"/>
  <c r="W138" i="30"/>
  <c r="W126" i="30"/>
  <c r="W116" i="30"/>
  <c r="W101" i="30"/>
  <c r="Y101" i="30"/>
  <c r="Y106" i="30"/>
  <c r="W106" i="30"/>
  <c r="W132" i="30"/>
  <c r="W87" i="30"/>
  <c r="Y87" i="30"/>
  <c r="W109" i="30"/>
  <c r="Y109" i="30"/>
  <c r="Y112" i="29"/>
  <c r="W112" i="29"/>
  <c r="W122" i="29"/>
  <c r="W126" i="29"/>
  <c r="AE98" i="29"/>
  <c r="W106" i="29"/>
  <c r="Y106" i="29"/>
  <c r="W114" i="29"/>
  <c r="Y114" i="29"/>
  <c r="Y95" i="29"/>
  <c r="W95" i="29"/>
  <c r="W103" i="29"/>
  <c r="Y103" i="29"/>
  <c r="W107" i="29"/>
  <c r="Y107" i="29"/>
  <c r="Y134" i="29"/>
  <c r="W134" i="29"/>
  <c r="Y118" i="29"/>
  <c r="W118" i="29"/>
  <c r="Y93" i="29"/>
  <c r="W93" i="29"/>
  <c r="AE122" i="29"/>
  <c r="W127" i="29"/>
  <c r="W121" i="29"/>
  <c r="Y121" i="29"/>
  <c r="AE134" i="29"/>
  <c r="Y101" i="29"/>
  <c r="W101" i="29"/>
  <c r="W98" i="29"/>
  <c r="Y92" i="29"/>
  <c r="W92" i="29"/>
  <c r="Y94" i="29"/>
  <c r="W94" i="29"/>
  <c r="Y102" i="29"/>
  <c r="W102" i="29"/>
  <c r="W123" i="29"/>
  <c r="W135" i="29"/>
  <c r="Y135" i="29"/>
  <c r="W110" i="29"/>
  <c r="Y110" i="29"/>
  <c r="AE110" i="29"/>
  <c r="Y136" i="29"/>
  <c r="W136" i="29"/>
  <c r="W130" i="29"/>
  <c r="W124" i="29"/>
  <c r="W125" i="29"/>
  <c r="Y138" i="29"/>
  <c r="W138" i="29"/>
  <c r="W139" i="29"/>
  <c r="Y139" i="29"/>
  <c r="Y90" i="29"/>
  <c r="W90" i="29"/>
  <c r="W89" i="29"/>
  <c r="Y89" i="29"/>
  <c r="Y120" i="29"/>
  <c r="W120" i="29"/>
  <c r="Y96" i="29"/>
  <c r="W96" i="29"/>
  <c r="W86" i="29"/>
  <c r="Y86" i="29"/>
  <c r="Y100" i="29"/>
  <c r="W100" i="29"/>
  <c r="Y117" i="29"/>
  <c r="W117" i="29"/>
  <c r="Y133" i="29"/>
  <c r="W133" i="29"/>
  <c r="W128" i="29"/>
  <c r="W116" i="29"/>
  <c r="Y116" i="29"/>
  <c r="Y97" i="29"/>
  <c r="W97" i="29"/>
  <c r="Y115" i="29"/>
  <c r="W115" i="29"/>
  <c r="Y111" i="29"/>
  <c r="W111" i="29"/>
  <c r="Y105" i="29"/>
  <c r="W105" i="29"/>
  <c r="W99" i="29"/>
  <c r="Y99" i="29"/>
  <c r="W131" i="29"/>
  <c r="Y137" i="29"/>
  <c r="W137" i="29"/>
  <c r="W132" i="29"/>
  <c r="Y108" i="29"/>
  <c r="W108" i="29"/>
  <c r="Y87" i="29"/>
  <c r="W87" i="29"/>
  <c r="Y104" i="29"/>
  <c r="W104" i="29"/>
  <c r="AE86" i="29"/>
  <c r="AQ122" i="28"/>
  <c r="AQ122" i="20"/>
  <c r="AQ122" i="18"/>
  <c r="AQ122" i="25"/>
  <c r="AQ122" i="24"/>
  <c r="AQ126" i="25"/>
  <c r="AQ126" i="28"/>
  <c r="Y92" i="26"/>
  <c r="Y97" i="26"/>
  <c r="W139" i="21"/>
  <c r="Y108" i="21"/>
  <c r="W96" i="22"/>
  <c r="W137" i="24"/>
  <c r="W135" i="21"/>
  <c r="AQ128" i="12"/>
  <c r="S96" i="11"/>
  <c r="W136" i="21"/>
  <c r="W101" i="26"/>
  <c r="Y86" i="24"/>
  <c r="W91" i="21"/>
  <c r="AQ118" i="24"/>
  <c r="W119" i="24"/>
  <c r="W135" i="22"/>
  <c r="Y99" i="26"/>
  <c r="Y135" i="21"/>
  <c r="Y136" i="22"/>
  <c r="AQ118" i="26"/>
  <c r="W109" i="26"/>
  <c r="Y139" i="20"/>
  <c r="R122" i="27"/>
  <c r="AP122" i="27"/>
  <c r="AQ114" i="27"/>
  <c r="AQ114" i="28"/>
  <c r="Y103" i="24"/>
  <c r="W90" i="25"/>
  <c r="Y114" i="26"/>
  <c r="AP122" i="23"/>
  <c r="S122" i="1"/>
  <c r="S122" i="50" s="1"/>
  <c r="W137" i="15"/>
  <c r="AQ129" i="20"/>
  <c r="AQ129" i="28"/>
  <c r="Y135" i="22"/>
  <c r="AQ118" i="23"/>
  <c r="W130" i="19"/>
  <c r="W95" i="19"/>
  <c r="Y121" i="20"/>
  <c r="AQ131" i="27"/>
  <c r="AQ131" i="28"/>
  <c r="Y120" i="22"/>
  <c r="AQ118" i="21"/>
  <c r="AP86" i="27"/>
  <c r="AP86" i="28"/>
  <c r="Y134" i="21"/>
  <c r="AP122" i="12"/>
  <c r="AQ113" i="15"/>
  <c r="AQ125" i="22"/>
  <c r="AQ125" i="28"/>
  <c r="Y131" i="1"/>
  <c r="AQ115" i="27"/>
  <c r="AQ115" i="28"/>
  <c r="AP122" i="22"/>
  <c r="AQ115" i="23"/>
  <c r="W102" i="24"/>
  <c r="AQ124" i="26"/>
  <c r="AQ113" i="26"/>
  <c r="W139" i="20"/>
  <c r="W132" i="25"/>
  <c r="Y101" i="20"/>
  <c r="Y137" i="25"/>
  <c r="W103" i="26"/>
  <c r="Y134" i="22"/>
  <c r="W105" i="24"/>
  <c r="AQ117" i="22"/>
  <c r="W93" i="21"/>
  <c r="W136" i="20"/>
  <c r="AQ130" i="27"/>
  <c r="AQ130" i="28"/>
  <c r="AQ118" i="20"/>
  <c r="Y137" i="24"/>
  <c r="Y95" i="24"/>
  <c r="W102" i="21"/>
  <c r="Y107" i="24"/>
  <c r="Y130" i="1"/>
  <c r="S130" i="28"/>
  <c r="Y130" i="28" s="1"/>
  <c r="AQ128" i="18"/>
  <c r="AQ128" i="28"/>
  <c r="AP122" i="19"/>
  <c r="S110" i="11"/>
  <c r="S132" i="11"/>
  <c r="Y132" i="11" s="1"/>
  <c r="AQ121" i="27"/>
  <c r="AQ121" i="28"/>
  <c r="AP122" i="15"/>
  <c r="AQ120" i="27"/>
  <c r="AQ120" i="28"/>
  <c r="Y115" i="27"/>
  <c r="AQ120" i="19"/>
  <c r="AQ127" i="21"/>
  <c r="AP122" i="21"/>
  <c r="AQ121" i="22"/>
  <c r="AP122" i="26"/>
  <c r="AQ120" i="26"/>
  <c r="Y99" i="20"/>
  <c r="W97" i="26"/>
  <c r="W94" i="24"/>
  <c r="Y139" i="22"/>
  <c r="Y136" i="24"/>
  <c r="Y94" i="26"/>
  <c r="W98" i="24"/>
  <c r="AQ118" i="27"/>
  <c r="Y138" i="22"/>
  <c r="T117" i="1"/>
  <c r="Y114" i="27"/>
  <c r="AQ119" i="27"/>
  <c r="AQ119" i="28"/>
  <c r="W109" i="24"/>
  <c r="AQ118" i="15"/>
  <c r="AQ117" i="25"/>
  <c r="Y104" i="28"/>
  <c r="W104" i="28"/>
  <c r="W86" i="28"/>
  <c r="Y86" i="28"/>
  <c r="Y127" i="28"/>
  <c r="W127" i="28"/>
  <c r="AH98" i="28"/>
  <c r="AG98" i="28"/>
  <c r="AF98" i="28"/>
  <c r="W119" i="28"/>
  <c r="W130" i="28"/>
  <c r="Y120" i="28"/>
  <c r="W120" i="28"/>
  <c r="W126" i="28"/>
  <c r="Y100" i="28"/>
  <c r="W100" i="28"/>
  <c r="W109" i="28"/>
  <c r="Y97" i="28"/>
  <c r="W97" i="28"/>
  <c r="Y108" i="28"/>
  <c r="AE100" i="28"/>
  <c r="W123" i="28"/>
  <c r="Y123" i="28"/>
  <c r="W124" i="28"/>
  <c r="W131" i="28"/>
  <c r="W135" i="28"/>
  <c r="Y135" i="28"/>
  <c r="W110" i="28"/>
  <c r="AJ110" i="28" s="1"/>
  <c r="Y105" i="28"/>
  <c r="W105" i="28"/>
  <c r="W102" i="28"/>
  <c r="Y102" i="28"/>
  <c r="AJ99" i="28"/>
  <c r="AI99" i="28"/>
  <c r="AH99" i="28"/>
  <c r="AG99" i="28"/>
  <c r="AF99" i="28"/>
  <c r="W125" i="28"/>
  <c r="AE134" i="28"/>
  <c r="Y90" i="28"/>
  <c r="W90" i="28"/>
  <c r="Y95" i="28"/>
  <c r="W95" i="28"/>
  <c r="W122" i="28"/>
  <c r="Y117" i="28"/>
  <c r="W117" i="28"/>
  <c r="Y134" i="28"/>
  <c r="W134" i="28"/>
  <c r="AE122" i="28"/>
  <c r="W139" i="28"/>
  <c r="Y139" i="28"/>
  <c r="Y111" i="28"/>
  <c r="W111" i="28"/>
  <c r="AI111" i="28" s="1"/>
  <c r="W114" i="28"/>
  <c r="Y96" i="28"/>
  <c r="W96" i="28"/>
  <c r="AH110" i="28"/>
  <c r="AG110" i="28"/>
  <c r="AF110" i="28"/>
  <c r="W108" i="28"/>
  <c r="Y110" i="28"/>
  <c r="AH111" i="28"/>
  <c r="AG111" i="28"/>
  <c r="AF111" i="28"/>
  <c r="W121" i="28"/>
  <c r="Y121" i="28"/>
  <c r="AE112" i="28"/>
  <c r="Y136" i="28"/>
  <c r="W136" i="28"/>
  <c r="Y87" i="28"/>
  <c r="W87" i="28"/>
  <c r="Y93" i="28"/>
  <c r="W93" i="28"/>
  <c r="Y115" i="28"/>
  <c r="W115" i="28"/>
  <c r="Y107" i="28"/>
  <c r="Y114" i="28"/>
  <c r="W129" i="28"/>
  <c r="Y118" i="28"/>
  <c r="W118" i="28"/>
  <c r="Y138" i="28"/>
  <c r="W138" i="28"/>
  <c r="W128" i="28"/>
  <c r="W116" i="28"/>
  <c r="Y116" i="28"/>
  <c r="AE86" i="28"/>
  <c r="Y94" i="28"/>
  <c r="W94" i="28"/>
  <c r="W88" i="28"/>
  <c r="Y88" i="28"/>
  <c r="W106" i="28"/>
  <c r="Y106" i="28"/>
  <c r="Y137" i="28"/>
  <c r="W137" i="28"/>
  <c r="W132" i="28"/>
  <c r="Y92" i="28"/>
  <c r="W92" i="28"/>
  <c r="Y101" i="28"/>
  <c r="W101" i="28"/>
  <c r="W98" i="28"/>
  <c r="AI98" i="28" s="1"/>
  <c r="Y98" i="28"/>
  <c r="W91" i="28"/>
  <c r="Y91" i="28"/>
  <c r="Y89" i="28"/>
  <c r="S126" i="27"/>
  <c r="Y126" i="27" s="1"/>
  <c r="S126" i="26"/>
  <c r="Y126" i="26" s="1"/>
  <c r="S126" i="25"/>
  <c r="Y126" i="25" s="1"/>
  <c r="S126" i="23"/>
  <c r="Y126" i="23" s="1"/>
  <c r="S126" i="21"/>
  <c r="Y126" i="21" s="1"/>
  <c r="S126" i="22"/>
  <c r="Y126" i="22" s="1"/>
  <c r="S126" i="19"/>
  <c r="Y126" i="19" s="1"/>
  <c r="S126" i="24"/>
  <c r="Y126" i="24" s="1"/>
  <c r="S126" i="20"/>
  <c r="Y126" i="20" s="1"/>
  <c r="S126" i="12"/>
  <c r="Y126" i="12" s="1"/>
  <c r="S126" i="18"/>
  <c r="Y126" i="18" s="1"/>
  <c r="S126" i="15"/>
  <c r="Y126" i="15" s="1"/>
  <c r="AQ125" i="18"/>
  <c r="AQ127" i="27"/>
  <c r="AQ127" i="20"/>
  <c r="AQ127" i="22"/>
  <c r="S93" i="1"/>
  <c r="R93" i="27"/>
  <c r="AQ129" i="21"/>
  <c r="AQ126" i="22"/>
  <c r="AQ129" i="23"/>
  <c r="AQ129" i="24"/>
  <c r="AQ128" i="24"/>
  <c r="AQ127" i="26"/>
  <c r="AQ132" i="27"/>
  <c r="AQ132" i="20"/>
  <c r="AQ132" i="21"/>
  <c r="AQ132" i="19"/>
  <c r="AQ132" i="22"/>
  <c r="AQ119" i="20"/>
  <c r="AQ122" i="27"/>
  <c r="AQ122" i="19"/>
  <c r="T112" i="11"/>
  <c r="S127" i="27"/>
  <c r="Y127" i="27" s="1"/>
  <c r="S127" i="26"/>
  <c r="Y127" i="26" s="1"/>
  <c r="S127" i="24"/>
  <c r="Y127" i="24" s="1"/>
  <c r="S127" i="22"/>
  <c r="Y127" i="22" s="1"/>
  <c r="S127" i="18"/>
  <c r="Y127" i="18" s="1"/>
  <c r="S127" i="21"/>
  <c r="Y127" i="21" s="1"/>
  <c r="S127" i="12"/>
  <c r="Y127" i="12" s="1"/>
  <c r="S127" i="25"/>
  <c r="Y127" i="25" s="1"/>
  <c r="S127" i="19"/>
  <c r="Y127" i="19" s="1"/>
  <c r="S127" i="15"/>
  <c r="Y127" i="15" s="1"/>
  <c r="S127" i="23"/>
  <c r="Y127" i="23" s="1"/>
  <c r="S127" i="20"/>
  <c r="Y127" i="20" s="1"/>
  <c r="AQ119" i="15"/>
  <c r="S95" i="1"/>
  <c r="R95" i="27"/>
  <c r="AQ128" i="23"/>
  <c r="AQ125" i="24"/>
  <c r="AQ129" i="26"/>
  <c r="AQ128" i="26"/>
  <c r="S104" i="27"/>
  <c r="T104" i="1"/>
  <c r="W136" i="25"/>
  <c r="T106" i="1"/>
  <c r="S106" i="27"/>
  <c r="T94" i="1"/>
  <c r="S94" i="27"/>
  <c r="S128" i="27"/>
  <c r="Y128" i="27" s="1"/>
  <c r="S128" i="26"/>
  <c r="Y128" i="26" s="1"/>
  <c r="S128" i="25"/>
  <c r="Y128" i="25" s="1"/>
  <c r="S128" i="23"/>
  <c r="Y128" i="23" s="1"/>
  <c r="S128" i="24"/>
  <c r="Y128" i="24" s="1"/>
  <c r="S128" i="21"/>
  <c r="Y128" i="21" s="1"/>
  <c r="S128" i="19"/>
  <c r="Y128" i="19" s="1"/>
  <c r="S128" i="18"/>
  <c r="Y128" i="18" s="1"/>
  <c r="S128" i="22"/>
  <c r="Y128" i="22" s="1"/>
  <c r="S128" i="15"/>
  <c r="Y128" i="15" s="1"/>
  <c r="S128" i="12"/>
  <c r="Y128" i="12" s="1"/>
  <c r="S128" i="20"/>
  <c r="Y128" i="20" s="1"/>
  <c r="AQ130" i="18"/>
  <c r="S96" i="27"/>
  <c r="S96" i="25"/>
  <c r="S96" i="24"/>
  <c r="S96" i="23"/>
  <c r="S96" i="26"/>
  <c r="S96" i="22"/>
  <c r="S96" i="19"/>
  <c r="S96" i="21"/>
  <c r="S96" i="20"/>
  <c r="S96" i="15"/>
  <c r="S96" i="18"/>
  <c r="S96" i="12"/>
  <c r="AQ124" i="27"/>
  <c r="AQ124" i="21"/>
  <c r="AQ128" i="19"/>
  <c r="AQ131" i="19"/>
  <c r="AQ122" i="21"/>
  <c r="AQ115" i="22"/>
  <c r="AQ115" i="24"/>
  <c r="Y98" i="24"/>
  <c r="AQ119" i="24"/>
  <c r="Y94" i="24"/>
  <c r="AQ129" i="25"/>
  <c r="W94" i="26"/>
  <c r="S86" i="27"/>
  <c r="T86" i="1"/>
  <c r="W137" i="22"/>
  <c r="W138" i="20"/>
  <c r="S90" i="1"/>
  <c r="R90" i="27"/>
  <c r="W137" i="20"/>
  <c r="AE134" i="24"/>
  <c r="AF134" i="24" s="1"/>
  <c r="AD135" i="24"/>
  <c r="S120" i="1"/>
  <c r="R120" i="27"/>
  <c r="Y120" i="27" s="1"/>
  <c r="W133" i="22"/>
  <c r="AQ123" i="27"/>
  <c r="AQ123" i="20"/>
  <c r="AQ125" i="11"/>
  <c r="AQ125" i="12"/>
  <c r="AQ124" i="12"/>
  <c r="S129" i="26"/>
  <c r="Y129" i="26" s="1"/>
  <c r="S129" i="25"/>
  <c r="Y129" i="25" s="1"/>
  <c r="S129" i="24"/>
  <c r="Y129" i="24" s="1"/>
  <c r="S129" i="21"/>
  <c r="Y129" i="21" s="1"/>
  <c r="S129" i="23"/>
  <c r="Y129" i="23" s="1"/>
  <c r="S129" i="22"/>
  <c r="Y129" i="22" s="1"/>
  <c r="S129" i="20"/>
  <c r="Y129" i="20" s="1"/>
  <c r="S129" i="27"/>
  <c r="Y129" i="27" s="1"/>
  <c r="S129" i="18"/>
  <c r="Y129" i="18" s="1"/>
  <c r="S129" i="12"/>
  <c r="Y129" i="12" s="1"/>
  <c r="S129" i="15"/>
  <c r="Y129" i="15" s="1"/>
  <c r="S129" i="19"/>
  <c r="Y129" i="19" s="1"/>
  <c r="Y113" i="1"/>
  <c r="AQ115" i="15"/>
  <c r="AQ127" i="18"/>
  <c r="S97" i="1"/>
  <c r="R97" i="27"/>
  <c r="S131" i="27"/>
  <c r="Y131" i="27" s="1"/>
  <c r="S131" i="25"/>
  <c r="Y131" i="25" s="1"/>
  <c r="S131" i="24"/>
  <c r="Y131" i="24" s="1"/>
  <c r="S131" i="22"/>
  <c r="Y131" i="22" s="1"/>
  <c r="S131" i="19"/>
  <c r="Y131" i="19" s="1"/>
  <c r="S131" i="26"/>
  <c r="Y131" i="26" s="1"/>
  <c r="S131" i="18"/>
  <c r="Y131" i="18" s="1"/>
  <c r="S131" i="15"/>
  <c r="Y131" i="15" s="1"/>
  <c r="S131" i="20"/>
  <c r="Y131" i="20" s="1"/>
  <c r="S131" i="12"/>
  <c r="Y131" i="12" s="1"/>
  <c r="S131" i="23"/>
  <c r="Y131" i="23" s="1"/>
  <c r="S131" i="21"/>
  <c r="Y131" i="21" s="1"/>
  <c r="AQ130" i="19"/>
  <c r="AQ119" i="19"/>
  <c r="AQ131" i="20"/>
  <c r="AQ120" i="21"/>
  <c r="AQ125" i="21"/>
  <c r="AQ115" i="21"/>
  <c r="W88" i="21"/>
  <c r="AQ129" i="22"/>
  <c r="AQ124" i="22"/>
  <c r="Y96" i="22"/>
  <c r="AQ127" i="24"/>
  <c r="AQ130" i="25"/>
  <c r="Y136" i="25"/>
  <c r="AQ125" i="25"/>
  <c r="AQ125" i="26"/>
  <c r="AD135" i="26"/>
  <c r="AE134" i="26"/>
  <c r="AH134" i="26" s="1"/>
  <c r="W88" i="22"/>
  <c r="S91" i="1"/>
  <c r="R91" i="27"/>
  <c r="S89" i="1"/>
  <c r="R89" i="27"/>
  <c r="W137" i="25"/>
  <c r="W134" i="22"/>
  <c r="W135" i="20"/>
  <c r="T118" i="1"/>
  <c r="S118" i="27"/>
  <c r="W95" i="24"/>
  <c r="S125" i="24"/>
  <c r="Y125" i="24" s="1"/>
  <c r="S125" i="26"/>
  <c r="Y125" i="26" s="1"/>
  <c r="S125" i="27"/>
  <c r="Y125" i="27" s="1"/>
  <c r="S125" i="23"/>
  <c r="Y125" i="23" s="1"/>
  <c r="S125" i="20"/>
  <c r="Y125" i="20" s="1"/>
  <c r="S125" i="25"/>
  <c r="Y125" i="25" s="1"/>
  <c r="S125" i="22"/>
  <c r="Y125" i="22" s="1"/>
  <c r="S125" i="12"/>
  <c r="Y125" i="12" s="1"/>
  <c r="S125" i="21"/>
  <c r="Y125" i="21" s="1"/>
  <c r="S125" i="18"/>
  <c r="Y125" i="18" s="1"/>
  <c r="S125" i="19"/>
  <c r="Y125" i="19" s="1"/>
  <c r="S125" i="15"/>
  <c r="Y125" i="15" s="1"/>
  <c r="S130" i="26"/>
  <c r="Y130" i="26" s="1"/>
  <c r="S130" i="25"/>
  <c r="Y130" i="25" s="1"/>
  <c r="S130" i="27"/>
  <c r="Y130" i="27" s="1"/>
  <c r="S130" i="23"/>
  <c r="Y130" i="23" s="1"/>
  <c r="S130" i="24"/>
  <c r="Y130" i="24" s="1"/>
  <c r="S130" i="22"/>
  <c r="Y130" i="22" s="1"/>
  <c r="S130" i="21"/>
  <c r="Y130" i="21" s="1"/>
  <c r="S130" i="19"/>
  <c r="Y130" i="19" s="1"/>
  <c r="S130" i="15"/>
  <c r="Y130" i="15" s="1"/>
  <c r="S130" i="20"/>
  <c r="Y130" i="20" s="1"/>
  <c r="S130" i="18"/>
  <c r="Y130" i="18" s="1"/>
  <c r="S130" i="12"/>
  <c r="Y130" i="12" s="1"/>
  <c r="W137" i="21"/>
  <c r="W135" i="24"/>
  <c r="W136" i="24"/>
  <c r="AD135" i="25"/>
  <c r="AE134" i="25"/>
  <c r="AH134" i="25" s="1"/>
  <c r="AE134" i="19"/>
  <c r="AF134" i="19" s="1"/>
  <c r="AD135" i="19"/>
  <c r="T101" i="1"/>
  <c r="S101" i="27"/>
  <c r="AQ126" i="18"/>
  <c r="AQ126" i="27"/>
  <c r="AQ126" i="26"/>
  <c r="AQ126" i="23"/>
  <c r="AQ126" i="20"/>
  <c r="AQ126" i="21"/>
  <c r="T116" i="1"/>
  <c r="S116" i="27"/>
  <c r="AQ125" i="23"/>
  <c r="AQ126" i="24"/>
  <c r="S127" i="11"/>
  <c r="R95" i="11"/>
  <c r="AQ125" i="15"/>
  <c r="T102" i="1"/>
  <c r="S102" i="27"/>
  <c r="S132" i="26"/>
  <c r="Y132" i="26" s="1"/>
  <c r="S132" i="25"/>
  <c r="Y132" i="25" s="1"/>
  <c r="S132" i="23"/>
  <c r="Y132" i="23" s="1"/>
  <c r="S132" i="27"/>
  <c r="Y132" i="27" s="1"/>
  <c r="S132" i="22"/>
  <c r="Y132" i="22" s="1"/>
  <c r="S132" i="24"/>
  <c r="Y132" i="24" s="1"/>
  <c r="S132" i="21"/>
  <c r="Y132" i="21" s="1"/>
  <c r="S132" i="19"/>
  <c r="Y132" i="19" s="1"/>
  <c r="S132" i="15"/>
  <c r="Y132" i="15" s="1"/>
  <c r="S132" i="18"/>
  <c r="Y132" i="18" s="1"/>
  <c r="S132" i="20"/>
  <c r="Y132" i="20" s="1"/>
  <c r="S132" i="12"/>
  <c r="Y132" i="12" s="1"/>
  <c r="AQ128" i="15"/>
  <c r="AQ128" i="27"/>
  <c r="AQ128" i="25"/>
  <c r="AQ127" i="19"/>
  <c r="AQ129" i="19"/>
  <c r="AQ119" i="23"/>
  <c r="AQ119" i="25"/>
  <c r="W133" i="24"/>
  <c r="W92" i="24"/>
  <c r="T88" i="1"/>
  <c r="S88" i="27"/>
  <c r="S87" i="1"/>
  <c r="R87" i="27"/>
  <c r="S98" i="1"/>
  <c r="R98" i="27"/>
  <c r="AQ120" i="11"/>
  <c r="S130" i="11"/>
  <c r="S86" i="11"/>
  <c r="AQ132" i="12"/>
  <c r="AQ126" i="12"/>
  <c r="AQ122" i="12"/>
  <c r="AQ113" i="27"/>
  <c r="AQ113" i="21"/>
  <c r="AQ113" i="24"/>
  <c r="AQ115" i="18"/>
  <c r="AQ119" i="18"/>
  <c r="S119" i="1"/>
  <c r="R119" i="27"/>
  <c r="Y119" i="27" s="1"/>
  <c r="Y114" i="1"/>
  <c r="AQ122" i="15"/>
  <c r="AQ126" i="19"/>
  <c r="AQ128" i="20"/>
  <c r="AQ113" i="20"/>
  <c r="AQ131" i="21"/>
  <c r="AQ128" i="22"/>
  <c r="AQ120" i="22"/>
  <c r="AQ130" i="23"/>
  <c r="AQ132" i="23"/>
  <c r="Y89" i="23"/>
  <c r="AQ130" i="24"/>
  <c r="AQ131" i="24"/>
  <c r="AE101" i="24"/>
  <c r="AG101" i="24" s="1"/>
  <c r="AQ124" i="25"/>
  <c r="AQ120" i="25"/>
  <c r="AQ131" i="26"/>
  <c r="AE134" i="22"/>
  <c r="AD135" i="22"/>
  <c r="T99" i="1"/>
  <c r="S99" i="27"/>
  <c r="W138" i="22"/>
  <c r="Y133" i="20"/>
  <c r="W133" i="20"/>
  <c r="T105" i="1"/>
  <c r="S105" i="27"/>
  <c r="T108" i="1"/>
  <c r="S108" i="27"/>
  <c r="AQ125" i="27"/>
  <c r="AQ125" i="20"/>
  <c r="AQ129" i="15"/>
  <c r="AQ129" i="27"/>
  <c r="AQ125" i="19"/>
  <c r="AQ119" i="21"/>
  <c r="AQ130" i="22"/>
  <c r="AQ131" i="22"/>
  <c r="AQ119" i="22"/>
  <c r="AQ122" i="22"/>
  <c r="AQ127" i="23"/>
  <c r="AQ122" i="23"/>
  <c r="AQ121" i="23"/>
  <c r="AQ131" i="23"/>
  <c r="AQ123" i="25"/>
  <c r="AQ127" i="25"/>
  <c r="AQ122" i="26"/>
  <c r="AQ119" i="26"/>
  <c r="W133" i="21"/>
  <c r="S109" i="27"/>
  <c r="T109" i="1"/>
  <c r="W134" i="24"/>
  <c r="T107" i="1"/>
  <c r="S107" i="27"/>
  <c r="W91" i="19"/>
  <c r="AQ117" i="27"/>
  <c r="AQ117" i="20"/>
  <c r="T92" i="1"/>
  <c r="S92" i="27"/>
  <c r="S103" i="27"/>
  <c r="T103" i="1"/>
  <c r="Y124" i="27"/>
  <c r="W124" i="27"/>
  <c r="W91" i="27"/>
  <c r="Y91" i="27"/>
  <c r="W118" i="27"/>
  <c r="Y118" i="27"/>
  <c r="Y94" i="27"/>
  <c r="W94" i="27"/>
  <c r="Y136" i="27"/>
  <c r="W136" i="27"/>
  <c r="W121" i="27"/>
  <c r="Y121" i="27"/>
  <c r="AE122" i="27"/>
  <c r="W127" i="27"/>
  <c r="Y99" i="27"/>
  <c r="W99" i="27"/>
  <c r="W129" i="27"/>
  <c r="W130" i="27"/>
  <c r="W135" i="27"/>
  <c r="Y135" i="27"/>
  <c r="W88" i="27"/>
  <c r="Y88" i="27"/>
  <c r="AE98" i="27"/>
  <c r="Y97" i="27"/>
  <c r="W97" i="27"/>
  <c r="W122" i="27"/>
  <c r="W108" i="27"/>
  <c r="Y108" i="27"/>
  <c r="W92" i="27"/>
  <c r="Y92" i="27"/>
  <c r="W95" i="27"/>
  <c r="Y95" i="27"/>
  <c r="Y86" i="27"/>
  <c r="W86" i="27"/>
  <c r="X140" i="27" s="1"/>
  <c r="Y123" i="27"/>
  <c r="W123" i="27"/>
  <c r="Y104" i="27"/>
  <c r="W104" i="27"/>
  <c r="W117" i="27"/>
  <c r="Y117" i="27"/>
  <c r="W126" i="27"/>
  <c r="W106" i="27"/>
  <c r="Y106" i="27"/>
  <c r="AE86" i="27"/>
  <c r="W120" i="27"/>
  <c r="W131" i="27"/>
  <c r="AE134" i="27"/>
  <c r="Y112" i="27"/>
  <c r="W112" i="27"/>
  <c r="Y103" i="27"/>
  <c r="W103" i="27"/>
  <c r="Y90" i="27"/>
  <c r="W90" i="27"/>
  <c r="Y107" i="27"/>
  <c r="W107" i="27"/>
  <c r="Y89" i="27"/>
  <c r="W89" i="27"/>
  <c r="Y111" i="27"/>
  <c r="W111" i="27"/>
  <c r="Y138" i="27"/>
  <c r="W138" i="27"/>
  <c r="W125" i="27"/>
  <c r="W139" i="27"/>
  <c r="Y139" i="27"/>
  <c r="W96" i="27"/>
  <c r="Y96" i="27"/>
  <c r="Y110" i="27"/>
  <c r="W110" i="27"/>
  <c r="W100" i="27"/>
  <c r="Y100" i="27"/>
  <c r="W87" i="27"/>
  <c r="Y87" i="27"/>
  <c r="Y102" i="27"/>
  <c r="W102" i="27"/>
  <c r="W119" i="27"/>
  <c r="Y137" i="27"/>
  <c r="W137" i="27"/>
  <c r="W132" i="27"/>
  <c r="Y134" i="27"/>
  <c r="W134" i="27"/>
  <c r="W109" i="27"/>
  <c r="Y109" i="27"/>
  <c r="W101" i="27"/>
  <c r="Y101" i="27"/>
  <c r="Y105" i="27"/>
  <c r="W105" i="27"/>
  <c r="W113" i="27"/>
  <c r="Y113" i="27"/>
  <c r="Y98" i="27"/>
  <c r="W98" i="27"/>
  <c r="AE110" i="27"/>
  <c r="Y93" i="27"/>
  <c r="W93" i="27"/>
  <c r="W121" i="26"/>
  <c r="Y121" i="26"/>
  <c r="W129" i="26"/>
  <c r="Y113" i="26"/>
  <c r="W113" i="26"/>
  <c r="Y90" i="26"/>
  <c r="W90" i="26"/>
  <c r="Y95" i="26"/>
  <c r="W95" i="26"/>
  <c r="AE86" i="26"/>
  <c r="AD87" i="26"/>
  <c r="W138" i="26"/>
  <c r="Y138" i="26"/>
  <c r="W136" i="26"/>
  <c r="Y136" i="26"/>
  <c r="AD123" i="26"/>
  <c r="AE122" i="26"/>
  <c r="AE110" i="26"/>
  <c r="AD111" i="26"/>
  <c r="Y102" i="26"/>
  <c r="Y105" i="26"/>
  <c r="Y108" i="26"/>
  <c r="Y89" i="26"/>
  <c r="W89" i="26"/>
  <c r="W92" i="26"/>
  <c r="Y86" i="26"/>
  <c r="W134" i="26"/>
  <c r="Y134" i="26"/>
  <c r="W128" i="26"/>
  <c r="W122" i="26"/>
  <c r="W112" i="26"/>
  <c r="Y112" i="26"/>
  <c r="W108" i="26"/>
  <c r="W102" i="26"/>
  <c r="Y100" i="26"/>
  <c r="W126" i="26"/>
  <c r="Y117" i="26"/>
  <c r="W117" i="26"/>
  <c r="W111" i="26"/>
  <c r="Y111" i="26"/>
  <c r="Y118" i="26"/>
  <c r="W118" i="26"/>
  <c r="W115" i="26"/>
  <c r="Y103" i="26"/>
  <c r="Y106" i="26"/>
  <c r="Y109" i="26"/>
  <c r="AD99" i="26"/>
  <c r="AE98" i="26"/>
  <c r="Y91" i="26"/>
  <c r="W91" i="26"/>
  <c r="Y101" i="26"/>
  <c r="W139" i="26"/>
  <c r="Y139" i="26"/>
  <c r="W137" i="26"/>
  <c r="Y137" i="26"/>
  <c r="W135" i="26"/>
  <c r="Y135" i="26"/>
  <c r="W123" i="26"/>
  <c r="W131" i="26"/>
  <c r="Y124" i="26"/>
  <c r="W124" i="26"/>
  <c r="W116" i="26"/>
  <c r="Y116" i="26"/>
  <c r="Y120" i="26"/>
  <c r="W120" i="26"/>
  <c r="W125" i="26"/>
  <c r="W114" i="26"/>
  <c r="W87" i="26"/>
  <c r="Y87" i="26"/>
  <c r="W110" i="26"/>
  <c r="W106" i="26"/>
  <c r="Y96" i="26"/>
  <c r="W96" i="26"/>
  <c r="Y98" i="26"/>
  <c r="W98" i="26"/>
  <c r="W99" i="26"/>
  <c r="W133" i="26"/>
  <c r="Y133" i="26"/>
  <c r="W130" i="26"/>
  <c r="W132" i="26"/>
  <c r="W127" i="26"/>
  <c r="Y119" i="26"/>
  <c r="W119" i="26"/>
  <c r="Y93" i="26"/>
  <c r="W93" i="26"/>
  <c r="Y104" i="26"/>
  <c r="Y107" i="26"/>
  <c r="W105" i="26"/>
  <c r="W88" i="26"/>
  <c r="Y88" i="26"/>
  <c r="AA135" i="25"/>
  <c r="AA136" i="25" s="1"/>
  <c r="AA137" i="25" s="1"/>
  <c r="AA138" i="25" s="1"/>
  <c r="AA139" i="25" s="1"/>
  <c r="AA140" i="25" s="1"/>
  <c r="AD111" i="25"/>
  <c r="AE110" i="25"/>
  <c r="W116" i="25"/>
  <c r="Y116" i="25"/>
  <c r="W129" i="25"/>
  <c r="W102" i="25"/>
  <c r="Y102" i="25"/>
  <c r="Y94" i="25"/>
  <c r="W94" i="25"/>
  <c r="Y114" i="25"/>
  <c r="W114" i="25"/>
  <c r="W106" i="25"/>
  <c r="Y106" i="25"/>
  <c r="W139" i="25"/>
  <c r="Y139" i="25"/>
  <c r="W135" i="25"/>
  <c r="Y135" i="25"/>
  <c r="Y117" i="25"/>
  <c r="W117" i="25"/>
  <c r="Y112" i="25"/>
  <c r="W112" i="25"/>
  <c r="W101" i="25"/>
  <c r="Y101" i="25"/>
  <c r="W95" i="25"/>
  <c r="Y95" i="25"/>
  <c r="W89" i="25"/>
  <c r="Y89" i="25"/>
  <c r="Y93" i="25"/>
  <c r="W93" i="25"/>
  <c r="AE86" i="25"/>
  <c r="AD87" i="25"/>
  <c r="Y113" i="25"/>
  <c r="W113" i="25"/>
  <c r="Y107" i="25"/>
  <c r="W107" i="25"/>
  <c r="Y86" i="25"/>
  <c r="W86" i="25"/>
  <c r="W109" i="25"/>
  <c r="Y109" i="25"/>
  <c r="W127" i="25"/>
  <c r="W120" i="25"/>
  <c r="W100" i="25"/>
  <c r="Y100" i="25"/>
  <c r="W138" i="25"/>
  <c r="Y138" i="25"/>
  <c r="W115" i="25"/>
  <c r="W126" i="25"/>
  <c r="W133" i="25"/>
  <c r="Y133" i="25"/>
  <c r="W124" i="25"/>
  <c r="W105" i="25"/>
  <c r="Y105" i="25"/>
  <c r="W99" i="25"/>
  <c r="Y99" i="25"/>
  <c r="Y96" i="25"/>
  <c r="W96" i="25"/>
  <c r="W97" i="25"/>
  <c r="Y97" i="25"/>
  <c r="Y91" i="25"/>
  <c r="W91" i="25"/>
  <c r="W134" i="25"/>
  <c r="Y134" i="25"/>
  <c r="Y111" i="25"/>
  <c r="W111" i="25"/>
  <c r="W125" i="25"/>
  <c r="Y118" i="25"/>
  <c r="W118" i="25"/>
  <c r="W131" i="25"/>
  <c r="W122" i="25"/>
  <c r="AD99" i="25"/>
  <c r="AE98" i="25"/>
  <c r="W104" i="25"/>
  <c r="Y104" i="25"/>
  <c r="W98" i="25"/>
  <c r="Y98" i="25"/>
  <c r="W88" i="25"/>
  <c r="Y88" i="25"/>
  <c r="Y119" i="25"/>
  <c r="W119" i="25"/>
  <c r="W92" i="25"/>
  <c r="Y92" i="25"/>
  <c r="W87" i="25"/>
  <c r="Y90" i="25"/>
  <c r="W128" i="25"/>
  <c r="Y123" i="25"/>
  <c r="W123" i="25"/>
  <c r="W130" i="25"/>
  <c r="W121" i="25"/>
  <c r="Y121" i="25"/>
  <c r="W110" i="25"/>
  <c r="Y110" i="25"/>
  <c r="W108" i="25"/>
  <c r="Y108" i="25"/>
  <c r="AD123" i="25"/>
  <c r="AE122" i="25"/>
  <c r="W103" i="25"/>
  <c r="Y103" i="25"/>
  <c r="Y87" i="25"/>
  <c r="Y124" i="24"/>
  <c r="W124" i="24"/>
  <c r="W129" i="24"/>
  <c r="Y108" i="24"/>
  <c r="W138" i="24"/>
  <c r="Y138" i="24"/>
  <c r="Y110" i="24"/>
  <c r="W110" i="24"/>
  <c r="Y100" i="24"/>
  <c r="W100" i="24"/>
  <c r="AJ100" i="24" s="1"/>
  <c r="Y105" i="24"/>
  <c r="Y109" i="24"/>
  <c r="AG99" i="24"/>
  <c r="AF99" i="24"/>
  <c r="AH99" i="24"/>
  <c r="Y91" i="24"/>
  <c r="W91" i="24"/>
  <c r="W120" i="24"/>
  <c r="Y120" i="24"/>
  <c r="AD123" i="24"/>
  <c r="AE122" i="24"/>
  <c r="W130" i="24"/>
  <c r="W132" i="24"/>
  <c r="W117" i="24"/>
  <c r="Y111" i="24"/>
  <c r="W111" i="24"/>
  <c r="W87" i="24"/>
  <c r="Y87" i="24"/>
  <c r="Y89" i="24"/>
  <c r="W89" i="24"/>
  <c r="W107" i="24"/>
  <c r="AF98" i="24"/>
  <c r="W128" i="24"/>
  <c r="Y119" i="24"/>
  <c r="Y121" i="24"/>
  <c r="W121" i="24"/>
  <c r="W126" i="24"/>
  <c r="W122" i="24"/>
  <c r="Y113" i="24"/>
  <c r="W113" i="24"/>
  <c r="W131" i="24"/>
  <c r="Y101" i="24"/>
  <c r="W101" i="24"/>
  <c r="Y93" i="24"/>
  <c r="W93" i="24"/>
  <c r="W96" i="24"/>
  <c r="Y96" i="24"/>
  <c r="W88" i="24"/>
  <c r="Y88" i="24"/>
  <c r="W103" i="24"/>
  <c r="Y90" i="24"/>
  <c r="W90" i="24"/>
  <c r="AD87" i="24"/>
  <c r="AE86" i="24"/>
  <c r="W118" i="24"/>
  <c r="W127" i="24"/>
  <c r="W123" i="24"/>
  <c r="Y112" i="24"/>
  <c r="W112" i="24"/>
  <c r="AE103" i="24"/>
  <c r="AD104" i="24"/>
  <c r="W86" i="24"/>
  <c r="W139" i="24"/>
  <c r="Y139" i="24"/>
  <c r="Y134" i="24"/>
  <c r="W114" i="24"/>
  <c r="W115" i="24"/>
  <c r="Y115" i="24"/>
  <c r="AE110" i="24"/>
  <c r="AD111" i="24"/>
  <c r="Y116" i="24"/>
  <c r="W116" i="24"/>
  <c r="Y97" i="24"/>
  <c r="W97" i="24"/>
  <c r="AG102" i="24"/>
  <c r="AH100" i="24"/>
  <c r="W139" i="23"/>
  <c r="Y139" i="23"/>
  <c r="Y92" i="23"/>
  <c r="W92" i="23"/>
  <c r="W126" i="23"/>
  <c r="W121" i="23"/>
  <c r="Y121" i="23"/>
  <c r="W90" i="23"/>
  <c r="Y90" i="23"/>
  <c r="W131" i="23"/>
  <c r="AD99" i="23"/>
  <c r="AE98" i="23"/>
  <c r="Y103" i="23"/>
  <c r="W103" i="23"/>
  <c r="W93" i="23"/>
  <c r="Y93" i="23"/>
  <c r="W122" i="23"/>
  <c r="W138" i="23"/>
  <c r="Y138" i="23"/>
  <c r="AD123" i="23"/>
  <c r="AE122" i="23"/>
  <c r="Y113" i="23"/>
  <c r="W113" i="23"/>
  <c r="AE134" i="23"/>
  <c r="AD135" i="23"/>
  <c r="W96" i="23"/>
  <c r="Y96" i="23"/>
  <c r="W130" i="23"/>
  <c r="W127" i="23"/>
  <c r="W100" i="23"/>
  <c r="Y100" i="23"/>
  <c r="Y95" i="23"/>
  <c r="W95" i="23"/>
  <c r="Y104" i="23"/>
  <c r="W104" i="23"/>
  <c r="AD87" i="23"/>
  <c r="AE86" i="23"/>
  <c r="Y98" i="23"/>
  <c r="W98" i="23"/>
  <c r="Y88" i="23"/>
  <c r="W88" i="23"/>
  <c r="Y102" i="23"/>
  <c r="W102" i="23"/>
  <c r="W135" i="23"/>
  <c r="Y135" i="23"/>
  <c r="W128" i="23"/>
  <c r="Y123" i="23"/>
  <c r="W123" i="23"/>
  <c r="AD111" i="23"/>
  <c r="AE110" i="23"/>
  <c r="W116" i="23"/>
  <c r="Y116" i="23"/>
  <c r="W129" i="23"/>
  <c r="Y97" i="23"/>
  <c r="W97" i="23"/>
  <c r="W99" i="23"/>
  <c r="Y99" i="23"/>
  <c r="Y105" i="23"/>
  <c r="W105" i="23"/>
  <c r="W125" i="23"/>
  <c r="Y124" i="23"/>
  <c r="W124" i="23"/>
  <c r="Y111" i="23"/>
  <c r="W111" i="23"/>
  <c r="W110" i="23"/>
  <c r="Y110" i="23"/>
  <c r="W94" i="23"/>
  <c r="Y94" i="23"/>
  <c r="W91" i="23"/>
  <c r="Y91" i="23"/>
  <c r="Y120" i="23"/>
  <c r="W120" i="23"/>
  <c r="Y87" i="23"/>
  <c r="W87" i="23"/>
  <c r="Y106" i="23"/>
  <c r="W106" i="23"/>
  <c r="W101" i="23"/>
  <c r="Y101" i="23"/>
  <c r="Y86" i="23"/>
  <c r="W86" i="23"/>
  <c r="Y108" i="23"/>
  <c r="W108" i="23"/>
  <c r="W132" i="23"/>
  <c r="W136" i="23"/>
  <c r="Y136" i="23"/>
  <c r="W137" i="23"/>
  <c r="Y137" i="23"/>
  <c r="W133" i="23"/>
  <c r="Y133" i="23"/>
  <c r="W134" i="23"/>
  <c r="Y134" i="23"/>
  <c r="Y118" i="23"/>
  <c r="W118" i="23"/>
  <c r="W115" i="23"/>
  <c r="Y115" i="23"/>
  <c r="Y114" i="23"/>
  <c r="W114" i="23"/>
  <c r="Y109" i="23"/>
  <c r="W109" i="23"/>
  <c r="Y112" i="23"/>
  <c r="W112" i="23"/>
  <c r="Y119" i="23"/>
  <c r="W119" i="23"/>
  <c r="Y107" i="23"/>
  <c r="W107" i="23"/>
  <c r="W116" i="22"/>
  <c r="Y116" i="22"/>
  <c r="AD111" i="22"/>
  <c r="AE110" i="22"/>
  <c r="W129" i="22"/>
  <c r="Y105" i="22"/>
  <c r="W105" i="22"/>
  <c r="Y102" i="22"/>
  <c r="W102" i="22"/>
  <c r="Y94" i="22"/>
  <c r="W94" i="22"/>
  <c r="W93" i="22"/>
  <c r="Y93" i="22"/>
  <c r="Y100" i="22"/>
  <c r="W100" i="22"/>
  <c r="Y90" i="22"/>
  <c r="W90" i="22"/>
  <c r="Y86" i="22"/>
  <c r="W86" i="22"/>
  <c r="W128" i="22"/>
  <c r="W109" i="22"/>
  <c r="Y109" i="22"/>
  <c r="Y124" i="22"/>
  <c r="W124" i="22"/>
  <c r="Y119" i="22"/>
  <c r="W119" i="22"/>
  <c r="Y112" i="22"/>
  <c r="W112" i="22"/>
  <c r="W122" i="22"/>
  <c r="AE98" i="22"/>
  <c r="AD99" i="22"/>
  <c r="Y107" i="22"/>
  <c r="W107" i="22"/>
  <c r="W91" i="22"/>
  <c r="Y91" i="22"/>
  <c r="Y87" i="22"/>
  <c r="W87" i="22"/>
  <c r="Y99" i="22"/>
  <c r="W99" i="22"/>
  <c r="Y97" i="22"/>
  <c r="W97" i="22"/>
  <c r="AE86" i="22"/>
  <c r="AD87" i="22"/>
  <c r="W132" i="22"/>
  <c r="Y104" i="22"/>
  <c r="W104" i="22"/>
  <c r="Y101" i="22"/>
  <c r="W101" i="22"/>
  <c r="Y98" i="22"/>
  <c r="W98" i="22"/>
  <c r="W114" i="22"/>
  <c r="W108" i="22"/>
  <c r="Y108" i="22"/>
  <c r="AD123" i="22"/>
  <c r="AE122" i="22"/>
  <c r="W89" i="22"/>
  <c r="Y89" i="22"/>
  <c r="W92" i="22"/>
  <c r="Y92" i="22"/>
  <c r="W115" i="22"/>
  <c r="Y115" i="22"/>
  <c r="W131" i="22"/>
  <c r="W120" i="22"/>
  <c r="Y121" i="22"/>
  <c r="W121" i="22"/>
  <c r="W113" i="22"/>
  <c r="W123" i="22"/>
  <c r="Y123" i="22"/>
  <c r="W127" i="22"/>
  <c r="W110" i="22"/>
  <c r="Y110" i="22"/>
  <c r="Y118" i="22"/>
  <c r="W118" i="22"/>
  <c r="Y117" i="22"/>
  <c r="W117" i="22"/>
  <c r="W106" i="22"/>
  <c r="Y106" i="22"/>
  <c r="Y103" i="22"/>
  <c r="W103" i="22"/>
  <c r="Y111" i="22"/>
  <c r="W111" i="22"/>
  <c r="W125" i="22"/>
  <c r="W126" i="22"/>
  <c r="Y95" i="22"/>
  <c r="W95" i="22"/>
  <c r="W128" i="21"/>
  <c r="W130" i="21"/>
  <c r="AD124" i="21"/>
  <c r="AE123" i="21"/>
  <c r="Y109" i="21"/>
  <c r="W109" i="21"/>
  <c r="Y107" i="21"/>
  <c r="W107" i="21"/>
  <c r="Y105" i="21"/>
  <c r="W105" i="21"/>
  <c r="Y103" i="21"/>
  <c r="W103" i="21"/>
  <c r="Y101" i="21"/>
  <c r="W101" i="21"/>
  <c r="Y106" i="21"/>
  <c r="Y89" i="21"/>
  <c r="W89" i="21"/>
  <c r="Y87" i="21"/>
  <c r="Y123" i="21"/>
  <c r="W123" i="21"/>
  <c r="Y119" i="21"/>
  <c r="W119" i="21"/>
  <c r="W129" i="21"/>
  <c r="W131" i="21"/>
  <c r="Y121" i="21"/>
  <c r="W121" i="21"/>
  <c r="Y112" i="21"/>
  <c r="W112" i="21"/>
  <c r="Y96" i="21"/>
  <c r="W96" i="21"/>
  <c r="AE86" i="21"/>
  <c r="AD87" i="21"/>
  <c r="AD111" i="21"/>
  <c r="AE110" i="21"/>
  <c r="Y124" i="21"/>
  <c r="Y116" i="21"/>
  <c r="W116" i="21"/>
  <c r="Y93" i="21"/>
  <c r="Y117" i="21"/>
  <c r="W117" i="21"/>
  <c r="W125" i="21"/>
  <c r="W122" i="21"/>
  <c r="AJ122" i="21" s="1"/>
  <c r="Y113" i="21"/>
  <c r="W113" i="21"/>
  <c r="W115" i="21"/>
  <c r="Y102" i="21"/>
  <c r="Y100" i="21"/>
  <c r="Y99" i="21"/>
  <c r="W99" i="21"/>
  <c r="W120" i="21"/>
  <c r="W132" i="21"/>
  <c r="W127" i="21"/>
  <c r="AD99" i="21"/>
  <c r="AE98" i="21"/>
  <c r="AE135" i="21"/>
  <c r="AD136" i="21"/>
  <c r="Y86" i="21"/>
  <c r="W86" i="21"/>
  <c r="Y110" i="21"/>
  <c r="W110" i="21"/>
  <c r="Y94" i="21"/>
  <c r="W90" i="21"/>
  <c r="W126" i="21"/>
  <c r="AF122" i="21"/>
  <c r="AH122" i="21"/>
  <c r="AG122" i="21"/>
  <c r="W111" i="21"/>
  <c r="Y111" i="21"/>
  <c r="AI134" i="21"/>
  <c r="AH134" i="21"/>
  <c r="AG134" i="21"/>
  <c r="AF134" i="21"/>
  <c r="AJ134" i="21"/>
  <c r="W118" i="21"/>
  <c r="Y118" i="21"/>
  <c r="Y114" i="21"/>
  <c r="W114" i="21"/>
  <c r="W95" i="21"/>
  <c r="Y95" i="21"/>
  <c r="Y92" i="21"/>
  <c r="W92" i="21"/>
  <c r="Y97" i="21"/>
  <c r="Y94" i="20"/>
  <c r="W94" i="20"/>
  <c r="W89" i="20"/>
  <c r="Y89" i="20"/>
  <c r="Y91" i="20"/>
  <c r="W91" i="20"/>
  <c r="Y87" i="20"/>
  <c r="W87" i="20"/>
  <c r="W127" i="20"/>
  <c r="W117" i="20"/>
  <c r="Y117" i="20"/>
  <c r="W129" i="20"/>
  <c r="W119" i="20"/>
  <c r="W121" i="20"/>
  <c r="Y116" i="20"/>
  <c r="W101" i="20"/>
  <c r="Y103" i="20"/>
  <c r="W103" i="20"/>
  <c r="W118" i="20"/>
  <c r="Y118" i="20"/>
  <c r="Y124" i="20"/>
  <c r="W124" i="20"/>
  <c r="W128" i="20"/>
  <c r="W112" i="20"/>
  <c r="Y112" i="20"/>
  <c r="W126" i="20"/>
  <c r="AD123" i="20"/>
  <c r="AE122" i="20"/>
  <c r="Y113" i="20"/>
  <c r="W113" i="20"/>
  <c r="Y100" i="20"/>
  <c r="W100" i="20"/>
  <c r="Y110" i="20"/>
  <c r="W110" i="20"/>
  <c r="AD111" i="20"/>
  <c r="AE110" i="20"/>
  <c r="AD99" i="20"/>
  <c r="AE98" i="20"/>
  <c r="Y95" i="20"/>
  <c r="W95" i="20"/>
  <c r="W122" i="20"/>
  <c r="Y108" i="20"/>
  <c r="W108" i="20"/>
  <c r="W93" i="20"/>
  <c r="Y93" i="20"/>
  <c r="W99" i="20"/>
  <c r="Y104" i="20"/>
  <c r="W104" i="20"/>
  <c r="Y98" i="20"/>
  <c r="W98" i="20"/>
  <c r="AE86" i="20"/>
  <c r="AD87" i="20"/>
  <c r="W92" i="20"/>
  <c r="Y92" i="20"/>
  <c r="Y86" i="20"/>
  <c r="W86" i="20"/>
  <c r="W97" i="20"/>
  <c r="Y97" i="20"/>
  <c r="Y114" i="20"/>
  <c r="W114" i="20"/>
  <c r="Y102" i="20"/>
  <c r="W102" i="20"/>
  <c r="W131" i="20"/>
  <c r="W123" i="20"/>
  <c r="Y123" i="20"/>
  <c r="W107" i="20"/>
  <c r="Y107" i="20"/>
  <c r="AE135" i="20"/>
  <c r="AD136" i="20"/>
  <c r="W96" i="20"/>
  <c r="Y96" i="20"/>
  <c r="W88" i="20"/>
  <c r="Y88" i="20"/>
  <c r="W132" i="20"/>
  <c r="W111" i="20"/>
  <c r="Y111" i="20"/>
  <c r="Y120" i="20"/>
  <c r="W120" i="20"/>
  <c r="Y115" i="20"/>
  <c r="W115" i="20"/>
  <c r="AI134" i="20"/>
  <c r="AH134" i="20"/>
  <c r="AG134" i="20"/>
  <c r="AF134" i="20"/>
  <c r="AJ134" i="20"/>
  <c r="Y106" i="20"/>
  <c r="W106" i="20"/>
  <c r="Y105" i="20"/>
  <c r="W105" i="20"/>
  <c r="W90" i="20"/>
  <c r="Y90" i="20"/>
  <c r="Y109" i="20"/>
  <c r="W109" i="20"/>
  <c r="Y116" i="19"/>
  <c r="W116" i="19"/>
  <c r="W128" i="19"/>
  <c r="Y115" i="19"/>
  <c r="AE98" i="19"/>
  <c r="AD99" i="19"/>
  <c r="AE110" i="19"/>
  <c r="AD111" i="19"/>
  <c r="W138" i="19"/>
  <c r="Y138" i="19"/>
  <c r="W136" i="19"/>
  <c r="Y136" i="19"/>
  <c r="W111" i="19"/>
  <c r="Y111" i="19"/>
  <c r="W122" i="19"/>
  <c r="W131" i="19"/>
  <c r="W129" i="19"/>
  <c r="Y105" i="19"/>
  <c r="W105" i="19"/>
  <c r="Y99" i="19"/>
  <c r="W99" i="19"/>
  <c r="W121" i="19"/>
  <c r="AE86" i="19"/>
  <c r="AD87" i="19"/>
  <c r="Y95" i="19"/>
  <c r="Y101" i="19"/>
  <c r="W101" i="19"/>
  <c r="Y94" i="19"/>
  <c r="W94" i="19"/>
  <c r="Y110" i="19"/>
  <c r="W110" i="19"/>
  <c r="W134" i="19"/>
  <c r="Y134" i="19"/>
  <c r="W126" i="19"/>
  <c r="W127" i="19"/>
  <c r="Y104" i="19"/>
  <c r="W104" i="19"/>
  <c r="Y98" i="19"/>
  <c r="W98" i="19"/>
  <c r="W93" i="19"/>
  <c r="Y93" i="19"/>
  <c r="W89" i="19"/>
  <c r="Y89" i="19"/>
  <c r="Y97" i="19"/>
  <c r="W97" i="19"/>
  <c r="W87" i="19"/>
  <c r="Y87" i="19"/>
  <c r="Y113" i="19"/>
  <c r="W113" i="19"/>
  <c r="W133" i="19"/>
  <c r="Y100" i="19"/>
  <c r="W100" i="19"/>
  <c r="W118" i="19"/>
  <c r="Y118" i="19"/>
  <c r="Y123" i="19"/>
  <c r="W123" i="19"/>
  <c r="AD123" i="19"/>
  <c r="AE122" i="19"/>
  <c r="Y103" i="19"/>
  <c r="W103" i="19"/>
  <c r="W96" i="19"/>
  <c r="Y96" i="19"/>
  <c r="Y120" i="19"/>
  <c r="W120" i="19"/>
  <c r="Y88" i="19"/>
  <c r="W112" i="19"/>
  <c r="Y112" i="19"/>
  <c r="W125" i="19"/>
  <c r="Y107" i="19"/>
  <c r="W107" i="19"/>
  <c r="W92" i="19"/>
  <c r="Y92" i="19"/>
  <c r="W117" i="19"/>
  <c r="Y117" i="19"/>
  <c r="Y109" i="19"/>
  <c r="W109" i="19"/>
  <c r="Y119" i="19"/>
  <c r="W119" i="19"/>
  <c r="Y106" i="19"/>
  <c r="W106" i="19"/>
  <c r="W139" i="19"/>
  <c r="Y139" i="19"/>
  <c r="W137" i="19"/>
  <c r="Y137" i="19"/>
  <c r="W135" i="19"/>
  <c r="Y135" i="19"/>
  <c r="W132" i="19"/>
  <c r="W124" i="19"/>
  <c r="Y108" i="19"/>
  <c r="W108" i="19"/>
  <c r="Y102" i="19"/>
  <c r="W102" i="19"/>
  <c r="Y114" i="19"/>
  <c r="W114" i="19"/>
  <c r="Y86" i="19"/>
  <c r="W86" i="19"/>
  <c r="W90" i="19"/>
  <c r="T110" i="1"/>
  <c r="S121" i="1"/>
  <c r="Y121" i="1"/>
  <c r="T132" i="1"/>
  <c r="Y115" i="1"/>
  <c r="S115" i="1"/>
  <c r="T130" i="1"/>
  <c r="AQ126" i="15"/>
  <c r="AQ129" i="11"/>
  <c r="AQ129" i="12"/>
  <c r="AQ121" i="12"/>
  <c r="S113" i="1"/>
  <c r="T96" i="1"/>
  <c r="Y139" i="15"/>
  <c r="T131" i="1"/>
  <c r="T114" i="1"/>
  <c r="S102" i="11"/>
  <c r="AQ126" i="11"/>
  <c r="W114" i="15"/>
  <c r="Y138" i="18"/>
  <c r="W138" i="18"/>
  <c r="W129" i="18"/>
  <c r="W125" i="18"/>
  <c r="Y100" i="18"/>
  <c r="W100" i="18"/>
  <c r="AE98" i="18"/>
  <c r="AD99" i="18"/>
  <c r="Y114" i="18"/>
  <c r="W114" i="18"/>
  <c r="Y95" i="18"/>
  <c r="W95" i="18"/>
  <c r="Y136" i="18"/>
  <c r="W136" i="18"/>
  <c r="Y110" i="18"/>
  <c r="W110" i="18"/>
  <c r="Y108" i="18"/>
  <c r="W108" i="18"/>
  <c r="W117" i="18"/>
  <c r="Y117" i="18"/>
  <c r="W94" i="18"/>
  <c r="Y94" i="18"/>
  <c r="W91" i="18"/>
  <c r="Y91" i="18"/>
  <c r="AD111" i="18"/>
  <c r="AE110" i="18"/>
  <c r="W112" i="18"/>
  <c r="Y112" i="18"/>
  <c r="Y121" i="18"/>
  <c r="W121" i="18"/>
  <c r="Y120" i="18"/>
  <c r="W120" i="18"/>
  <c r="Y116" i="18"/>
  <c r="W116" i="18"/>
  <c r="W130" i="18"/>
  <c r="Y92" i="18"/>
  <c r="W92" i="18"/>
  <c r="W101" i="18"/>
  <c r="Y101" i="18"/>
  <c r="W139" i="18"/>
  <c r="Y139" i="18"/>
  <c r="W134" i="18"/>
  <c r="Y134" i="18"/>
  <c r="W90" i="18"/>
  <c r="Y90" i="18"/>
  <c r="Y135" i="18"/>
  <c r="W135" i="18"/>
  <c r="W127" i="18"/>
  <c r="Y96" i="18"/>
  <c r="W96" i="18"/>
  <c r="Y133" i="18"/>
  <c r="W133" i="18"/>
  <c r="Y123" i="18"/>
  <c r="W123" i="18"/>
  <c r="W89" i="18"/>
  <c r="Y89" i="18"/>
  <c r="W122" i="18"/>
  <c r="AD123" i="18"/>
  <c r="AE122" i="18"/>
  <c r="Y137" i="18"/>
  <c r="W137" i="18"/>
  <c r="W124" i="18"/>
  <c r="Y124" i="18"/>
  <c r="W128" i="18"/>
  <c r="W118" i="18"/>
  <c r="Y118" i="18"/>
  <c r="Y119" i="18"/>
  <c r="W119" i="18"/>
  <c r="W97" i="18"/>
  <c r="Y97" i="18"/>
  <c r="W131" i="18"/>
  <c r="W109" i="18"/>
  <c r="Y109" i="18"/>
  <c r="W105" i="18"/>
  <c r="Y105" i="18"/>
  <c r="Y102" i="18"/>
  <c r="W102" i="18"/>
  <c r="W103" i="18"/>
  <c r="Y103" i="18"/>
  <c r="Y87" i="18"/>
  <c r="W87" i="18"/>
  <c r="Y107" i="18"/>
  <c r="W107" i="18"/>
  <c r="W113" i="18"/>
  <c r="Y113" i="18"/>
  <c r="Y86" i="18"/>
  <c r="W132" i="18"/>
  <c r="Y98" i="18"/>
  <c r="W98" i="18"/>
  <c r="W88" i="18"/>
  <c r="Y88" i="18"/>
  <c r="W126" i="18"/>
  <c r="AD135" i="18"/>
  <c r="AE134" i="18"/>
  <c r="Y115" i="18"/>
  <c r="W115" i="18"/>
  <c r="Y106" i="18"/>
  <c r="W106" i="18"/>
  <c r="Y93" i="18"/>
  <c r="W93" i="18"/>
  <c r="Y104" i="18"/>
  <c r="W104" i="18"/>
  <c r="AD87" i="18"/>
  <c r="AE86" i="18"/>
  <c r="Y99" i="18"/>
  <c r="W99" i="18"/>
  <c r="W111" i="18"/>
  <c r="Y111" i="18"/>
  <c r="W135" i="15"/>
  <c r="Y135" i="15"/>
  <c r="W86" i="15"/>
  <c r="Y86" i="15"/>
  <c r="W121" i="15"/>
  <c r="Y121" i="15"/>
  <c r="Y124" i="15"/>
  <c r="W124" i="15"/>
  <c r="Y138" i="15"/>
  <c r="W138" i="15"/>
  <c r="AD123" i="15"/>
  <c r="AE122" i="15"/>
  <c r="W118" i="15"/>
  <c r="AD111" i="15"/>
  <c r="AE110" i="15"/>
  <c r="Y110" i="15"/>
  <c r="W110" i="15"/>
  <c r="W102" i="15"/>
  <c r="Y102" i="15"/>
  <c r="AD99" i="15"/>
  <c r="AE98" i="15"/>
  <c r="W113" i="15"/>
  <c r="Y113" i="15"/>
  <c r="Y119" i="15"/>
  <c r="W119" i="15"/>
  <c r="Y100" i="15"/>
  <c r="W100" i="15"/>
  <c r="Y92" i="15"/>
  <c r="W92" i="15"/>
  <c r="W125" i="15"/>
  <c r="W128" i="15"/>
  <c r="W116" i="15"/>
  <c r="Y116" i="15"/>
  <c r="W99" i="15"/>
  <c r="Y99" i="15"/>
  <c r="W106" i="15"/>
  <c r="Y106" i="15"/>
  <c r="Y111" i="15"/>
  <c r="W111" i="15"/>
  <c r="W89" i="15"/>
  <c r="Y89" i="15"/>
  <c r="Y133" i="15"/>
  <c r="W133" i="15"/>
  <c r="Y117" i="15"/>
  <c r="W117" i="15"/>
  <c r="W120" i="15"/>
  <c r="Y109" i="15"/>
  <c r="W109" i="15"/>
  <c r="Y134" i="15"/>
  <c r="W134" i="15"/>
  <c r="W123" i="15"/>
  <c r="Y123" i="15"/>
  <c r="W127" i="15"/>
  <c r="W132" i="15"/>
  <c r="W122" i="15"/>
  <c r="W131" i="15"/>
  <c r="Y107" i="15"/>
  <c r="W107" i="15"/>
  <c r="W105" i="15"/>
  <c r="Y105" i="15"/>
  <c r="Y112" i="15"/>
  <c r="W112" i="15"/>
  <c r="Y98" i="15"/>
  <c r="W98" i="15"/>
  <c r="W93" i="15"/>
  <c r="Y93" i="15"/>
  <c r="W91" i="15"/>
  <c r="AD135" i="15"/>
  <c r="AE134" i="15"/>
  <c r="W87" i="15"/>
  <c r="Y87" i="15"/>
  <c r="Y94" i="15"/>
  <c r="W94" i="15"/>
  <c r="Y101" i="15"/>
  <c r="W101" i="15"/>
  <c r="Y90" i="15"/>
  <c r="W90" i="15"/>
  <c r="W96" i="15"/>
  <c r="Y96" i="15"/>
  <c r="W103" i="15"/>
  <c r="Y103" i="15"/>
  <c r="Y95" i="15"/>
  <c r="W95" i="15"/>
  <c r="W129" i="15"/>
  <c r="Y136" i="15"/>
  <c r="W136" i="15"/>
  <c r="W130" i="15"/>
  <c r="W126" i="15"/>
  <c r="Y115" i="15"/>
  <c r="W115" i="15"/>
  <c r="Y108" i="15"/>
  <c r="W108" i="15"/>
  <c r="Y104" i="15"/>
  <c r="W104" i="15"/>
  <c r="Y88" i="15"/>
  <c r="W88" i="15"/>
  <c r="AE86" i="15"/>
  <c r="AD87" i="15"/>
  <c r="X101" i="1"/>
  <c r="X133" i="1"/>
  <c r="X136" i="1"/>
  <c r="X128" i="1"/>
  <c r="X109" i="1"/>
  <c r="X135" i="1"/>
  <c r="X105" i="1"/>
  <c r="X89" i="1"/>
  <c r="X119" i="1"/>
  <c r="X138" i="1"/>
  <c r="X120" i="1"/>
  <c r="X114" i="1"/>
  <c r="X137" i="1"/>
  <c r="X100" i="1"/>
  <c r="X97" i="1"/>
  <c r="X95" i="1"/>
  <c r="X112" i="1"/>
  <c r="X132" i="1"/>
  <c r="X94" i="1"/>
  <c r="X115" i="1"/>
  <c r="X108" i="1"/>
  <c r="X131" i="1"/>
  <c r="X87" i="1"/>
  <c r="X117" i="1"/>
  <c r="Y127" i="1"/>
  <c r="T127" i="1"/>
  <c r="T128" i="1"/>
  <c r="Y128" i="1"/>
  <c r="Y129" i="1"/>
  <c r="T129" i="1"/>
  <c r="T126" i="1"/>
  <c r="Y126" i="1"/>
  <c r="AQ113" i="12"/>
  <c r="T123" i="1"/>
  <c r="Y123" i="1"/>
  <c r="X98" i="1"/>
  <c r="X134" i="1"/>
  <c r="Y125" i="1"/>
  <c r="T125" i="1"/>
  <c r="T124" i="1"/>
  <c r="Y124" i="1"/>
  <c r="X104" i="1"/>
  <c r="X130" i="1"/>
  <c r="X88" i="1"/>
  <c r="X110" i="1"/>
  <c r="X111" i="1"/>
  <c r="X126" i="1"/>
  <c r="X103" i="1"/>
  <c r="X121" i="1"/>
  <c r="X125" i="1"/>
  <c r="X122" i="1"/>
  <c r="X96" i="1"/>
  <c r="X102" i="1"/>
  <c r="X129" i="1"/>
  <c r="X99" i="1"/>
  <c r="W98" i="12"/>
  <c r="Y137" i="12"/>
  <c r="W120" i="12"/>
  <c r="Y96" i="12"/>
  <c r="W96" i="12"/>
  <c r="Y97" i="12"/>
  <c r="W97" i="12"/>
  <c r="W129" i="12"/>
  <c r="W99" i="12"/>
  <c r="Y99" i="12"/>
  <c r="Y138" i="12"/>
  <c r="W138" i="12"/>
  <c r="W135" i="12"/>
  <c r="Y135" i="12"/>
  <c r="Y136" i="12"/>
  <c r="W136" i="12"/>
  <c r="W87" i="12"/>
  <c r="Y87" i="12"/>
  <c r="AD87" i="12"/>
  <c r="AE86" i="12"/>
  <c r="W112" i="12"/>
  <c r="Y112" i="12"/>
  <c r="Y93" i="12"/>
  <c r="W93" i="12"/>
  <c r="Y124" i="12"/>
  <c r="W124" i="12"/>
  <c r="W94" i="12"/>
  <c r="Y94" i="12"/>
  <c r="Y109" i="12"/>
  <c r="W109" i="12"/>
  <c r="W121" i="12"/>
  <c r="Y121" i="12"/>
  <c r="W118" i="12"/>
  <c r="W111" i="12"/>
  <c r="Y111" i="12"/>
  <c r="W113" i="12"/>
  <c r="W108" i="12"/>
  <c r="Y108" i="12"/>
  <c r="W139" i="12"/>
  <c r="Y139" i="12"/>
  <c r="W137" i="12"/>
  <c r="W95" i="12"/>
  <c r="Y95" i="12"/>
  <c r="Y105" i="12"/>
  <c r="W105" i="12"/>
  <c r="W131" i="12"/>
  <c r="W127" i="12"/>
  <c r="Y110" i="12"/>
  <c r="W110" i="12"/>
  <c r="Y117" i="12"/>
  <c r="W117" i="12"/>
  <c r="W128" i="12"/>
  <c r="W130" i="12"/>
  <c r="W125" i="12"/>
  <c r="W107" i="12"/>
  <c r="Y107" i="12"/>
  <c r="Y101" i="12"/>
  <c r="W101" i="12"/>
  <c r="AD135" i="12"/>
  <c r="AE134" i="12"/>
  <c r="Y133" i="12"/>
  <c r="W133" i="12"/>
  <c r="AD99" i="12"/>
  <c r="AE98" i="12"/>
  <c r="W126" i="12"/>
  <c r="Y98" i="12"/>
  <c r="W122" i="12"/>
  <c r="Y115" i="12"/>
  <c r="W115" i="12"/>
  <c r="W134" i="12"/>
  <c r="Y134" i="12"/>
  <c r="Y106" i="12"/>
  <c r="W106" i="12"/>
  <c r="Y114" i="12"/>
  <c r="W114" i="12"/>
  <c r="Y92" i="12"/>
  <c r="W92" i="12"/>
  <c r="Y91" i="12"/>
  <c r="W91" i="12"/>
  <c r="W90" i="12"/>
  <c r="Y90" i="12"/>
  <c r="Y88" i="12"/>
  <c r="W88" i="12"/>
  <c r="AD111" i="12"/>
  <c r="AE110" i="12"/>
  <c r="W132" i="12"/>
  <c r="W119" i="12"/>
  <c r="Y119" i="12"/>
  <c r="Y89" i="12"/>
  <c r="W89" i="12"/>
  <c r="W100" i="12"/>
  <c r="Y100" i="12"/>
  <c r="Y123" i="12"/>
  <c r="W123" i="12"/>
  <c r="Y116" i="12"/>
  <c r="W116" i="12"/>
  <c r="Y102" i="12"/>
  <c r="W102" i="12"/>
  <c r="AE122" i="12"/>
  <c r="AD123" i="12"/>
  <c r="Y104" i="12"/>
  <c r="W104" i="12"/>
  <c r="W103" i="12"/>
  <c r="Y103" i="12"/>
  <c r="AQ123" i="11"/>
  <c r="W139" i="11"/>
  <c r="Y139" i="11"/>
  <c r="W138" i="11"/>
  <c r="Y138" i="11"/>
  <c r="AD136" i="11"/>
  <c r="AE135" i="11"/>
  <c r="W137" i="11"/>
  <c r="Y137" i="11"/>
  <c r="Y136" i="11"/>
  <c r="W136" i="11"/>
  <c r="Q113" i="11"/>
  <c r="AQ113" i="11"/>
  <c r="Q122" i="11"/>
  <c r="W122" i="11" s="1"/>
  <c r="AP122" i="11"/>
  <c r="Q121" i="11"/>
  <c r="AQ121" i="11"/>
  <c r="R127" i="11"/>
  <c r="AQ127" i="11"/>
  <c r="Q119" i="11"/>
  <c r="AQ119" i="11"/>
  <c r="Q116" i="11"/>
  <c r="AQ116" i="11"/>
  <c r="R130" i="11"/>
  <c r="AQ130" i="11"/>
  <c r="Q115" i="11"/>
  <c r="AQ115" i="11"/>
  <c r="AD99" i="11"/>
  <c r="AD100" i="11" s="1"/>
  <c r="W135" i="11"/>
  <c r="Y135" i="11"/>
  <c r="R126" i="11"/>
  <c r="AA135" i="11"/>
  <c r="AA136" i="11" s="1"/>
  <c r="AA137" i="11" s="1"/>
  <c r="AA138" i="11" s="1"/>
  <c r="AA139" i="11" s="1"/>
  <c r="AA140" i="11" s="1"/>
  <c r="S124" i="11"/>
  <c r="AE134" i="11"/>
  <c r="AF134" i="11" s="1"/>
  <c r="Q114" i="11"/>
  <c r="R128" i="11"/>
  <c r="Q117" i="11"/>
  <c r="S123" i="11"/>
  <c r="R129" i="11"/>
  <c r="AD123" i="11"/>
  <c r="AE122" i="11"/>
  <c r="AG122" i="11" s="1"/>
  <c r="Q118" i="11"/>
  <c r="AE110" i="11"/>
  <c r="AF110" i="11" s="1"/>
  <c r="AD111" i="11"/>
  <c r="S125" i="11"/>
  <c r="S126" i="11"/>
  <c r="AE86" i="11"/>
  <c r="AH86" i="11" s="1"/>
  <c r="AD87" i="11"/>
  <c r="Q120" i="11"/>
  <c r="R123" i="11"/>
  <c r="S128" i="11"/>
  <c r="S129" i="11"/>
  <c r="AB135" i="11"/>
  <c r="AB136" i="11" s="1"/>
  <c r="AB137" i="11" s="1"/>
  <c r="AB138" i="11" s="1"/>
  <c r="AB139" i="11" s="1"/>
  <c r="AB140" i="11" s="1"/>
  <c r="R124" i="11"/>
  <c r="R125" i="11"/>
  <c r="AC111" i="11"/>
  <c r="Y133" i="11"/>
  <c r="Y131" i="11"/>
  <c r="AC123" i="11"/>
  <c r="AC99" i="11"/>
  <c r="AC87" i="11"/>
  <c r="W93" i="11"/>
  <c r="W116" i="11"/>
  <c r="W129" i="11"/>
  <c r="Y96" i="11"/>
  <c r="AG98" i="11"/>
  <c r="W131" i="11"/>
  <c r="W96" i="11"/>
  <c r="W119" i="11"/>
  <c r="W91" i="11"/>
  <c r="Y91" i="11"/>
  <c r="AH98" i="11"/>
  <c r="W120" i="11"/>
  <c r="Y92" i="11"/>
  <c r="W92" i="11"/>
  <c r="Y99" i="11"/>
  <c r="W99" i="11"/>
  <c r="Y134" i="11"/>
  <c r="W134" i="11"/>
  <c r="Y89" i="11"/>
  <c r="W89" i="11"/>
  <c r="Y108" i="11"/>
  <c r="W108" i="11"/>
  <c r="Y110" i="11"/>
  <c r="W110" i="11"/>
  <c r="Y100" i="11"/>
  <c r="W100" i="11"/>
  <c r="W117" i="11"/>
  <c r="W132" i="11"/>
  <c r="W87" i="11"/>
  <c r="Y87" i="11"/>
  <c r="Y109" i="11"/>
  <c r="W109" i="11"/>
  <c r="W121" i="11"/>
  <c r="W130" i="11"/>
  <c r="W127" i="11"/>
  <c r="Y93" i="11"/>
  <c r="W128" i="11"/>
  <c r="W123" i="11"/>
  <c r="W104" i="11"/>
  <c r="Y104" i="11"/>
  <c r="W126" i="11"/>
  <c r="W107" i="11"/>
  <c r="Y107" i="11"/>
  <c r="W115" i="11"/>
  <c r="W88" i="11"/>
  <c r="Y88" i="11"/>
  <c r="W124" i="11"/>
  <c r="W133" i="11"/>
  <c r="Y106" i="11"/>
  <c r="W106" i="11"/>
  <c r="Y102" i="11"/>
  <c r="W102" i="11"/>
  <c r="Y112" i="11"/>
  <c r="W112" i="11"/>
  <c r="W101" i="11"/>
  <c r="Y101" i="11"/>
  <c r="Y103" i="11"/>
  <c r="W103" i="11"/>
  <c r="W114" i="11"/>
  <c r="W97" i="11"/>
  <c r="Y97" i="11"/>
  <c r="W90" i="11"/>
  <c r="Y90" i="11"/>
  <c r="Y98" i="11"/>
  <c r="W98" i="11"/>
  <c r="AJ98" i="11" s="1"/>
  <c r="W118" i="11"/>
  <c r="Y105" i="11"/>
  <c r="W125" i="11"/>
  <c r="Y95" i="11"/>
  <c r="W95" i="11"/>
  <c r="W105" i="11"/>
  <c r="Y111" i="11"/>
  <c r="W111" i="11"/>
  <c r="W113" i="11"/>
  <c r="W94" i="11"/>
  <c r="Y94" i="11"/>
  <c r="AF98" i="11"/>
  <c r="X140" i="19" l="1"/>
  <c r="AJ86" i="39"/>
  <c r="X140" i="39"/>
  <c r="X140" i="49"/>
  <c r="X140" i="22"/>
  <c r="AJ99" i="24"/>
  <c r="AI86" i="43"/>
  <c r="X140" i="43"/>
  <c r="X140" i="24"/>
  <c r="X140" i="31"/>
  <c r="X140" i="38"/>
  <c r="X140" i="18"/>
  <c r="X140" i="41"/>
  <c r="X140" i="45"/>
  <c r="X140" i="47"/>
  <c r="AL140" i="34"/>
  <c r="X140" i="29"/>
  <c r="X140" i="26"/>
  <c r="AI86" i="48"/>
  <c r="X140" i="48"/>
  <c r="X140" i="15"/>
  <c r="X140" i="20"/>
  <c r="X140" i="21"/>
  <c r="X140" i="23"/>
  <c r="X140" i="28"/>
  <c r="X140" i="37"/>
  <c r="X140" i="25"/>
  <c r="AI99" i="24"/>
  <c r="AD136" i="41"/>
  <c r="T124" i="49"/>
  <c r="T124" i="50"/>
  <c r="S121" i="49"/>
  <c r="S121" i="50"/>
  <c r="S119" i="49"/>
  <c r="S119" i="50"/>
  <c r="T102" i="49"/>
  <c r="T102" i="50"/>
  <c r="S91" i="49"/>
  <c r="S91" i="50"/>
  <c r="S97" i="49"/>
  <c r="S97" i="50"/>
  <c r="S93" i="49"/>
  <c r="S93" i="50"/>
  <c r="T125" i="49"/>
  <c r="T125" i="50"/>
  <c r="T126" i="49"/>
  <c r="T126" i="50"/>
  <c r="T110" i="49"/>
  <c r="T110" i="50"/>
  <c r="T88" i="49"/>
  <c r="T88" i="50"/>
  <c r="T118" i="49"/>
  <c r="T118" i="50"/>
  <c r="T106" i="49"/>
  <c r="T106" i="50"/>
  <c r="T129" i="49"/>
  <c r="T129" i="50"/>
  <c r="T114" i="49"/>
  <c r="T114" i="50"/>
  <c r="S95" i="49"/>
  <c r="S95" i="50"/>
  <c r="S86" i="49"/>
  <c r="S86" i="50"/>
  <c r="S92" i="48"/>
  <c r="T131" i="49"/>
  <c r="T131" i="50"/>
  <c r="T130" i="49"/>
  <c r="T130" i="50"/>
  <c r="T99" i="49"/>
  <c r="T99" i="50"/>
  <c r="T104" i="49"/>
  <c r="T104" i="50"/>
  <c r="S115" i="49"/>
  <c r="S115" i="50"/>
  <c r="T103" i="49"/>
  <c r="T103" i="50"/>
  <c r="T107" i="49"/>
  <c r="T107" i="50"/>
  <c r="T108" i="49"/>
  <c r="T108" i="50"/>
  <c r="S90" i="49"/>
  <c r="S90" i="50"/>
  <c r="S117" i="49"/>
  <c r="S117" i="50"/>
  <c r="T128" i="49"/>
  <c r="T128" i="50"/>
  <c r="T96" i="49"/>
  <c r="T96" i="50"/>
  <c r="S98" i="49"/>
  <c r="S98" i="50"/>
  <c r="T100" i="49"/>
  <c r="T100" i="50"/>
  <c r="T123" i="49"/>
  <c r="T123" i="50"/>
  <c r="T127" i="49"/>
  <c r="T127" i="50"/>
  <c r="S113" i="49"/>
  <c r="S113" i="50"/>
  <c r="T132" i="49"/>
  <c r="T132" i="50"/>
  <c r="T109" i="49"/>
  <c r="T109" i="50"/>
  <c r="T105" i="49"/>
  <c r="T105" i="50"/>
  <c r="S89" i="49"/>
  <c r="S89" i="50"/>
  <c r="S116" i="49"/>
  <c r="S116" i="50"/>
  <c r="T92" i="49"/>
  <c r="T92" i="50"/>
  <c r="S87" i="49"/>
  <c r="S87" i="50"/>
  <c r="T116" i="49"/>
  <c r="T116" i="50"/>
  <c r="T101" i="49"/>
  <c r="T101" i="50"/>
  <c r="S120" i="49"/>
  <c r="S120" i="50"/>
  <c r="T86" i="49"/>
  <c r="T86" i="50"/>
  <c r="T94" i="49"/>
  <c r="T94" i="50"/>
  <c r="T117" i="49"/>
  <c r="T117" i="50"/>
  <c r="AL136" i="50"/>
  <c r="S122" i="48"/>
  <c r="S122" i="49"/>
  <c r="T124" i="47"/>
  <c r="T124" i="48"/>
  <c r="T92" i="47"/>
  <c r="T92" i="48"/>
  <c r="S120" i="47"/>
  <c r="S120" i="48"/>
  <c r="T86" i="47"/>
  <c r="T86" i="48"/>
  <c r="T114" i="47"/>
  <c r="T114" i="48"/>
  <c r="S119" i="47"/>
  <c r="S119" i="48"/>
  <c r="T102" i="47"/>
  <c r="T102" i="48"/>
  <c r="S91" i="47"/>
  <c r="S91" i="48"/>
  <c r="S97" i="47"/>
  <c r="S97" i="48"/>
  <c r="S93" i="47"/>
  <c r="S93" i="48"/>
  <c r="T129" i="47"/>
  <c r="T129" i="48"/>
  <c r="T116" i="47"/>
  <c r="T116" i="48"/>
  <c r="T101" i="47"/>
  <c r="T101" i="48"/>
  <c r="T131" i="47"/>
  <c r="T131" i="48"/>
  <c r="T130" i="47"/>
  <c r="T130" i="48"/>
  <c r="T88" i="47"/>
  <c r="T88" i="48"/>
  <c r="T118" i="47"/>
  <c r="T118" i="48"/>
  <c r="T106" i="47"/>
  <c r="T106" i="48"/>
  <c r="T117" i="47"/>
  <c r="T117" i="48"/>
  <c r="T110" i="47"/>
  <c r="T110" i="48"/>
  <c r="S115" i="47"/>
  <c r="S115" i="48"/>
  <c r="AH98" i="24"/>
  <c r="S95" i="47"/>
  <c r="S95" i="48"/>
  <c r="AD100" i="41"/>
  <c r="AD101" i="41" s="1"/>
  <c r="T99" i="47"/>
  <c r="T99" i="48"/>
  <c r="T104" i="47"/>
  <c r="T104" i="48"/>
  <c r="S116" i="47"/>
  <c r="S116" i="48"/>
  <c r="T123" i="47"/>
  <c r="T123" i="48"/>
  <c r="T128" i="47"/>
  <c r="T128" i="48"/>
  <c r="T96" i="47"/>
  <c r="T96" i="48"/>
  <c r="T127" i="47"/>
  <c r="T127" i="48"/>
  <c r="S113" i="47"/>
  <c r="S113" i="48"/>
  <c r="T132" i="47"/>
  <c r="T132" i="48"/>
  <c r="T103" i="47"/>
  <c r="T103" i="48"/>
  <c r="T107" i="47"/>
  <c r="T107" i="48"/>
  <c r="T108" i="47"/>
  <c r="T108" i="48"/>
  <c r="S90" i="47"/>
  <c r="S90" i="48"/>
  <c r="AJ98" i="24"/>
  <c r="S117" i="47"/>
  <c r="S117" i="48"/>
  <c r="S86" i="47"/>
  <c r="S86" i="48"/>
  <c r="S98" i="47"/>
  <c r="S98" i="48"/>
  <c r="T125" i="47"/>
  <c r="T125" i="48"/>
  <c r="T126" i="47"/>
  <c r="T126" i="48"/>
  <c r="S121" i="47"/>
  <c r="S121" i="48"/>
  <c r="T109" i="47"/>
  <c r="T109" i="48"/>
  <c r="T105" i="47"/>
  <c r="T105" i="48"/>
  <c r="S89" i="47"/>
  <c r="S89" i="48"/>
  <c r="T100" i="47"/>
  <c r="T100" i="48"/>
  <c r="S87" i="47"/>
  <c r="S87" i="48"/>
  <c r="T94" i="47"/>
  <c r="T94" i="48"/>
  <c r="S86" i="20"/>
  <c r="S86" i="35"/>
  <c r="S122" i="46"/>
  <c r="S122" i="47"/>
  <c r="S86" i="26"/>
  <c r="S116" i="45"/>
  <c r="S116" i="46"/>
  <c r="T92" i="45"/>
  <c r="T92" i="46"/>
  <c r="S87" i="45"/>
  <c r="S87" i="46"/>
  <c r="S120" i="45"/>
  <c r="S120" i="46"/>
  <c r="T86" i="45"/>
  <c r="T86" i="46"/>
  <c r="T114" i="45"/>
  <c r="T114" i="46"/>
  <c r="S119" i="45"/>
  <c r="S119" i="46"/>
  <c r="T102" i="45"/>
  <c r="T102" i="46"/>
  <c r="S91" i="45"/>
  <c r="S91" i="46"/>
  <c r="S97" i="45"/>
  <c r="S97" i="46"/>
  <c r="S93" i="45"/>
  <c r="S93" i="46"/>
  <c r="S116" i="21"/>
  <c r="S116" i="25"/>
  <c r="T110" i="45"/>
  <c r="T110" i="46"/>
  <c r="T116" i="45"/>
  <c r="T116" i="46"/>
  <c r="T101" i="45"/>
  <c r="T101" i="46"/>
  <c r="T94" i="45"/>
  <c r="T94" i="46"/>
  <c r="T131" i="45"/>
  <c r="T131" i="46"/>
  <c r="T130" i="45"/>
  <c r="T130" i="46"/>
  <c r="T88" i="45"/>
  <c r="T88" i="46"/>
  <c r="T118" i="45"/>
  <c r="T118" i="46"/>
  <c r="T106" i="45"/>
  <c r="T106" i="46"/>
  <c r="S116" i="19"/>
  <c r="S116" i="36"/>
  <c r="T124" i="45"/>
  <c r="T124" i="46"/>
  <c r="S95" i="45"/>
  <c r="S95" i="46"/>
  <c r="T117" i="45"/>
  <c r="T117" i="46"/>
  <c r="T129" i="45"/>
  <c r="T129" i="46"/>
  <c r="S115" i="45"/>
  <c r="S115" i="46"/>
  <c r="T123" i="45"/>
  <c r="T123" i="46"/>
  <c r="T128" i="45"/>
  <c r="T128" i="46"/>
  <c r="T96" i="45"/>
  <c r="T96" i="46"/>
  <c r="T99" i="45"/>
  <c r="T99" i="46"/>
  <c r="T104" i="45"/>
  <c r="T104" i="46"/>
  <c r="T100" i="45"/>
  <c r="T100" i="46"/>
  <c r="S116" i="29"/>
  <c r="S116" i="28"/>
  <c r="T127" i="45"/>
  <c r="T127" i="46"/>
  <c r="S113" i="45"/>
  <c r="S113" i="46"/>
  <c r="T132" i="45"/>
  <c r="T132" i="46"/>
  <c r="T103" i="45"/>
  <c r="T103" i="46"/>
  <c r="T107" i="45"/>
  <c r="T107" i="46"/>
  <c r="T108" i="45"/>
  <c r="T108" i="46"/>
  <c r="S90" i="45"/>
  <c r="S90" i="46"/>
  <c r="S86" i="45"/>
  <c r="S86" i="46"/>
  <c r="AI135" i="50"/>
  <c r="S98" i="45"/>
  <c r="S98" i="46"/>
  <c r="S117" i="45"/>
  <c r="S117" i="46"/>
  <c r="S116" i="30"/>
  <c r="S116" i="31"/>
  <c r="T125" i="45"/>
  <c r="T125" i="46"/>
  <c r="T126" i="45"/>
  <c r="T126" i="46"/>
  <c r="S121" i="45"/>
  <c r="S121" i="46"/>
  <c r="T109" i="45"/>
  <c r="T109" i="46"/>
  <c r="T105" i="45"/>
  <c r="T105" i="46"/>
  <c r="S89" i="45"/>
  <c r="S89" i="46"/>
  <c r="S116" i="34"/>
  <c r="S116" i="26"/>
  <c r="AL134" i="46"/>
  <c r="AL110" i="46"/>
  <c r="S122" i="44"/>
  <c r="S122" i="45"/>
  <c r="T127" i="43"/>
  <c r="T127" i="44"/>
  <c r="S113" i="43"/>
  <c r="S113" i="44"/>
  <c r="T132" i="43"/>
  <c r="T132" i="44"/>
  <c r="T103" i="43"/>
  <c r="T103" i="44"/>
  <c r="T107" i="43"/>
  <c r="T107" i="44"/>
  <c r="T108" i="43"/>
  <c r="T108" i="44"/>
  <c r="S90" i="43"/>
  <c r="S90" i="44"/>
  <c r="S86" i="43"/>
  <c r="S86" i="44"/>
  <c r="T124" i="43"/>
  <c r="T124" i="44"/>
  <c r="S98" i="43"/>
  <c r="S98" i="44"/>
  <c r="S117" i="43"/>
  <c r="S117" i="44"/>
  <c r="T125" i="43"/>
  <c r="T125" i="44"/>
  <c r="T126" i="43"/>
  <c r="T126" i="44"/>
  <c r="S121" i="43"/>
  <c r="S121" i="44"/>
  <c r="T109" i="43"/>
  <c r="T109" i="44"/>
  <c r="T105" i="43"/>
  <c r="T105" i="44"/>
  <c r="S89" i="43"/>
  <c r="S89" i="44"/>
  <c r="T129" i="43"/>
  <c r="T129" i="44"/>
  <c r="T110" i="43"/>
  <c r="T110" i="44"/>
  <c r="T92" i="43"/>
  <c r="T92" i="44"/>
  <c r="S87" i="43"/>
  <c r="S87" i="44"/>
  <c r="T116" i="43"/>
  <c r="T116" i="44"/>
  <c r="T101" i="43"/>
  <c r="T101" i="44"/>
  <c r="S120" i="43"/>
  <c r="S120" i="44"/>
  <c r="T86" i="43"/>
  <c r="T86" i="44"/>
  <c r="T94" i="43"/>
  <c r="T94" i="44"/>
  <c r="S116" i="43"/>
  <c r="S116" i="44"/>
  <c r="T114" i="43"/>
  <c r="T114" i="44"/>
  <c r="S119" i="43"/>
  <c r="S119" i="44"/>
  <c r="T102" i="43"/>
  <c r="T102" i="44"/>
  <c r="S91" i="43"/>
  <c r="S91" i="44"/>
  <c r="S97" i="43"/>
  <c r="S97" i="44"/>
  <c r="S93" i="43"/>
  <c r="S93" i="44"/>
  <c r="T131" i="43"/>
  <c r="T131" i="44"/>
  <c r="T130" i="43"/>
  <c r="T130" i="44"/>
  <c r="T88" i="43"/>
  <c r="T88" i="44"/>
  <c r="T118" i="43"/>
  <c r="T118" i="44"/>
  <c r="T106" i="43"/>
  <c r="T106" i="44"/>
  <c r="S115" i="43"/>
  <c r="S115" i="44"/>
  <c r="S95" i="43"/>
  <c r="S95" i="44"/>
  <c r="T117" i="43"/>
  <c r="T117" i="44"/>
  <c r="T123" i="43"/>
  <c r="T123" i="44"/>
  <c r="T128" i="43"/>
  <c r="T128" i="44"/>
  <c r="T96" i="43"/>
  <c r="T96" i="44"/>
  <c r="T99" i="43"/>
  <c r="T99" i="44"/>
  <c r="T104" i="43"/>
  <c r="T104" i="44"/>
  <c r="T100" i="43"/>
  <c r="T100" i="44"/>
  <c r="AL110" i="44"/>
  <c r="S122" i="42"/>
  <c r="S122" i="43"/>
  <c r="Y122" i="43" s="1"/>
  <c r="Z99" i="43" s="1"/>
  <c r="T114" i="41"/>
  <c r="T114" i="42"/>
  <c r="T124" i="41"/>
  <c r="T124" i="42"/>
  <c r="S121" i="41"/>
  <c r="S121" i="42"/>
  <c r="T109" i="41"/>
  <c r="T109" i="42"/>
  <c r="T105" i="41"/>
  <c r="T105" i="42"/>
  <c r="S89" i="41"/>
  <c r="S89" i="42"/>
  <c r="T100" i="41"/>
  <c r="T100" i="42"/>
  <c r="AE124" i="46"/>
  <c r="T110" i="41"/>
  <c r="T110" i="42"/>
  <c r="T92" i="41"/>
  <c r="T92" i="42"/>
  <c r="S87" i="41"/>
  <c r="S87" i="42"/>
  <c r="T116" i="41"/>
  <c r="T116" i="42"/>
  <c r="T101" i="41"/>
  <c r="T101" i="42"/>
  <c r="S120" i="41"/>
  <c r="S120" i="42"/>
  <c r="T86" i="41"/>
  <c r="T86" i="42"/>
  <c r="T94" i="41"/>
  <c r="T94" i="42"/>
  <c r="S119" i="41"/>
  <c r="S119" i="42"/>
  <c r="S97" i="41"/>
  <c r="S97" i="42"/>
  <c r="S117" i="41"/>
  <c r="S117" i="42"/>
  <c r="T102" i="41"/>
  <c r="T102" i="42"/>
  <c r="S91" i="41"/>
  <c r="S91" i="42"/>
  <c r="T123" i="41"/>
  <c r="T123" i="42"/>
  <c r="T128" i="41"/>
  <c r="T128" i="42"/>
  <c r="T131" i="41"/>
  <c r="T131" i="42"/>
  <c r="T130" i="41"/>
  <c r="T130" i="42"/>
  <c r="T88" i="41"/>
  <c r="T88" i="42"/>
  <c r="T118" i="41"/>
  <c r="T118" i="42"/>
  <c r="T106" i="41"/>
  <c r="T106" i="42"/>
  <c r="AJ135" i="50"/>
  <c r="AL135" i="50" s="1"/>
  <c r="S93" i="41"/>
  <c r="S93" i="42"/>
  <c r="T127" i="41"/>
  <c r="T127" i="42"/>
  <c r="S115" i="41"/>
  <c r="S115" i="42"/>
  <c r="S95" i="41"/>
  <c r="S95" i="42"/>
  <c r="S86" i="41"/>
  <c r="S86" i="42"/>
  <c r="T96" i="41"/>
  <c r="T96" i="42"/>
  <c r="T99" i="41"/>
  <c r="T99" i="42"/>
  <c r="T104" i="41"/>
  <c r="T104" i="42"/>
  <c r="T117" i="41"/>
  <c r="T117" i="42"/>
  <c r="AG135" i="50"/>
  <c r="T125" i="41"/>
  <c r="T125" i="42"/>
  <c r="S113" i="41"/>
  <c r="S113" i="42"/>
  <c r="T132" i="41"/>
  <c r="T132" i="42"/>
  <c r="T103" i="41"/>
  <c r="T103" i="42"/>
  <c r="T107" i="41"/>
  <c r="T107" i="42"/>
  <c r="T108" i="41"/>
  <c r="T108" i="42"/>
  <c r="S90" i="41"/>
  <c r="S90" i="42"/>
  <c r="S116" i="41"/>
  <c r="S116" i="42"/>
  <c r="AH135" i="50"/>
  <c r="T126" i="41"/>
  <c r="T126" i="42"/>
  <c r="T129" i="41"/>
  <c r="T129" i="42"/>
  <c r="S98" i="41"/>
  <c r="S98" i="42"/>
  <c r="AI102" i="24"/>
  <c r="S122" i="40"/>
  <c r="S122" i="41"/>
  <c r="T122" i="1"/>
  <c r="T131" i="39"/>
  <c r="T131" i="40"/>
  <c r="T130" i="39"/>
  <c r="T130" i="40"/>
  <c r="T88" i="39"/>
  <c r="T88" i="40"/>
  <c r="T118" i="39"/>
  <c r="T118" i="40"/>
  <c r="T106" i="39"/>
  <c r="T106" i="40"/>
  <c r="S117" i="39"/>
  <c r="S117" i="40"/>
  <c r="T125" i="39"/>
  <c r="T125" i="40"/>
  <c r="T126" i="39"/>
  <c r="T126" i="40"/>
  <c r="S115" i="39"/>
  <c r="S115" i="40"/>
  <c r="S95" i="39"/>
  <c r="S95" i="40"/>
  <c r="T127" i="39"/>
  <c r="T127" i="40"/>
  <c r="T96" i="39"/>
  <c r="T96" i="40"/>
  <c r="T99" i="39"/>
  <c r="T99" i="40"/>
  <c r="T104" i="39"/>
  <c r="T104" i="40"/>
  <c r="T117" i="39"/>
  <c r="T117" i="40"/>
  <c r="T129" i="39"/>
  <c r="T129" i="40"/>
  <c r="S113" i="39"/>
  <c r="S113" i="40"/>
  <c r="T132" i="39"/>
  <c r="T132" i="40"/>
  <c r="T103" i="39"/>
  <c r="T103" i="40"/>
  <c r="T107" i="39"/>
  <c r="T107" i="40"/>
  <c r="T108" i="39"/>
  <c r="T108" i="40"/>
  <c r="S90" i="39"/>
  <c r="S90" i="40"/>
  <c r="T124" i="39"/>
  <c r="T124" i="40"/>
  <c r="S98" i="39"/>
  <c r="S98" i="40"/>
  <c r="S86" i="39"/>
  <c r="S86" i="40"/>
  <c r="S121" i="39"/>
  <c r="S121" i="40"/>
  <c r="T109" i="39"/>
  <c r="T109" i="40"/>
  <c r="T105" i="39"/>
  <c r="T105" i="40"/>
  <c r="S89" i="39"/>
  <c r="S89" i="40"/>
  <c r="T123" i="39"/>
  <c r="T123" i="40"/>
  <c r="T110" i="39"/>
  <c r="T110" i="40"/>
  <c r="T92" i="39"/>
  <c r="T92" i="40"/>
  <c r="S87" i="39"/>
  <c r="S87" i="40"/>
  <c r="T116" i="39"/>
  <c r="T116" i="40"/>
  <c r="T101" i="39"/>
  <c r="T101" i="40"/>
  <c r="S120" i="39"/>
  <c r="S120" i="40"/>
  <c r="T86" i="39"/>
  <c r="T86" i="40"/>
  <c r="T94" i="39"/>
  <c r="T94" i="40"/>
  <c r="T100" i="39"/>
  <c r="T100" i="40"/>
  <c r="T128" i="39"/>
  <c r="T128" i="40"/>
  <c r="T114" i="39"/>
  <c r="T114" i="40"/>
  <c r="S119" i="39"/>
  <c r="S119" i="40"/>
  <c r="T102" i="39"/>
  <c r="T102" i="40"/>
  <c r="S91" i="39"/>
  <c r="S91" i="40"/>
  <c r="S97" i="39"/>
  <c r="S97" i="40"/>
  <c r="S93" i="39"/>
  <c r="S93" i="40"/>
  <c r="S116" i="40"/>
  <c r="Y122" i="50"/>
  <c r="Z133" i="50" s="1"/>
  <c r="S122" i="39"/>
  <c r="Y122" i="39" s="1"/>
  <c r="Z132" i="39" s="1"/>
  <c r="AH102" i="24"/>
  <c r="S116" i="35"/>
  <c r="S116" i="20"/>
  <c r="S116" i="24"/>
  <c r="AG87" i="42"/>
  <c r="AK110" i="42"/>
  <c r="Y127" i="11"/>
  <c r="S116" i="22"/>
  <c r="S116" i="32"/>
  <c r="S116" i="38"/>
  <c r="AH87" i="42"/>
  <c r="S116" i="39"/>
  <c r="AK110" i="48"/>
  <c r="AG88" i="44"/>
  <c r="AH88" i="44"/>
  <c r="AG134" i="45"/>
  <c r="AE136" i="45"/>
  <c r="AF136" i="45" s="1"/>
  <c r="AG98" i="43"/>
  <c r="AH134" i="45"/>
  <c r="AJ134" i="45"/>
  <c r="AH87" i="50"/>
  <c r="AG87" i="50"/>
  <c r="AF87" i="50"/>
  <c r="AD89" i="50"/>
  <c r="AE88" i="50"/>
  <c r="AE87" i="43"/>
  <c r="AI87" i="50"/>
  <c r="AQ122" i="34"/>
  <c r="AG100" i="24"/>
  <c r="AJ88" i="44"/>
  <c r="AK88" i="44" s="1"/>
  <c r="AF88" i="44"/>
  <c r="AH98" i="43"/>
  <c r="AL122" i="40"/>
  <c r="AE89" i="42"/>
  <c r="AJ98" i="43"/>
  <c r="AK98" i="43" s="1"/>
  <c r="AD102" i="50"/>
  <c r="AE101" i="50"/>
  <c r="AL86" i="50"/>
  <c r="AK86" i="50"/>
  <c r="AL111" i="50"/>
  <c r="AK111" i="50"/>
  <c r="AL99" i="50"/>
  <c r="AK99" i="50"/>
  <c r="AE124" i="50"/>
  <c r="AD125" i="50"/>
  <c r="AI137" i="50"/>
  <c r="AH137" i="50"/>
  <c r="AG137" i="50"/>
  <c r="AF137" i="50"/>
  <c r="AJ137" i="50"/>
  <c r="AG123" i="50"/>
  <c r="AF123" i="50"/>
  <c r="AJ123" i="50"/>
  <c r="AH123" i="50"/>
  <c r="AI123" i="50"/>
  <c r="AL110" i="50"/>
  <c r="AK110" i="50"/>
  <c r="AE113" i="50"/>
  <c r="AD114" i="50"/>
  <c r="AK98" i="50"/>
  <c r="AL98" i="50"/>
  <c r="AD139" i="50"/>
  <c r="AE138" i="50"/>
  <c r="AK87" i="50"/>
  <c r="AL87" i="50"/>
  <c r="AJ112" i="50"/>
  <c r="AH112" i="50"/>
  <c r="AF112" i="50"/>
  <c r="AI112" i="50"/>
  <c r="AG112" i="50"/>
  <c r="AI100" i="50"/>
  <c r="AG100" i="50"/>
  <c r="AH100" i="50"/>
  <c r="AJ100" i="50"/>
  <c r="AF100" i="50"/>
  <c r="X90" i="48"/>
  <c r="AQ122" i="48"/>
  <c r="AQ122" i="49"/>
  <c r="X92" i="48"/>
  <c r="X110" i="48"/>
  <c r="AJ86" i="43"/>
  <c r="AK86" i="43" s="1"/>
  <c r="Y122" i="48"/>
  <c r="Z87" i="48" s="1"/>
  <c r="Y122" i="49"/>
  <c r="Z126" i="49" s="1"/>
  <c r="X137" i="44"/>
  <c r="X89" i="48"/>
  <c r="X132" i="48"/>
  <c r="AD112" i="49"/>
  <c r="AE111" i="49"/>
  <c r="AE135" i="49"/>
  <c r="AD136" i="49"/>
  <c r="AG86" i="49"/>
  <c r="AF86" i="49"/>
  <c r="AH86" i="49"/>
  <c r="AI86" i="49"/>
  <c r="AJ86" i="49"/>
  <c r="AE99" i="49"/>
  <c r="AD100" i="49"/>
  <c r="AJ134" i="49"/>
  <c r="AI134" i="49"/>
  <c r="AH134" i="49"/>
  <c r="AG134" i="49"/>
  <c r="AF134" i="49"/>
  <c r="AE87" i="49"/>
  <c r="AD88" i="49"/>
  <c r="AJ98" i="49"/>
  <c r="AH98" i="49"/>
  <c r="AG98" i="49"/>
  <c r="AI98" i="49"/>
  <c r="AF98" i="49"/>
  <c r="AJ110" i="49"/>
  <c r="AG110" i="49"/>
  <c r="AF110" i="49"/>
  <c r="AI110" i="49"/>
  <c r="AH110" i="49"/>
  <c r="AE123" i="49"/>
  <c r="AD124" i="49"/>
  <c r="AF122" i="49"/>
  <c r="AJ122" i="49"/>
  <c r="AG122" i="49"/>
  <c r="AH122" i="49"/>
  <c r="AI122" i="49"/>
  <c r="X130" i="49"/>
  <c r="X122" i="49"/>
  <c r="X136" i="49"/>
  <c r="X131" i="49"/>
  <c r="X123" i="49"/>
  <c r="X132" i="49"/>
  <c r="X124" i="49"/>
  <c r="X137" i="49"/>
  <c r="X133" i="49"/>
  <c r="X126" i="49"/>
  <c r="X138" i="49"/>
  <c r="X134" i="49"/>
  <c r="X127" i="49"/>
  <c r="X139" i="49"/>
  <c r="X129" i="49"/>
  <c r="X125" i="49"/>
  <c r="X118" i="49"/>
  <c r="X107" i="49"/>
  <c r="X119" i="49"/>
  <c r="X117" i="49"/>
  <c r="X106" i="49"/>
  <c r="X114" i="49"/>
  <c r="X112" i="49"/>
  <c r="X120" i="49"/>
  <c r="X115" i="49"/>
  <c r="X109" i="49"/>
  <c r="X104" i="49"/>
  <c r="X108" i="49"/>
  <c r="X103" i="49"/>
  <c r="X102" i="49"/>
  <c r="X99" i="49"/>
  <c r="X96" i="49"/>
  <c r="X92" i="49"/>
  <c r="X128" i="49"/>
  <c r="X116" i="49"/>
  <c r="X121" i="49"/>
  <c r="X113" i="49"/>
  <c r="X105" i="49"/>
  <c r="X110" i="49"/>
  <c r="X90" i="49"/>
  <c r="X86" i="49"/>
  <c r="X101" i="49"/>
  <c r="X97" i="49"/>
  <c r="X89" i="49"/>
  <c r="X100" i="49"/>
  <c r="X95" i="49"/>
  <c r="X98" i="49"/>
  <c r="X94" i="49"/>
  <c r="X111" i="49"/>
  <c r="X135" i="49"/>
  <c r="X93" i="49"/>
  <c r="X91" i="49"/>
  <c r="X88" i="49"/>
  <c r="X87" i="49"/>
  <c r="X91" i="48"/>
  <c r="X122" i="48"/>
  <c r="X113" i="48"/>
  <c r="X112" i="48"/>
  <c r="X138" i="48"/>
  <c r="X99" i="48"/>
  <c r="X125" i="48"/>
  <c r="X136" i="48"/>
  <c r="X114" i="48"/>
  <c r="X98" i="48"/>
  <c r="X111" i="48"/>
  <c r="AK122" i="48"/>
  <c r="X137" i="48"/>
  <c r="X128" i="48"/>
  <c r="X105" i="48"/>
  <c r="X86" i="48"/>
  <c r="X121" i="48"/>
  <c r="X94" i="48"/>
  <c r="X127" i="48"/>
  <c r="X107" i="44"/>
  <c r="X133" i="48"/>
  <c r="X100" i="48"/>
  <c r="X102" i="48"/>
  <c r="X109" i="48"/>
  <c r="X124" i="48"/>
  <c r="X108" i="48"/>
  <c r="X103" i="48"/>
  <c r="X115" i="48"/>
  <c r="X93" i="48"/>
  <c r="X131" i="48"/>
  <c r="X123" i="48"/>
  <c r="X101" i="48"/>
  <c r="X134" i="48"/>
  <c r="X135" i="48"/>
  <c r="X130" i="48"/>
  <c r="X107" i="48"/>
  <c r="X88" i="48"/>
  <c r="X97" i="48"/>
  <c r="X126" i="48"/>
  <c r="X104" i="48"/>
  <c r="X117" i="48"/>
  <c r="X129" i="48"/>
  <c r="X96" i="48"/>
  <c r="AJ86" i="48"/>
  <c r="X119" i="48"/>
  <c r="X87" i="48"/>
  <c r="X118" i="48"/>
  <c r="X120" i="48"/>
  <c r="X116" i="48"/>
  <c r="X139" i="48"/>
  <c r="X95" i="48"/>
  <c r="AJ115" i="48"/>
  <c r="AI115" i="48"/>
  <c r="AH115" i="48"/>
  <c r="AG115" i="48"/>
  <c r="AF115" i="48"/>
  <c r="AK87" i="48"/>
  <c r="AL87" i="48"/>
  <c r="AJ135" i="48"/>
  <c r="AI135" i="48"/>
  <c r="AH135" i="48"/>
  <c r="AG135" i="48"/>
  <c r="AF135" i="48"/>
  <c r="AD101" i="48"/>
  <c r="AE100" i="48"/>
  <c r="AK134" i="48"/>
  <c r="AL134" i="48"/>
  <c r="AJ99" i="48"/>
  <c r="AF99" i="48"/>
  <c r="AI99" i="48"/>
  <c r="AH99" i="48"/>
  <c r="AG99" i="48"/>
  <c r="AK98" i="48"/>
  <c r="AL98" i="48"/>
  <c r="AL114" i="48"/>
  <c r="AK114" i="48"/>
  <c r="AE124" i="48"/>
  <c r="AD125" i="48"/>
  <c r="AL112" i="48"/>
  <c r="AK112" i="48"/>
  <c r="AG123" i="48"/>
  <c r="AF123" i="48"/>
  <c r="AJ123" i="48"/>
  <c r="AI123" i="48"/>
  <c r="AH123" i="48"/>
  <c r="AL88" i="48"/>
  <c r="AK88" i="48"/>
  <c r="AL113" i="48"/>
  <c r="AK113" i="48"/>
  <c r="AG89" i="48"/>
  <c r="AF89" i="48"/>
  <c r="AH89" i="48"/>
  <c r="AJ89" i="48"/>
  <c r="AI89" i="48"/>
  <c r="AL111" i="48"/>
  <c r="AK111" i="48"/>
  <c r="AE116" i="48"/>
  <c r="AD117" i="48"/>
  <c r="AE136" i="48"/>
  <c r="AD137" i="48"/>
  <c r="AE90" i="48"/>
  <c r="AD91" i="48"/>
  <c r="AQ122" i="46"/>
  <c r="AQ122" i="47"/>
  <c r="X135" i="44"/>
  <c r="X129" i="44"/>
  <c r="Y122" i="46"/>
  <c r="Z138" i="46" s="1"/>
  <c r="Y122" i="47"/>
  <c r="Z131" i="47" s="1"/>
  <c r="X96" i="44"/>
  <c r="X117" i="44"/>
  <c r="X123" i="44"/>
  <c r="X119" i="44"/>
  <c r="AD112" i="47"/>
  <c r="AE111" i="47"/>
  <c r="AF110" i="47"/>
  <c r="AI110" i="47"/>
  <c r="AH110" i="47"/>
  <c r="AG110" i="47"/>
  <c r="AJ110" i="47"/>
  <c r="AH86" i="47"/>
  <c r="AJ86" i="47"/>
  <c r="AF86" i="47"/>
  <c r="AI86" i="47"/>
  <c r="AG86" i="47"/>
  <c r="AD88" i="47"/>
  <c r="AE87" i="47"/>
  <c r="AD100" i="47"/>
  <c r="AE99" i="47"/>
  <c r="AF122" i="47"/>
  <c r="AG122" i="47"/>
  <c r="AJ122" i="47"/>
  <c r="AI122" i="47"/>
  <c r="AH122" i="47"/>
  <c r="AF98" i="47"/>
  <c r="AI98" i="47"/>
  <c r="AH98" i="47"/>
  <c r="AG98" i="47"/>
  <c r="AJ98" i="47"/>
  <c r="AJ134" i="47"/>
  <c r="AI134" i="47"/>
  <c r="AH134" i="47"/>
  <c r="AG134" i="47"/>
  <c r="AF134" i="47"/>
  <c r="AD124" i="47"/>
  <c r="AE123" i="47"/>
  <c r="AE135" i="47"/>
  <c r="AD136" i="47"/>
  <c r="X130" i="47"/>
  <c r="X122" i="47"/>
  <c r="X136" i="47"/>
  <c r="X131" i="47"/>
  <c r="X132" i="47"/>
  <c r="X139" i="47"/>
  <c r="X135" i="47"/>
  <c r="X129" i="47"/>
  <c r="X121" i="47"/>
  <c r="X120" i="47"/>
  <c r="X119" i="47"/>
  <c r="X118" i="47"/>
  <c r="X117" i="47"/>
  <c r="X127" i="47"/>
  <c r="X137" i="47"/>
  <c r="X133" i="47"/>
  <c r="X128" i="47"/>
  <c r="X123" i="47"/>
  <c r="X113" i="47"/>
  <c r="X116" i="47"/>
  <c r="X108" i="47"/>
  <c r="X138" i="47"/>
  <c r="X134" i="47"/>
  <c r="X114" i="47"/>
  <c r="X106" i="47"/>
  <c r="X98" i="47"/>
  <c r="X115" i="47"/>
  <c r="X101" i="47"/>
  <c r="X95" i="47"/>
  <c r="X112" i="47"/>
  <c r="X109" i="47"/>
  <c r="X126" i="47"/>
  <c r="X125" i="47"/>
  <c r="X105" i="47"/>
  <c r="X97" i="47"/>
  <c r="X93" i="47"/>
  <c r="X87" i="47"/>
  <c r="X96" i="47"/>
  <c r="X92" i="47"/>
  <c r="X100" i="47"/>
  <c r="X110" i="47"/>
  <c r="X107" i="47"/>
  <c r="X88" i="47"/>
  <c r="X102" i="47"/>
  <c r="X91" i="47"/>
  <c r="X94" i="47"/>
  <c r="X90" i="47"/>
  <c r="X89" i="47"/>
  <c r="X103" i="47"/>
  <c r="X99" i="47"/>
  <c r="X111" i="47"/>
  <c r="X124" i="47"/>
  <c r="X104" i="47"/>
  <c r="X86" i="47"/>
  <c r="X136" i="44"/>
  <c r="X103" i="44"/>
  <c r="X130" i="44"/>
  <c r="X121" i="44"/>
  <c r="X134" i="44"/>
  <c r="AL87" i="46"/>
  <c r="AK87" i="46"/>
  <c r="AD101" i="46"/>
  <c r="AE100" i="46"/>
  <c r="AE125" i="46"/>
  <c r="AD126" i="46"/>
  <c r="AL111" i="46"/>
  <c r="AK111" i="46"/>
  <c r="AJ99" i="46"/>
  <c r="AF99" i="46"/>
  <c r="AI99" i="46"/>
  <c r="AH99" i="46"/>
  <c r="AG99" i="46"/>
  <c r="AH124" i="46"/>
  <c r="AG124" i="46"/>
  <c r="AF124" i="46"/>
  <c r="AI124" i="46"/>
  <c r="AJ124" i="46"/>
  <c r="AK86" i="46"/>
  <c r="AL86" i="46"/>
  <c r="AD90" i="46"/>
  <c r="AE89" i="46"/>
  <c r="AL135" i="46"/>
  <c r="AK135" i="46"/>
  <c r="AE137" i="46"/>
  <c r="AD138" i="46"/>
  <c r="AH88" i="46"/>
  <c r="AG88" i="46"/>
  <c r="AJ88" i="46"/>
  <c r="AI88" i="46"/>
  <c r="AF88" i="46"/>
  <c r="AE113" i="46"/>
  <c r="AD114" i="46"/>
  <c r="AG136" i="46"/>
  <c r="AF136" i="46"/>
  <c r="AJ136" i="46"/>
  <c r="AH136" i="46"/>
  <c r="AI136" i="46"/>
  <c r="AJ112" i="46"/>
  <c r="AI112" i="46"/>
  <c r="AH112" i="46"/>
  <c r="AF112" i="46"/>
  <c r="AG112" i="46"/>
  <c r="AL123" i="46"/>
  <c r="AK123" i="46"/>
  <c r="X101" i="44"/>
  <c r="X94" i="44"/>
  <c r="AG134" i="26"/>
  <c r="AD101" i="44"/>
  <c r="AE100" i="44"/>
  <c r="AJ86" i="44"/>
  <c r="AI86" i="44"/>
  <c r="AF99" i="44"/>
  <c r="AH99" i="44"/>
  <c r="AG99" i="44"/>
  <c r="AQ122" i="44"/>
  <c r="AQ122" i="45"/>
  <c r="AI99" i="44"/>
  <c r="Y130" i="11"/>
  <c r="Y122" i="44"/>
  <c r="Z90" i="44" s="1"/>
  <c r="Y122" i="45"/>
  <c r="Z103" i="45" s="1"/>
  <c r="AI134" i="45"/>
  <c r="AL135" i="45"/>
  <c r="AK135" i="45"/>
  <c r="AE123" i="45"/>
  <c r="AD124" i="45"/>
  <c r="AJ122" i="45"/>
  <c r="AI122" i="45"/>
  <c r="AH122" i="45"/>
  <c r="AG122" i="45"/>
  <c r="AF122" i="45"/>
  <c r="X130" i="45"/>
  <c r="X136" i="45"/>
  <c r="X131" i="45"/>
  <c r="X123" i="45"/>
  <c r="X132" i="45"/>
  <c r="X124" i="45"/>
  <c r="X137" i="45"/>
  <c r="X133" i="45"/>
  <c r="X125" i="45"/>
  <c r="X139" i="45"/>
  <c r="X135" i="45"/>
  <c r="X127" i="45"/>
  <c r="X118" i="45"/>
  <c r="X126" i="45"/>
  <c r="X122" i="45"/>
  <c r="X119" i="45"/>
  <c r="X128" i="45"/>
  <c r="X121" i="45"/>
  <c r="X117" i="45"/>
  <c r="X108" i="45"/>
  <c r="X138" i="45"/>
  <c r="X102" i="45"/>
  <c r="X112" i="45"/>
  <c r="X111" i="45"/>
  <c r="X101" i="45"/>
  <c r="X129" i="45"/>
  <c r="X116" i="45"/>
  <c r="X110" i="45"/>
  <c r="X106" i="45"/>
  <c r="X115" i="45"/>
  <c r="X107" i="45"/>
  <c r="X103" i="45"/>
  <c r="X96" i="45"/>
  <c r="X92" i="45"/>
  <c r="X88" i="45"/>
  <c r="X105" i="45"/>
  <c r="X97" i="45"/>
  <c r="X93" i="45"/>
  <c r="X90" i="45"/>
  <c r="X109" i="45"/>
  <c r="X100" i="45"/>
  <c r="X91" i="45"/>
  <c r="X87" i="45"/>
  <c r="X98" i="45"/>
  <c r="X104" i="45"/>
  <c r="X95" i="45"/>
  <c r="X86" i="45"/>
  <c r="X89" i="45"/>
  <c r="X120" i="45"/>
  <c r="X99" i="45"/>
  <c r="X94" i="45"/>
  <c r="X134" i="45"/>
  <c r="X114" i="45"/>
  <c r="X113" i="45"/>
  <c r="AK134" i="45"/>
  <c r="AL134" i="45"/>
  <c r="AE99" i="45"/>
  <c r="AD100" i="45"/>
  <c r="AJ98" i="45"/>
  <c r="AF98" i="45"/>
  <c r="AH98" i="45"/>
  <c r="AI98" i="45"/>
  <c r="AG98" i="45"/>
  <c r="AE87" i="45"/>
  <c r="AD88" i="45"/>
  <c r="AE137" i="45"/>
  <c r="AD138" i="45"/>
  <c r="AH86" i="45"/>
  <c r="AJ86" i="45"/>
  <c r="AG86" i="45"/>
  <c r="AF86" i="45"/>
  <c r="AI86" i="45"/>
  <c r="AI136" i="45"/>
  <c r="AI135" i="45"/>
  <c r="AJ110" i="45"/>
  <c r="AI110" i="45"/>
  <c r="AH110" i="45"/>
  <c r="AF110" i="45"/>
  <c r="AG110" i="45"/>
  <c r="AD112" i="45"/>
  <c r="AE111" i="45"/>
  <c r="AJ122" i="44"/>
  <c r="AI122" i="44"/>
  <c r="AQ122" i="38"/>
  <c r="X108" i="44"/>
  <c r="X105" i="44"/>
  <c r="X126" i="44"/>
  <c r="X112" i="44"/>
  <c r="X93" i="44"/>
  <c r="X106" i="44"/>
  <c r="X113" i="44"/>
  <c r="X100" i="44"/>
  <c r="X131" i="44"/>
  <c r="X91" i="44"/>
  <c r="X110" i="44"/>
  <c r="X109" i="44"/>
  <c r="X92" i="44"/>
  <c r="X86" i="44"/>
  <c r="X95" i="44"/>
  <c r="X115" i="44"/>
  <c r="X139" i="44"/>
  <c r="X111" i="44"/>
  <c r="X122" i="44"/>
  <c r="X116" i="44"/>
  <c r="X114" i="44"/>
  <c r="X102" i="44"/>
  <c r="X90" i="44"/>
  <c r="X88" i="44"/>
  <c r="X89" i="44"/>
  <c r="X120" i="44"/>
  <c r="X97" i="44"/>
  <c r="X87" i="44"/>
  <c r="X127" i="44"/>
  <c r="X98" i="44"/>
  <c r="AQ122" i="32"/>
  <c r="AL134" i="40"/>
  <c r="X125" i="44"/>
  <c r="X118" i="44"/>
  <c r="X132" i="44"/>
  <c r="X133" i="44"/>
  <c r="AQ122" i="31"/>
  <c r="X128" i="44"/>
  <c r="X104" i="44"/>
  <c r="X124" i="44"/>
  <c r="X99" i="44"/>
  <c r="X138" i="44"/>
  <c r="AL115" i="44"/>
  <c r="AK115" i="44"/>
  <c r="AL117" i="44"/>
  <c r="AK117" i="44"/>
  <c r="AL111" i="44"/>
  <c r="AK111" i="44"/>
  <c r="AL135" i="44"/>
  <c r="AK135" i="44"/>
  <c r="AL113" i="44"/>
  <c r="AK113" i="44"/>
  <c r="AE124" i="44"/>
  <c r="AD125" i="44"/>
  <c r="AL120" i="44"/>
  <c r="AK120" i="44"/>
  <c r="AL112" i="44"/>
  <c r="AK112" i="44"/>
  <c r="AG89" i="44"/>
  <c r="AF89" i="44"/>
  <c r="AJ89" i="44"/>
  <c r="AI89" i="44"/>
  <c r="AH89" i="44"/>
  <c r="AG123" i="44"/>
  <c r="AF123" i="44"/>
  <c r="AH123" i="44"/>
  <c r="AJ123" i="44"/>
  <c r="AI123" i="44"/>
  <c r="AK87" i="44"/>
  <c r="AL87" i="44"/>
  <c r="AL118" i="44"/>
  <c r="AK118" i="44"/>
  <c r="AE90" i="44"/>
  <c r="AD91" i="44"/>
  <c r="AL99" i="44"/>
  <c r="AK99" i="44"/>
  <c r="AL119" i="44"/>
  <c r="AK119" i="44"/>
  <c r="AE137" i="44"/>
  <c r="AD138" i="44"/>
  <c r="AL116" i="44"/>
  <c r="AK116" i="44"/>
  <c r="AL121" i="44"/>
  <c r="AK121" i="44"/>
  <c r="AG136" i="44"/>
  <c r="AF136" i="44"/>
  <c r="AJ136" i="44"/>
  <c r="AI136" i="44"/>
  <c r="AH136" i="44"/>
  <c r="AL114" i="44"/>
  <c r="AK114" i="44"/>
  <c r="AF134" i="26"/>
  <c r="S86" i="29"/>
  <c r="S86" i="30"/>
  <c r="S86" i="38"/>
  <c r="Y122" i="42"/>
  <c r="Z138" i="42" s="1"/>
  <c r="AG134" i="25"/>
  <c r="S86" i="12"/>
  <c r="S86" i="19"/>
  <c r="S86" i="37"/>
  <c r="AQ122" i="42"/>
  <c r="AQ122" i="43"/>
  <c r="AE111" i="43"/>
  <c r="AJ111" i="43" s="1"/>
  <c r="AD112" i="43"/>
  <c r="AF134" i="25"/>
  <c r="S86" i="34"/>
  <c r="S86" i="22"/>
  <c r="S86" i="25"/>
  <c r="AH110" i="43"/>
  <c r="AG110" i="43"/>
  <c r="S86" i="28"/>
  <c r="S86" i="21"/>
  <c r="S86" i="23"/>
  <c r="S86" i="31"/>
  <c r="S86" i="15"/>
  <c r="S86" i="32"/>
  <c r="S86" i="18"/>
  <c r="S86" i="33"/>
  <c r="S86" i="24"/>
  <c r="S86" i="36"/>
  <c r="AI134" i="43"/>
  <c r="AI98" i="43"/>
  <c r="X131" i="43"/>
  <c r="X122" i="43"/>
  <c r="AJ135" i="43"/>
  <c r="AI135" i="43"/>
  <c r="AH135" i="43"/>
  <c r="AG135" i="43"/>
  <c r="AF135" i="43"/>
  <c r="AF122" i="43"/>
  <c r="AJ122" i="43"/>
  <c r="AI122" i="43"/>
  <c r="AH122" i="43"/>
  <c r="AG122" i="43"/>
  <c r="X96" i="43"/>
  <c r="X89" i="43"/>
  <c r="X100" i="43"/>
  <c r="X112" i="43"/>
  <c r="X135" i="43"/>
  <c r="X126" i="43"/>
  <c r="X136" i="43"/>
  <c r="X99" i="43"/>
  <c r="AJ87" i="43"/>
  <c r="AI87" i="43"/>
  <c r="AH87" i="43"/>
  <c r="AG87" i="43"/>
  <c r="AF87" i="43"/>
  <c r="X87" i="43"/>
  <c r="X101" i="43"/>
  <c r="X116" i="43"/>
  <c r="X114" i="43"/>
  <c r="X121" i="43"/>
  <c r="X133" i="43"/>
  <c r="X130" i="43"/>
  <c r="X102" i="43"/>
  <c r="AL86" i="43"/>
  <c r="AE88" i="43"/>
  <c r="AD89" i="43"/>
  <c r="X91" i="43"/>
  <c r="X107" i="43"/>
  <c r="X119" i="43"/>
  <c r="X115" i="43"/>
  <c r="X106" i="43"/>
  <c r="X137" i="43"/>
  <c r="AE100" i="43"/>
  <c r="AD101" i="43"/>
  <c r="X86" i="43"/>
  <c r="X104" i="43"/>
  <c r="X139" i="43"/>
  <c r="X129" i="43"/>
  <c r="X128" i="43"/>
  <c r="X124" i="43"/>
  <c r="X105" i="43"/>
  <c r="AJ99" i="43"/>
  <c r="AG99" i="43"/>
  <c r="AI99" i="43"/>
  <c r="AH99" i="43"/>
  <c r="AF99" i="43"/>
  <c r="X88" i="43"/>
  <c r="X90" i="43"/>
  <c r="X97" i="43"/>
  <c r="X109" i="43"/>
  <c r="X117" i="43"/>
  <c r="X127" i="43"/>
  <c r="X132" i="43"/>
  <c r="X113" i="43"/>
  <c r="X125" i="43"/>
  <c r="AJ110" i="43"/>
  <c r="AI110" i="43"/>
  <c r="AK134" i="43"/>
  <c r="AL134" i="43"/>
  <c r="X92" i="43"/>
  <c r="X93" i="43"/>
  <c r="X103" i="43"/>
  <c r="X110" i="43"/>
  <c r="X118" i="43"/>
  <c r="X134" i="43"/>
  <c r="X123" i="43"/>
  <c r="X108" i="43"/>
  <c r="AE136" i="43"/>
  <c r="AD137" i="43"/>
  <c r="AE123" i="43"/>
  <c r="AD124" i="43"/>
  <c r="X95" i="43"/>
  <c r="X94" i="43"/>
  <c r="X98" i="43"/>
  <c r="X111" i="43"/>
  <c r="X120" i="43"/>
  <c r="X138" i="43"/>
  <c r="AK122" i="42"/>
  <c r="AK98" i="42"/>
  <c r="AL98" i="42"/>
  <c r="AL111" i="42"/>
  <c r="AK111" i="42"/>
  <c r="AD114" i="42"/>
  <c r="AE113" i="42"/>
  <c r="AJ99" i="42"/>
  <c r="AI99" i="42"/>
  <c r="AH99" i="42"/>
  <c r="AG99" i="42"/>
  <c r="AF99" i="42"/>
  <c r="AJ112" i="42"/>
  <c r="AI112" i="42"/>
  <c r="AH112" i="42"/>
  <c r="AG112" i="42"/>
  <c r="AF112" i="42"/>
  <c r="AE100" i="42"/>
  <c r="AD101" i="42"/>
  <c r="AE136" i="42"/>
  <c r="AD137" i="42"/>
  <c r="AG89" i="42"/>
  <c r="AF89" i="42"/>
  <c r="AH89" i="42"/>
  <c r="AJ89" i="42"/>
  <c r="AI89" i="42"/>
  <c r="AK134" i="42"/>
  <c r="AL134" i="42"/>
  <c r="AK87" i="42"/>
  <c r="AL87" i="42"/>
  <c r="AJ135" i="42"/>
  <c r="AI135" i="42"/>
  <c r="AH135" i="42"/>
  <c r="AG135" i="42"/>
  <c r="AF135" i="42"/>
  <c r="AE90" i="42"/>
  <c r="AD91" i="42"/>
  <c r="AL88" i="42"/>
  <c r="AK88" i="42"/>
  <c r="AE124" i="42"/>
  <c r="AD125" i="42"/>
  <c r="AG123" i="42"/>
  <c r="AF123" i="42"/>
  <c r="AJ123" i="42"/>
  <c r="AI123" i="42"/>
  <c r="AH123" i="42"/>
  <c r="AQ122" i="40"/>
  <c r="AQ122" i="41"/>
  <c r="Y122" i="41"/>
  <c r="Z134" i="41" s="1"/>
  <c r="AI98" i="41"/>
  <c r="AK134" i="41"/>
  <c r="AL134" i="41"/>
  <c r="AK98" i="41"/>
  <c r="AL98" i="41"/>
  <c r="AE136" i="41"/>
  <c r="AD137" i="41"/>
  <c r="AI110" i="41"/>
  <c r="AH110" i="41"/>
  <c r="AF110" i="41"/>
  <c r="AJ110" i="41"/>
  <c r="AG110" i="41"/>
  <c r="AJ135" i="41"/>
  <c r="AI135" i="41"/>
  <c r="AH135" i="41"/>
  <c r="AG135" i="41"/>
  <c r="AF135" i="41"/>
  <c r="AD112" i="41"/>
  <c r="AE111" i="41"/>
  <c r="AI86" i="41"/>
  <c r="AH86" i="41"/>
  <c r="AJ86" i="41"/>
  <c r="AG86" i="41"/>
  <c r="AF86" i="41"/>
  <c r="AE123" i="41"/>
  <c r="AD124" i="41"/>
  <c r="AD88" i="41"/>
  <c r="AE87" i="41"/>
  <c r="AF122" i="41"/>
  <c r="AI122" i="41"/>
  <c r="AH122" i="41"/>
  <c r="AJ122" i="41"/>
  <c r="AG122" i="41"/>
  <c r="AJ99" i="41"/>
  <c r="AI99" i="41"/>
  <c r="AH99" i="41"/>
  <c r="AF99" i="41"/>
  <c r="AG99" i="41"/>
  <c r="AI134" i="41"/>
  <c r="X130" i="41"/>
  <c r="X122" i="41"/>
  <c r="X136" i="41"/>
  <c r="X131" i="41"/>
  <c r="X123" i="41"/>
  <c r="X132" i="41"/>
  <c r="X124" i="41"/>
  <c r="X137" i="41"/>
  <c r="X133" i="41"/>
  <c r="X125" i="41"/>
  <c r="X126" i="41"/>
  <c r="X138" i="41"/>
  <c r="X134" i="41"/>
  <c r="X127" i="41"/>
  <c r="X128" i="41"/>
  <c r="X139" i="41"/>
  <c r="X118" i="41"/>
  <c r="X135" i="41"/>
  <c r="X121" i="41"/>
  <c r="X120" i="41"/>
  <c r="X117" i="41"/>
  <c r="X119" i="41"/>
  <c r="X116" i="41"/>
  <c r="X115" i="41"/>
  <c r="X114" i="41"/>
  <c r="X113" i="41"/>
  <c r="X112" i="41"/>
  <c r="X111" i="41"/>
  <c r="X110" i="41"/>
  <c r="X109" i="41"/>
  <c r="X101" i="41"/>
  <c r="X96" i="41"/>
  <c r="X92" i="41"/>
  <c r="X88" i="41"/>
  <c r="X107" i="41"/>
  <c r="X104" i="41"/>
  <c r="X108" i="41"/>
  <c r="X106" i="41"/>
  <c r="X102" i="41"/>
  <c r="X99" i="41"/>
  <c r="X105" i="41"/>
  <c r="X100" i="41"/>
  <c r="X98" i="41"/>
  <c r="X129" i="41"/>
  <c r="X97" i="41"/>
  <c r="X93" i="41"/>
  <c r="X89" i="41"/>
  <c r="X91" i="41"/>
  <c r="X86" i="41"/>
  <c r="X95" i="41"/>
  <c r="X94" i="41"/>
  <c r="X90" i="41"/>
  <c r="X87" i="41"/>
  <c r="X103" i="41"/>
  <c r="Y122" i="40"/>
  <c r="Z100" i="40" s="1"/>
  <c r="AE113" i="40"/>
  <c r="AD114" i="40"/>
  <c r="AL111" i="40"/>
  <c r="AK111" i="40"/>
  <c r="AJ112" i="40"/>
  <c r="AI112" i="40"/>
  <c r="AH112" i="40"/>
  <c r="AG112" i="40"/>
  <c r="AF112" i="40"/>
  <c r="AL135" i="40"/>
  <c r="AK135" i="40"/>
  <c r="AE137" i="40"/>
  <c r="AD138" i="40"/>
  <c r="AF100" i="40"/>
  <c r="AJ100" i="40"/>
  <c r="AI100" i="40"/>
  <c r="AH100" i="40"/>
  <c r="AG100" i="40"/>
  <c r="AL98" i="40"/>
  <c r="AK98" i="40"/>
  <c r="AG136" i="40"/>
  <c r="AF136" i="40"/>
  <c r="AJ136" i="40"/>
  <c r="AI136" i="40"/>
  <c r="AH136" i="40"/>
  <c r="AL86" i="40"/>
  <c r="AK86" i="40"/>
  <c r="AD102" i="40"/>
  <c r="AE101" i="40"/>
  <c r="AE124" i="40"/>
  <c r="AD125" i="40"/>
  <c r="AJ88" i="40"/>
  <c r="AI88" i="40"/>
  <c r="AH88" i="40"/>
  <c r="AG88" i="40"/>
  <c r="AF88" i="40"/>
  <c r="AL99" i="40"/>
  <c r="AK99" i="40"/>
  <c r="AG123" i="40"/>
  <c r="AF123" i="40"/>
  <c r="AJ123" i="40"/>
  <c r="AI123" i="40"/>
  <c r="AH123" i="40"/>
  <c r="AD90" i="40"/>
  <c r="AE89" i="40"/>
  <c r="AL87" i="40"/>
  <c r="AK87" i="40"/>
  <c r="AQ122" i="37"/>
  <c r="AQ122" i="39"/>
  <c r="Y122" i="1"/>
  <c r="Z86" i="1" s="1"/>
  <c r="AI86" i="39"/>
  <c r="AE135" i="39"/>
  <c r="AD136" i="39"/>
  <c r="AL86" i="39"/>
  <c r="AK86" i="39"/>
  <c r="AJ87" i="39"/>
  <c r="AI87" i="39"/>
  <c r="AH87" i="39"/>
  <c r="AG87" i="39"/>
  <c r="AF87" i="39"/>
  <c r="AE88" i="39"/>
  <c r="AD89" i="39"/>
  <c r="AD124" i="39"/>
  <c r="AE123" i="39"/>
  <c r="AD100" i="39"/>
  <c r="AE99" i="39"/>
  <c r="AJ134" i="39"/>
  <c r="AI134" i="39"/>
  <c r="AG134" i="39"/>
  <c r="AF134" i="39"/>
  <c r="AH134" i="39"/>
  <c r="AI122" i="39"/>
  <c r="AG122" i="39"/>
  <c r="AJ122" i="39"/>
  <c r="AH122" i="39"/>
  <c r="AF122" i="39"/>
  <c r="AF98" i="39"/>
  <c r="AH98" i="39"/>
  <c r="AI98" i="39"/>
  <c r="AJ98" i="39"/>
  <c r="AG98" i="39"/>
  <c r="AH110" i="39"/>
  <c r="AF110" i="39"/>
  <c r="AJ110" i="39"/>
  <c r="AI110" i="39"/>
  <c r="AG110" i="39"/>
  <c r="AD112" i="39"/>
  <c r="AE111" i="39"/>
  <c r="X130" i="39"/>
  <c r="X136" i="39"/>
  <c r="X131" i="39"/>
  <c r="X123" i="39"/>
  <c r="X132" i="39"/>
  <c r="X138" i="39"/>
  <c r="X134" i="39"/>
  <c r="X127" i="39"/>
  <c r="X139" i="39"/>
  <c r="X135" i="39"/>
  <c r="X129" i="39"/>
  <c r="X121" i="39"/>
  <c r="X120" i="39"/>
  <c r="X119" i="39"/>
  <c r="X118" i="39"/>
  <c r="X117" i="39"/>
  <c r="X137" i="39"/>
  <c r="X128" i="39"/>
  <c r="X116" i="39"/>
  <c r="X115" i="39"/>
  <c r="X114" i="39"/>
  <c r="X113" i="39"/>
  <c r="X112" i="39"/>
  <c r="X111" i="39"/>
  <c r="X110" i="39"/>
  <c r="X109" i="39"/>
  <c r="X125" i="39"/>
  <c r="X107" i="39"/>
  <c r="X133" i="39"/>
  <c r="X106" i="39"/>
  <c r="X98" i="39"/>
  <c r="X124" i="39"/>
  <c r="X96" i="39"/>
  <c r="X105" i="39"/>
  <c r="X126" i="39"/>
  <c r="X108" i="39"/>
  <c r="X122" i="39"/>
  <c r="X104" i="39"/>
  <c r="X93" i="39"/>
  <c r="X89" i="39"/>
  <c r="X92" i="39"/>
  <c r="X100" i="39"/>
  <c r="X95" i="39"/>
  <c r="X90" i="39"/>
  <c r="X88" i="39"/>
  <c r="X97" i="39"/>
  <c r="X103" i="39"/>
  <c r="X99" i="39"/>
  <c r="X102" i="39"/>
  <c r="X101" i="39"/>
  <c r="X94" i="39"/>
  <c r="X91" i="39"/>
  <c r="X87" i="39"/>
  <c r="X86" i="39"/>
  <c r="S113" i="27"/>
  <c r="S113" i="26"/>
  <c r="S113" i="38"/>
  <c r="S113" i="24"/>
  <c r="S113" i="36"/>
  <c r="S113" i="25"/>
  <c r="S113" i="37"/>
  <c r="S113" i="19"/>
  <c r="S113" i="32"/>
  <c r="S113" i="20"/>
  <c r="S113" i="28"/>
  <c r="S113" i="18"/>
  <c r="S113" i="23"/>
  <c r="S113" i="21"/>
  <c r="S113" i="34"/>
  <c r="S113" i="30"/>
  <c r="S113" i="31"/>
  <c r="S113" i="22"/>
  <c r="S113" i="35"/>
  <c r="S113" i="33"/>
  <c r="S113" i="12"/>
  <c r="S113" i="29"/>
  <c r="S113" i="15"/>
  <c r="T103" i="24"/>
  <c r="T103" i="36"/>
  <c r="T103" i="25"/>
  <c r="T103" i="37"/>
  <c r="T103" i="26"/>
  <c r="T103" i="38"/>
  <c r="T103" i="32"/>
  <c r="T103" i="34"/>
  <c r="T103" i="35"/>
  <c r="T103" i="23"/>
  <c r="T103" i="22"/>
  <c r="T103" i="33"/>
  <c r="T103" i="20"/>
  <c r="T103" i="18"/>
  <c r="T103" i="21"/>
  <c r="T103" i="31"/>
  <c r="T103" i="19"/>
  <c r="T103" i="15"/>
  <c r="T103" i="28"/>
  <c r="T103" i="30"/>
  <c r="T103" i="12"/>
  <c r="T103" i="29"/>
  <c r="T107" i="37"/>
  <c r="T107" i="26"/>
  <c r="T107" i="38"/>
  <c r="T107" i="24"/>
  <c r="T107" i="36"/>
  <c r="T107" i="25"/>
  <c r="T107" i="28"/>
  <c r="T107" i="31"/>
  <c r="T107" i="18"/>
  <c r="T107" i="22"/>
  <c r="T107" i="35"/>
  <c r="T107" i="33"/>
  <c r="T107" i="30"/>
  <c r="T107" i="32"/>
  <c r="T107" i="19"/>
  <c r="T107" i="23"/>
  <c r="T107" i="21"/>
  <c r="T107" i="12"/>
  <c r="T107" i="29"/>
  <c r="T107" i="15"/>
  <c r="T107" i="20"/>
  <c r="T107" i="34"/>
  <c r="T108" i="24"/>
  <c r="T108" i="36"/>
  <c r="T108" i="25"/>
  <c r="T108" i="37"/>
  <c r="T108" i="26"/>
  <c r="T108" i="38"/>
  <c r="T108" i="20"/>
  <c r="T108" i="22"/>
  <c r="T108" i="32"/>
  <c r="T108" i="33"/>
  <c r="T108" i="19"/>
  <c r="T108" i="23"/>
  <c r="T108" i="28"/>
  <c r="T108" i="34"/>
  <c r="T108" i="21"/>
  <c r="T108" i="29"/>
  <c r="T108" i="15"/>
  <c r="T108" i="31"/>
  <c r="T108" i="30"/>
  <c r="T108" i="18"/>
  <c r="T108" i="35"/>
  <c r="T108" i="12"/>
  <c r="S90" i="36"/>
  <c r="S90" i="25"/>
  <c r="S90" i="37"/>
  <c r="S90" i="26"/>
  <c r="S90" i="38"/>
  <c r="S90" i="20"/>
  <c r="S90" i="22"/>
  <c r="S90" i="18"/>
  <c r="S90" i="35"/>
  <c r="S90" i="32"/>
  <c r="S90" i="31"/>
  <c r="S90" i="19"/>
  <c r="S90" i="23"/>
  <c r="S90" i="33"/>
  <c r="S90" i="21"/>
  <c r="S90" i="29"/>
  <c r="S90" i="15"/>
  <c r="S90" i="28"/>
  <c r="S90" i="34"/>
  <c r="S90" i="24"/>
  <c r="S90" i="30"/>
  <c r="S90" i="12"/>
  <c r="AQ122" i="29"/>
  <c r="AQ122" i="36"/>
  <c r="T122" i="27"/>
  <c r="T122" i="24"/>
  <c r="T122" i="36"/>
  <c r="T122" i="25"/>
  <c r="T122" i="37"/>
  <c r="T122" i="26"/>
  <c r="T122" i="38"/>
  <c r="T122" i="23"/>
  <c r="T122" i="20"/>
  <c r="T122" i="19"/>
  <c r="T122" i="33"/>
  <c r="T122" i="32"/>
  <c r="T122" i="28"/>
  <c r="T122" i="34"/>
  <c r="T122" i="15"/>
  <c r="T122" i="31"/>
  <c r="T122" i="21"/>
  <c r="T122" i="18"/>
  <c r="T122" i="35"/>
  <c r="T122" i="30"/>
  <c r="T122" i="12"/>
  <c r="T122" i="29"/>
  <c r="T122" i="22"/>
  <c r="S98" i="36"/>
  <c r="S98" i="25"/>
  <c r="S98" i="37"/>
  <c r="S98" i="26"/>
  <c r="S98" i="38"/>
  <c r="S98" i="32"/>
  <c r="S98" i="34"/>
  <c r="S98" i="24"/>
  <c r="S98" i="20"/>
  <c r="S98" i="31"/>
  <c r="S98" i="19"/>
  <c r="S98" i="33"/>
  <c r="S98" i="23"/>
  <c r="S98" i="28"/>
  <c r="S98" i="21"/>
  <c r="S98" i="15"/>
  <c r="S98" i="18"/>
  <c r="S98" i="30"/>
  <c r="S98" i="35"/>
  <c r="S98" i="22"/>
  <c r="S98" i="12"/>
  <c r="S98" i="29"/>
  <c r="AQ122" i="30"/>
  <c r="T109" i="36"/>
  <c r="T109" i="25"/>
  <c r="T109" i="37"/>
  <c r="T109" i="26"/>
  <c r="T109" i="38"/>
  <c r="T109" i="24"/>
  <c r="T109" i="35"/>
  <c r="T109" i="34"/>
  <c r="T109" i="22"/>
  <c r="T109" i="33"/>
  <c r="T109" i="28"/>
  <c r="T109" i="23"/>
  <c r="T109" i="21"/>
  <c r="T109" i="20"/>
  <c r="T109" i="18"/>
  <c r="T109" i="31"/>
  <c r="T109" i="30"/>
  <c r="T109" i="12"/>
  <c r="T109" i="32"/>
  <c r="T109" i="19"/>
  <c r="T109" i="29"/>
  <c r="T109" i="15"/>
  <c r="T105" i="38"/>
  <c r="T105" i="24"/>
  <c r="T105" i="36"/>
  <c r="T105" i="25"/>
  <c r="T105" i="37"/>
  <c r="T105" i="26"/>
  <c r="T105" i="31"/>
  <c r="T105" i="33"/>
  <c r="T105" i="32"/>
  <c r="T105" i="19"/>
  <c r="T105" i="23"/>
  <c r="T105" i="28"/>
  <c r="T105" i="34"/>
  <c r="T105" i="20"/>
  <c r="T105" i="21"/>
  <c r="T105" i="18"/>
  <c r="T105" i="22"/>
  <c r="T105" i="30"/>
  <c r="T105" i="12"/>
  <c r="T105" i="29"/>
  <c r="T105" i="15"/>
  <c r="T105" i="35"/>
  <c r="S89" i="36"/>
  <c r="S89" i="25"/>
  <c r="S89" i="37"/>
  <c r="S89" i="26"/>
  <c r="S89" i="38"/>
  <c r="S89" i="35"/>
  <c r="S89" i="24"/>
  <c r="S89" i="34"/>
  <c r="S89" i="22"/>
  <c r="S89" i="19"/>
  <c r="S89" i="32"/>
  <c r="S89" i="23"/>
  <c r="S89" i="21"/>
  <c r="S89" i="33"/>
  <c r="S89" i="20"/>
  <c r="S89" i="28"/>
  <c r="S89" i="18"/>
  <c r="S89" i="30"/>
  <c r="S89" i="12"/>
  <c r="S89" i="31"/>
  <c r="S89" i="29"/>
  <c r="S89" i="15"/>
  <c r="T117" i="27"/>
  <c r="T117" i="36"/>
  <c r="T117" i="25"/>
  <c r="T117" i="37"/>
  <c r="T117" i="26"/>
  <c r="T117" i="38"/>
  <c r="T117" i="24"/>
  <c r="T117" i="35"/>
  <c r="T117" i="20"/>
  <c r="T117" i="31"/>
  <c r="T117" i="18"/>
  <c r="T117" i="22"/>
  <c r="T117" i="33"/>
  <c r="T117" i="21"/>
  <c r="T117" i="15"/>
  <c r="T117" i="32"/>
  <c r="T117" i="19"/>
  <c r="T117" i="30"/>
  <c r="T117" i="28"/>
  <c r="T117" i="23"/>
  <c r="T117" i="34"/>
  <c r="T117" i="12"/>
  <c r="T117" i="29"/>
  <c r="T100" i="27"/>
  <c r="T100" i="36"/>
  <c r="T100" i="25"/>
  <c r="T100" i="37"/>
  <c r="T100" i="26"/>
  <c r="T100" i="38"/>
  <c r="T100" i="20"/>
  <c r="T100" i="22"/>
  <c r="T100" i="35"/>
  <c r="T100" i="23"/>
  <c r="T100" i="33"/>
  <c r="T100" i="18"/>
  <c r="T100" i="31"/>
  <c r="T100" i="21"/>
  <c r="T100" i="32"/>
  <c r="T100" i="19"/>
  <c r="T100" i="24"/>
  <c r="T100" i="28"/>
  <c r="T100" i="29"/>
  <c r="T100" i="15"/>
  <c r="T100" i="34"/>
  <c r="T100" i="30"/>
  <c r="T100" i="12"/>
  <c r="T100" i="11"/>
  <c r="S121" i="27"/>
  <c r="S121" i="26"/>
  <c r="S121" i="38"/>
  <c r="S121" i="24"/>
  <c r="S121" i="36"/>
  <c r="S121" i="25"/>
  <c r="S121" i="37"/>
  <c r="S121" i="19"/>
  <c r="S121" i="33"/>
  <c r="S121" i="31"/>
  <c r="S121" i="18"/>
  <c r="S121" i="22"/>
  <c r="S121" i="35"/>
  <c r="S121" i="30"/>
  <c r="S121" i="21"/>
  <c r="S121" i="32"/>
  <c r="S121" i="23"/>
  <c r="S121" i="20"/>
  <c r="S121" i="12"/>
  <c r="S121" i="29"/>
  <c r="S121" i="15"/>
  <c r="S121" i="28"/>
  <c r="S121" i="34"/>
  <c r="T92" i="36"/>
  <c r="T92" i="25"/>
  <c r="T92" i="37"/>
  <c r="T92" i="26"/>
  <c r="T92" i="38"/>
  <c r="T92" i="35"/>
  <c r="T92" i="18"/>
  <c r="T92" i="24"/>
  <c r="T92" i="31"/>
  <c r="T92" i="22"/>
  <c r="T92" i="33"/>
  <c r="T92" i="21"/>
  <c r="T92" i="32"/>
  <c r="T92" i="19"/>
  <c r="T92" i="28"/>
  <c r="T92" i="23"/>
  <c r="T92" i="30"/>
  <c r="T92" i="20"/>
  <c r="T92" i="12"/>
  <c r="T92" i="29"/>
  <c r="T92" i="15"/>
  <c r="T92" i="34"/>
  <c r="S87" i="36"/>
  <c r="S87" i="25"/>
  <c r="S87" i="37"/>
  <c r="S87" i="26"/>
  <c r="S87" i="38"/>
  <c r="S87" i="32"/>
  <c r="S87" i="34"/>
  <c r="S87" i="24"/>
  <c r="S87" i="19"/>
  <c r="S87" i="23"/>
  <c r="S87" i="21"/>
  <c r="S87" i="20"/>
  <c r="S87" i="28"/>
  <c r="S87" i="33"/>
  <c r="S87" i="18"/>
  <c r="S87" i="22"/>
  <c r="S87" i="30"/>
  <c r="S87" i="15"/>
  <c r="S87" i="31"/>
  <c r="S87" i="35"/>
  <c r="S87" i="12"/>
  <c r="S87" i="29"/>
  <c r="T116" i="27"/>
  <c r="T116" i="24"/>
  <c r="T116" i="36"/>
  <c r="T116" i="25"/>
  <c r="T116" i="37"/>
  <c r="T116" i="26"/>
  <c r="T116" i="38"/>
  <c r="T116" i="20"/>
  <c r="T116" i="22"/>
  <c r="T116" i="19"/>
  <c r="T116" i="23"/>
  <c r="T116" i="28"/>
  <c r="T116" i="34"/>
  <c r="T116" i="31"/>
  <c r="T116" i="18"/>
  <c r="T116" i="35"/>
  <c r="T116" i="29"/>
  <c r="T116" i="32"/>
  <c r="T116" i="15"/>
  <c r="T116" i="33"/>
  <c r="T116" i="21"/>
  <c r="T116" i="30"/>
  <c r="T116" i="12"/>
  <c r="T101" i="36"/>
  <c r="T101" i="25"/>
  <c r="T101" i="37"/>
  <c r="T101" i="26"/>
  <c r="T101" i="38"/>
  <c r="T101" i="35"/>
  <c r="T101" i="33"/>
  <c r="T101" i="32"/>
  <c r="T101" i="19"/>
  <c r="T101" i="24"/>
  <c r="T101" i="28"/>
  <c r="T101" i="23"/>
  <c r="T101" i="34"/>
  <c r="T101" i="20"/>
  <c r="T101" i="30"/>
  <c r="T101" i="18"/>
  <c r="T101" i="22"/>
  <c r="T101" i="12"/>
  <c r="T101" i="31"/>
  <c r="T101" i="21"/>
  <c r="T101" i="29"/>
  <c r="T101" i="15"/>
  <c r="S120" i="36"/>
  <c r="S120" i="25"/>
  <c r="S120" i="37"/>
  <c r="S120" i="26"/>
  <c r="S120" i="38"/>
  <c r="S120" i="24"/>
  <c r="S120" i="35"/>
  <c r="S120" i="32"/>
  <c r="S120" i="28"/>
  <c r="S120" i="23"/>
  <c r="S120" i="34"/>
  <c r="S120" i="20"/>
  <c r="S120" i="31"/>
  <c r="S120" i="18"/>
  <c r="S120" i="22"/>
  <c r="S120" i="15"/>
  <c r="S120" i="33"/>
  <c r="S120" i="21"/>
  <c r="S120" i="30"/>
  <c r="S120" i="12"/>
  <c r="S120" i="29"/>
  <c r="S120" i="19"/>
  <c r="T86" i="37"/>
  <c r="T86" i="26"/>
  <c r="T86" i="38"/>
  <c r="T86" i="36"/>
  <c r="T86" i="25"/>
  <c r="T86" i="28"/>
  <c r="T86" i="33"/>
  <c r="T86" i="18"/>
  <c r="T86" i="22"/>
  <c r="T86" i="31"/>
  <c r="T86" i="19"/>
  <c r="T86" i="35"/>
  <c r="T86" i="30"/>
  <c r="T86" i="24"/>
  <c r="T86" i="32"/>
  <c r="T86" i="23"/>
  <c r="T86" i="34"/>
  <c r="T86" i="20"/>
  <c r="T86" i="21"/>
  <c r="T86" i="12"/>
  <c r="T86" i="29"/>
  <c r="T86" i="15"/>
  <c r="T94" i="36"/>
  <c r="T94" i="25"/>
  <c r="T94" i="37"/>
  <c r="T94" i="26"/>
  <c r="T94" i="38"/>
  <c r="T94" i="32"/>
  <c r="T94" i="34"/>
  <c r="T94" i="24"/>
  <c r="T94" i="19"/>
  <c r="T94" i="23"/>
  <c r="T94" i="28"/>
  <c r="T94" i="20"/>
  <c r="T94" i="18"/>
  <c r="T94" i="31"/>
  <c r="T94" i="35"/>
  <c r="T94" i="22"/>
  <c r="T94" i="15"/>
  <c r="T94" i="33"/>
  <c r="T94" i="21"/>
  <c r="T94" i="30"/>
  <c r="T94" i="12"/>
  <c r="T94" i="29"/>
  <c r="T123" i="27"/>
  <c r="T123" i="37"/>
  <c r="T123" i="26"/>
  <c r="T123" i="38"/>
  <c r="T123" i="24"/>
  <c r="T123" i="36"/>
  <c r="T123" i="25"/>
  <c r="T123" i="28"/>
  <c r="T123" i="23"/>
  <c r="T123" i="32"/>
  <c r="T123" i="34"/>
  <c r="T123" i="20"/>
  <c r="T123" i="15"/>
  <c r="T123" i="31"/>
  <c r="T123" i="18"/>
  <c r="T123" i="22"/>
  <c r="T123" i="30"/>
  <c r="T123" i="35"/>
  <c r="T123" i="33"/>
  <c r="T123" i="21"/>
  <c r="T123" i="12"/>
  <c r="T123" i="29"/>
  <c r="T123" i="19"/>
  <c r="T114" i="27"/>
  <c r="T114" i="24"/>
  <c r="T114" i="36"/>
  <c r="T114" i="25"/>
  <c r="T114" i="37"/>
  <c r="T114" i="26"/>
  <c r="T114" i="38"/>
  <c r="T114" i="23"/>
  <c r="T114" i="31"/>
  <c r="T114" i="18"/>
  <c r="T114" i="35"/>
  <c r="T114" i="22"/>
  <c r="T114" i="33"/>
  <c r="T114" i="32"/>
  <c r="T114" i="19"/>
  <c r="T114" i="21"/>
  <c r="T114" i="28"/>
  <c r="T114" i="15"/>
  <c r="T114" i="30"/>
  <c r="T114" i="34"/>
  <c r="T114" i="20"/>
  <c r="T114" i="12"/>
  <c r="T114" i="29"/>
  <c r="T110" i="27"/>
  <c r="T110" i="26"/>
  <c r="T110" i="38"/>
  <c r="T110" i="24"/>
  <c r="T110" i="36"/>
  <c r="T110" i="25"/>
  <c r="T110" i="37"/>
  <c r="T110" i="19"/>
  <c r="T110" i="20"/>
  <c r="T110" i="31"/>
  <c r="T110" i="18"/>
  <c r="T110" i="22"/>
  <c r="T110" i="30"/>
  <c r="T110" i="35"/>
  <c r="T110" i="33"/>
  <c r="T110" i="32"/>
  <c r="T110" i="21"/>
  <c r="T110" i="12"/>
  <c r="T110" i="29"/>
  <c r="T110" i="15"/>
  <c r="T110" i="23"/>
  <c r="T110" i="28"/>
  <c r="T110" i="34"/>
  <c r="S119" i="24"/>
  <c r="S119" i="36"/>
  <c r="S119" i="25"/>
  <c r="S119" i="37"/>
  <c r="S119" i="26"/>
  <c r="S119" i="38"/>
  <c r="S119" i="20"/>
  <c r="S119" i="22"/>
  <c r="S119" i="32"/>
  <c r="S119" i="31"/>
  <c r="S119" i="28"/>
  <c r="S119" i="18"/>
  <c r="S119" i="33"/>
  <c r="S119" i="21"/>
  <c r="S119" i="19"/>
  <c r="S119" i="23"/>
  <c r="S119" i="34"/>
  <c r="S119" i="29"/>
  <c r="S119" i="30"/>
  <c r="S119" i="15"/>
  <c r="S119" i="35"/>
  <c r="S119" i="12"/>
  <c r="T102" i="27"/>
  <c r="T102" i="26"/>
  <c r="T102" i="38"/>
  <c r="T102" i="24"/>
  <c r="T102" i="36"/>
  <c r="T102" i="25"/>
  <c r="T102" i="37"/>
  <c r="T102" i="19"/>
  <c r="T102" i="23"/>
  <c r="T102" i="28"/>
  <c r="T102" i="34"/>
  <c r="T102" i="20"/>
  <c r="T102" i="30"/>
  <c r="T102" i="31"/>
  <c r="T102" i="18"/>
  <c r="T102" i="22"/>
  <c r="T102" i="21"/>
  <c r="T102" i="35"/>
  <c r="T102" i="12"/>
  <c r="T102" i="29"/>
  <c r="T102" i="15"/>
  <c r="T102" i="33"/>
  <c r="T102" i="32"/>
  <c r="S91" i="37"/>
  <c r="S91" i="26"/>
  <c r="S91" i="38"/>
  <c r="S91" i="36"/>
  <c r="S91" i="25"/>
  <c r="S91" i="28"/>
  <c r="S91" i="24"/>
  <c r="S91" i="35"/>
  <c r="S91" i="23"/>
  <c r="S91" i="33"/>
  <c r="S91" i="32"/>
  <c r="S91" i="19"/>
  <c r="S91" i="21"/>
  <c r="S91" i="20"/>
  <c r="S91" i="34"/>
  <c r="S91" i="30"/>
  <c r="S91" i="18"/>
  <c r="S91" i="22"/>
  <c r="S91" i="31"/>
  <c r="S91" i="12"/>
  <c r="S91" i="29"/>
  <c r="S91" i="15"/>
  <c r="S97" i="26"/>
  <c r="S97" i="38"/>
  <c r="S97" i="36"/>
  <c r="S97" i="25"/>
  <c r="S97" i="37"/>
  <c r="S97" i="19"/>
  <c r="S97" i="34"/>
  <c r="S97" i="22"/>
  <c r="S97" i="33"/>
  <c r="S97" i="31"/>
  <c r="S97" i="18"/>
  <c r="S97" i="24"/>
  <c r="S97" i="35"/>
  <c r="S97" i="21"/>
  <c r="S97" i="30"/>
  <c r="S97" i="32"/>
  <c r="S97" i="23"/>
  <c r="S97" i="28"/>
  <c r="S97" i="20"/>
  <c r="S97" i="12"/>
  <c r="S97" i="29"/>
  <c r="S97" i="15"/>
  <c r="S93" i="37"/>
  <c r="S93" i="26"/>
  <c r="S93" i="38"/>
  <c r="S93" i="36"/>
  <c r="S93" i="25"/>
  <c r="S93" i="28"/>
  <c r="S93" i="34"/>
  <c r="S93" i="22"/>
  <c r="S93" i="33"/>
  <c r="S93" i="35"/>
  <c r="S93" i="32"/>
  <c r="S93" i="19"/>
  <c r="S93" i="21"/>
  <c r="S93" i="23"/>
  <c r="S93" i="30"/>
  <c r="S93" i="20"/>
  <c r="S93" i="12"/>
  <c r="S93" i="29"/>
  <c r="S93" i="24"/>
  <c r="S93" i="15"/>
  <c r="S93" i="18"/>
  <c r="S93" i="31"/>
  <c r="AQ122" i="33"/>
  <c r="T88" i="38"/>
  <c r="T88" i="36"/>
  <c r="T88" i="25"/>
  <c r="T88" i="37"/>
  <c r="T88" i="26"/>
  <c r="T88" i="31"/>
  <c r="T88" i="18"/>
  <c r="T88" i="22"/>
  <c r="T88" i="35"/>
  <c r="T88" i="32"/>
  <c r="T88" i="19"/>
  <c r="T88" i="23"/>
  <c r="T88" i="24"/>
  <c r="T88" i="34"/>
  <c r="T88" i="21"/>
  <c r="T88" i="20"/>
  <c r="T88" i="12"/>
  <c r="T88" i="33"/>
  <c r="T88" i="29"/>
  <c r="T88" i="15"/>
  <c r="T88" i="30"/>
  <c r="T88" i="28"/>
  <c r="T118" i="27"/>
  <c r="T118" i="26"/>
  <c r="T118" i="38"/>
  <c r="T118" i="24"/>
  <c r="T118" i="36"/>
  <c r="T118" i="25"/>
  <c r="T118" i="37"/>
  <c r="T118" i="19"/>
  <c r="T118" i="34"/>
  <c r="T118" i="22"/>
  <c r="T118" i="35"/>
  <c r="T118" i="33"/>
  <c r="T118" i="32"/>
  <c r="T118" i="21"/>
  <c r="T118" i="30"/>
  <c r="T118" i="23"/>
  <c r="T118" i="28"/>
  <c r="T118" i="20"/>
  <c r="T118" i="31"/>
  <c r="T118" i="12"/>
  <c r="T118" i="29"/>
  <c r="T118" i="18"/>
  <c r="T118" i="15"/>
  <c r="T106" i="24"/>
  <c r="T106" i="36"/>
  <c r="T106" i="25"/>
  <c r="T106" i="37"/>
  <c r="T106" i="26"/>
  <c r="T106" i="38"/>
  <c r="T106" i="23"/>
  <c r="T106" i="35"/>
  <c r="T106" i="34"/>
  <c r="T106" i="22"/>
  <c r="T106" i="33"/>
  <c r="T106" i="20"/>
  <c r="T106" i="21"/>
  <c r="T106" i="18"/>
  <c r="T106" i="31"/>
  <c r="T106" i="32"/>
  <c r="T106" i="28"/>
  <c r="T106" i="30"/>
  <c r="T106" i="12"/>
  <c r="T106" i="19"/>
  <c r="T106" i="29"/>
  <c r="T106" i="15"/>
  <c r="AQ122" i="35"/>
  <c r="T124" i="27"/>
  <c r="T124" i="38"/>
  <c r="T124" i="24"/>
  <c r="T124" i="36"/>
  <c r="T124" i="25"/>
  <c r="T124" i="37"/>
  <c r="T124" i="26"/>
  <c r="T124" i="31"/>
  <c r="T124" i="33"/>
  <c r="T124" i="20"/>
  <c r="T124" i="18"/>
  <c r="T124" i="22"/>
  <c r="T124" i="30"/>
  <c r="T124" i="35"/>
  <c r="T124" i="21"/>
  <c r="T124" i="12"/>
  <c r="T124" i="29"/>
  <c r="T124" i="19"/>
  <c r="T124" i="23"/>
  <c r="T124" i="28"/>
  <c r="T124" i="34"/>
  <c r="T124" i="15"/>
  <c r="T124" i="32"/>
  <c r="S115" i="27"/>
  <c r="S115" i="25"/>
  <c r="S115" i="37"/>
  <c r="S115" i="26"/>
  <c r="S115" i="38"/>
  <c r="S115" i="24"/>
  <c r="S115" i="36"/>
  <c r="S115" i="18"/>
  <c r="S115" i="33"/>
  <c r="S115" i="21"/>
  <c r="S115" i="35"/>
  <c r="S115" i="32"/>
  <c r="S115" i="19"/>
  <c r="S115" i="28"/>
  <c r="S115" i="23"/>
  <c r="S115" i="15"/>
  <c r="S115" i="34"/>
  <c r="S115" i="30"/>
  <c r="S115" i="20"/>
  <c r="S115" i="31"/>
  <c r="S115" i="22"/>
  <c r="S115" i="12"/>
  <c r="S115" i="29"/>
  <c r="S95" i="36"/>
  <c r="S95" i="25"/>
  <c r="S95" i="37"/>
  <c r="S95" i="26"/>
  <c r="S95" i="38"/>
  <c r="S95" i="35"/>
  <c r="S95" i="34"/>
  <c r="S95" i="20"/>
  <c r="S95" i="18"/>
  <c r="S95" i="31"/>
  <c r="S95" i="22"/>
  <c r="S95" i="24"/>
  <c r="S95" i="21"/>
  <c r="S95" i="33"/>
  <c r="S95" i="30"/>
  <c r="S95" i="32"/>
  <c r="S95" i="19"/>
  <c r="S95" i="12"/>
  <c r="S95" i="23"/>
  <c r="S95" i="29"/>
  <c r="S95" i="28"/>
  <c r="S95" i="15"/>
  <c r="T99" i="37"/>
  <c r="T99" i="26"/>
  <c r="T99" i="38"/>
  <c r="T99" i="24"/>
  <c r="T99" i="36"/>
  <c r="T99" i="25"/>
  <c r="T99" i="28"/>
  <c r="T99" i="34"/>
  <c r="T99" i="20"/>
  <c r="T99" i="31"/>
  <c r="T99" i="18"/>
  <c r="T99" i="22"/>
  <c r="T99" i="30"/>
  <c r="T99" i="35"/>
  <c r="T99" i="21"/>
  <c r="T99" i="33"/>
  <c r="T99" i="32"/>
  <c r="T99" i="19"/>
  <c r="T99" i="12"/>
  <c r="T99" i="23"/>
  <c r="T99" i="29"/>
  <c r="T99" i="15"/>
  <c r="T104" i="25"/>
  <c r="T104" i="37"/>
  <c r="T104" i="26"/>
  <c r="T104" i="38"/>
  <c r="T104" i="24"/>
  <c r="T104" i="36"/>
  <c r="T104" i="18"/>
  <c r="T104" i="21"/>
  <c r="T104" i="31"/>
  <c r="T104" i="22"/>
  <c r="T104" i="35"/>
  <c r="T104" i="33"/>
  <c r="T104" i="32"/>
  <c r="T104" i="19"/>
  <c r="T104" i="28"/>
  <c r="T104" i="23"/>
  <c r="T104" i="30"/>
  <c r="T104" i="34"/>
  <c r="T104" i="20"/>
  <c r="T104" i="12"/>
  <c r="T104" i="29"/>
  <c r="T104" i="15"/>
  <c r="S122" i="27"/>
  <c r="Y122" i="27" s="1"/>
  <c r="Z140" i="27" s="1"/>
  <c r="S122" i="24"/>
  <c r="Y122" i="24" s="1"/>
  <c r="Z89" i="24" s="1"/>
  <c r="S122" i="36"/>
  <c r="Y122" i="36" s="1"/>
  <c r="Z126" i="36" s="1"/>
  <c r="S122" i="25"/>
  <c r="Y122" i="25" s="1"/>
  <c r="Z126" i="25" s="1"/>
  <c r="S122" i="37"/>
  <c r="Y122" i="37" s="1"/>
  <c r="Z140" i="37" s="1"/>
  <c r="S122" i="26"/>
  <c r="Y122" i="26" s="1"/>
  <c r="Z123" i="26" s="1"/>
  <c r="S122" i="38"/>
  <c r="Y122" i="38" s="1"/>
  <c r="Z132" i="38" s="1"/>
  <c r="S122" i="32"/>
  <c r="Y122" i="32" s="1"/>
  <c r="Z124" i="32" s="1"/>
  <c r="S122" i="34"/>
  <c r="Y122" i="34" s="1"/>
  <c r="Z140" i="34" s="1"/>
  <c r="S122" i="31"/>
  <c r="Y122" i="31" s="1"/>
  <c r="Z117" i="31" s="1"/>
  <c r="S122" i="28"/>
  <c r="Y122" i="28" s="1"/>
  <c r="Z132" i="28" s="1"/>
  <c r="S122" i="18"/>
  <c r="Y122" i="18" s="1"/>
  <c r="Z133" i="18" s="1"/>
  <c r="S122" i="35"/>
  <c r="Y122" i="35" s="1"/>
  <c r="Z124" i="35" s="1"/>
  <c r="S122" i="22"/>
  <c r="Y122" i="22" s="1"/>
  <c r="Z129" i="22" s="1"/>
  <c r="S122" i="21"/>
  <c r="Y122" i="21" s="1"/>
  <c r="Z130" i="21" s="1"/>
  <c r="S122" i="33"/>
  <c r="Y122" i="33" s="1"/>
  <c r="Z133" i="33" s="1"/>
  <c r="S122" i="19"/>
  <c r="Y122" i="19" s="1"/>
  <c r="Z118" i="19" s="1"/>
  <c r="S122" i="23"/>
  <c r="Y122" i="23" s="1"/>
  <c r="Z135" i="23" s="1"/>
  <c r="S122" i="20"/>
  <c r="Y122" i="20" s="1"/>
  <c r="Z136" i="20" s="1"/>
  <c r="S122" i="15"/>
  <c r="Y122" i="15" s="1"/>
  <c r="Z124" i="15" s="1"/>
  <c r="S122" i="30"/>
  <c r="Y122" i="30" s="1"/>
  <c r="Z113" i="30" s="1"/>
  <c r="S122" i="12"/>
  <c r="Y122" i="12" s="1"/>
  <c r="S122" i="29"/>
  <c r="Y122" i="29" s="1"/>
  <c r="Z124" i="29" s="1"/>
  <c r="S117" i="27"/>
  <c r="S117" i="24"/>
  <c r="S117" i="36"/>
  <c r="S117" i="25"/>
  <c r="S117" i="37"/>
  <c r="S117" i="26"/>
  <c r="S117" i="38"/>
  <c r="S117" i="23"/>
  <c r="S117" i="34"/>
  <c r="S117" i="20"/>
  <c r="S117" i="31"/>
  <c r="S117" i="18"/>
  <c r="S117" i="35"/>
  <c r="S117" i="22"/>
  <c r="S117" i="33"/>
  <c r="S117" i="21"/>
  <c r="S117" i="15"/>
  <c r="S117" i="32"/>
  <c r="S117" i="19"/>
  <c r="S117" i="28"/>
  <c r="S117" i="30"/>
  <c r="S117" i="12"/>
  <c r="S117" i="29"/>
  <c r="T125" i="28"/>
  <c r="T125" i="38"/>
  <c r="T125" i="37"/>
  <c r="T125" i="36"/>
  <c r="T125" i="34"/>
  <c r="T125" i="33"/>
  <c r="T125" i="32"/>
  <c r="T125" i="35"/>
  <c r="T125" i="31"/>
  <c r="T125" i="30"/>
  <c r="T125" i="29"/>
  <c r="T126" i="28"/>
  <c r="T126" i="38"/>
  <c r="T126" i="37"/>
  <c r="T126" i="34"/>
  <c r="T126" i="35"/>
  <c r="T126" i="33"/>
  <c r="T126" i="36"/>
  <c r="T126" i="32"/>
  <c r="T126" i="31"/>
  <c r="T126" i="30"/>
  <c r="T126" i="29"/>
  <c r="T102" i="11"/>
  <c r="AJ102" i="24"/>
  <c r="AL102" i="24" s="1"/>
  <c r="AJ134" i="38"/>
  <c r="AK134" i="38" s="1"/>
  <c r="AJ101" i="24"/>
  <c r="AK101" i="24" s="1"/>
  <c r="T129" i="28"/>
  <c r="T129" i="38"/>
  <c r="T129" i="36"/>
  <c r="T129" i="37"/>
  <c r="T129" i="35"/>
  <c r="T129" i="33"/>
  <c r="T129" i="31"/>
  <c r="T129" i="34"/>
  <c r="T129" i="32"/>
  <c r="T129" i="29"/>
  <c r="T129" i="30"/>
  <c r="T131" i="28"/>
  <c r="T131" i="38"/>
  <c r="T131" i="37"/>
  <c r="T131" i="36"/>
  <c r="T131" i="35"/>
  <c r="T131" i="34"/>
  <c r="T131" i="32"/>
  <c r="T131" i="33"/>
  <c r="T131" i="29"/>
  <c r="T131" i="31"/>
  <c r="T131" i="30"/>
  <c r="T130" i="28"/>
  <c r="T130" i="38"/>
  <c r="T130" i="37"/>
  <c r="T130" i="34"/>
  <c r="T130" i="35"/>
  <c r="T130" i="33"/>
  <c r="T130" i="31"/>
  <c r="T130" i="36"/>
  <c r="T130" i="30"/>
  <c r="T130" i="32"/>
  <c r="T130" i="29"/>
  <c r="AH101" i="24"/>
  <c r="AJ134" i="24"/>
  <c r="AK134" i="24" s="1"/>
  <c r="T128" i="28"/>
  <c r="T128" i="37"/>
  <c r="T128" i="38"/>
  <c r="T128" i="36"/>
  <c r="T128" i="34"/>
  <c r="T128" i="33"/>
  <c r="T128" i="35"/>
  <c r="T128" i="32"/>
  <c r="T128" i="31"/>
  <c r="T128" i="29"/>
  <c r="T128" i="30"/>
  <c r="T132" i="28"/>
  <c r="T132" i="38"/>
  <c r="T132" i="37"/>
  <c r="T132" i="35"/>
  <c r="T132" i="36"/>
  <c r="T132" i="34"/>
  <c r="T132" i="32"/>
  <c r="T132" i="30"/>
  <c r="T132" i="31"/>
  <c r="T132" i="33"/>
  <c r="T132" i="29"/>
  <c r="T127" i="28"/>
  <c r="T127" i="38"/>
  <c r="T127" i="37"/>
  <c r="T127" i="36"/>
  <c r="T127" i="34"/>
  <c r="T127" i="32"/>
  <c r="T127" i="35"/>
  <c r="T127" i="31"/>
  <c r="T127" i="33"/>
  <c r="T127" i="30"/>
  <c r="T127" i="29"/>
  <c r="AF101" i="24"/>
  <c r="T96" i="28"/>
  <c r="T96" i="38"/>
  <c r="T96" i="36"/>
  <c r="T96" i="37"/>
  <c r="T96" i="35"/>
  <c r="T96" i="34"/>
  <c r="T96" i="33"/>
  <c r="T96" i="31"/>
  <c r="T96" i="30"/>
  <c r="T96" i="32"/>
  <c r="T96" i="29"/>
  <c r="AJ122" i="38"/>
  <c r="AK122" i="38" s="1"/>
  <c r="AE111" i="38"/>
  <c r="AJ110" i="38"/>
  <c r="AG110" i="38"/>
  <c r="AH110" i="38"/>
  <c r="AF110" i="38"/>
  <c r="AI110" i="38"/>
  <c r="AJ98" i="38"/>
  <c r="AI86" i="38"/>
  <c r="AG86" i="38"/>
  <c r="AJ86" i="38"/>
  <c r="AF86" i="38"/>
  <c r="AH86" i="38"/>
  <c r="AJ135" i="38"/>
  <c r="AI135" i="38"/>
  <c r="AH135" i="38"/>
  <c r="AG135" i="38"/>
  <c r="AF135" i="38"/>
  <c r="AH124" i="38"/>
  <c r="AG124" i="38"/>
  <c r="AF124" i="38"/>
  <c r="AI124" i="38"/>
  <c r="AJ124" i="38"/>
  <c r="AE136" i="38"/>
  <c r="AE125" i="38"/>
  <c r="AL123" i="38"/>
  <c r="AK123" i="38"/>
  <c r="X130" i="38"/>
  <c r="X116" i="38"/>
  <c r="X136" i="38"/>
  <c r="X131" i="38"/>
  <c r="X119" i="38"/>
  <c r="X132" i="38"/>
  <c r="X124" i="38"/>
  <c r="X137" i="38"/>
  <c r="X133" i="38"/>
  <c r="X125" i="38"/>
  <c r="X122" i="38"/>
  <c r="X114" i="38"/>
  <c r="X138" i="38"/>
  <c r="X135" i="38"/>
  <c r="X134" i="38"/>
  <c r="X120" i="38"/>
  <c r="X129" i="38"/>
  <c r="X128" i="38"/>
  <c r="X121" i="38"/>
  <c r="X115" i="38"/>
  <c r="X106" i="38"/>
  <c r="X104" i="38"/>
  <c r="X100" i="38"/>
  <c r="X92" i="38"/>
  <c r="X118" i="38"/>
  <c r="X111" i="38"/>
  <c r="X96" i="38"/>
  <c r="X112" i="38"/>
  <c r="X101" i="38"/>
  <c r="X97" i="38"/>
  <c r="X139" i="38"/>
  <c r="X127" i="38"/>
  <c r="X95" i="38"/>
  <c r="X126" i="38"/>
  <c r="X108" i="38"/>
  <c r="X94" i="38"/>
  <c r="X88" i="38"/>
  <c r="X113" i="38"/>
  <c r="X110" i="38"/>
  <c r="X109" i="38"/>
  <c r="X90" i="38"/>
  <c r="X107" i="38"/>
  <c r="X89" i="38"/>
  <c r="X123" i="38"/>
  <c r="X93" i="38"/>
  <c r="X117" i="38"/>
  <c r="X102" i="38"/>
  <c r="X98" i="38"/>
  <c r="X91" i="38"/>
  <c r="X87" i="38"/>
  <c r="X103" i="38"/>
  <c r="X99" i="38"/>
  <c r="X105" i="38"/>
  <c r="X86" i="38"/>
  <c r="AE87" i="38"/>
  <c r="AJ99" i="38"/>
  <c r="AI99" i="38"/>
  <c r="AH99" i="38"/>
  <c r="AG99" i="38"/>
  <c r="AF99" i="38"/>
  <c r="AE100" i="38"/>
  <c r="AJ122" i="37"/>
  <c r="AK122" i="37" s="1"/>
  <c r="AJ98" i="37"/>
  <c r="AK98" i="37" s="1"/>
  <c r="AJ134" i="37"/>
  <c r="AI134" i="37"/>
  <c r="AH134" i="37"/>
  <c r="AG134" i="37"/>
  <c r="AF134" i="37"/>
  <c r="AE100" i="37"/>
  <c r="AE111" i="37"/>
  <c r="AH123" i="37"/>
  <c r="AF123" i="37"/>
  <c r="AJ123" i="37"/>
  <c r="AI123" i="37"/>
  <c r="AG123" i="37"/>
  <c r="AE135" i="37"/>
  <c r="X130" i="37"/>
  <c r="X116" i="37"/>
  <c r="X136" i="37"/>
  <c r="X131" i="37"/>
  <c r="X119" i="37"/>
  <c r="X132" i="37"/>
  <c r="X124" i="37"/>
  <c r="X137" i="37"/>
  <c r="X135" i="37"/>
  <c r="X127" i="37"/>
  <c r="X139" i="37"/>
  <c r="X112" i="37"/>
  <c r="X115" i="37"/>
  <c r="X110" i="37"/>
  <c r="X129" i="37"/>
  <c r="X126" i="37"/>
  <c r="X118" i="37"/>
  <c r="X104" i="37"/>
  <c r="X123" i="37"/>
  <c r="X114" i="37"/>
  <c r="X109" i="37"/>
  <c r="X96" i="37"/>
  <c r="X93" i="37"/>
  <c r="X87" i="37"/>
  <c r="X122" i="37"/>
  <c r="X113" i="37"/>
  <c r="X102" i="37"/>
  <c r="X99" i="37"/>
  <c r="X94" i="37"/>
  <c r="X111" i="37"/>
  <c r="X134" i="37"/>
  <c r="X121" i="37"/>
  <c r="X105" i="37"/>
  <c r="X103" i="37"/>
  <c r="X128" i="37"/>
  <c r="X117" i="37"/>
  <c r="X91" i="37"/>
  <c r="X86" i="37"/>
  <c r="X133" i="37"/>
  <c r="X101" i="37"/>
  <c r="X106" i="37"/>
  <c r="X98" i="37"/>
  <c r="X90" i="37"/>
  <c r="X97" i="37"/>
  <c r="X120" i="37"/>
  <c r="X88" i="37"/>
  <c r="X108" i="37"/>
  <c r="X107" i="37"/>
  <c r="X125" i="37"/>
  <c r="X92" i="37"/>
  <c r="X95" i="37"/>
  <c r="X89" i="37"/>
  <c r="X100" i="37"/>
  <c r="X138" i="37"/>
  <c r="AI86" i="37"/>
  <c r="AF87" i="37"/>
  <c r="AI87" i="37"/>
  <c r="AH87" i="37"/>
  <c r="AG87" i="37"/>
  <c r="AJ87" i="37"/>
  <c r="AH110" i="37"/>
  <c r="AG110" i="37"/>
  <c r="AF110" i="37"/>
  <c r="AJ110" i="37"/>
  <c r="AI110" i="37"/>
  <c r="AE124" i="37"/>
  <c r="AG99" i="37"/>
  <c r="AF99" i="37"/>
  <c r="AJ99" i="37"/>
  <c r="AI99" i="37"/>
  <c r="AH99" i="37"/>
  <c r="AJ86" i="37"/>
  <c r="AE88" i="37"/>
  <c r="AJ122" i="36"/>
  <c r="AK122" i="36" s="1"/>
  <c r="AJ110" i="36"/>
  <c r="AI110" i="36"/>
  <c r="AH110" i="36"/>
  <c r="AG110" i="36"/>
  <c r="AF110" i="36"/>
  <c r="X130" i="36"/>
  <c r="X136" i="36"/>
  <c r="X131" i="36"/>
  <c r="X119" i="36"/>
  <c r="X132" i="36"/>
  <c r="X124" i="36"/>
  <c r="X111" i="36"/>
  <c r="X108" i="36"/>
  <c r="X139" i="36"/>
  <c r="X116" i="36"/>
  <c r="X114" i="36"/>
  <c r="X128" i="36"/>
  <c r="X121" i="36"/>
  <c r="X109" i="36"/>
  <c r="X103" i="36"/>
  <c r="X99" i="36"/>
  <c r="X117" i="36"/>
  <c r="X135" i="36"/>
  <c r="X122" i="36"/>
  <c r="X120" i="36"/>
  <c r="X113" i="36"/>
  <c r="X110" i="36"/>
  <c r="X107" i="36"/>
  <c r="X104" i="36"/>
  <c r="X100" i="36"/>
  <c r="X133" i="36"/>
  <c r="X89" i="36"/>
  <c r="X125" i="36"/>
  <c r="X90" i="36"/>
  <c r="X127" i="36"/>
  <c r="X92" i="36"/>
  <c r="X102" i="36"/>
  <c r="X94" i="36"/>
  <c r="X101" i="36"/>
  <c r="X96" i="36"/>
  <c r="X93" i="36"/>
  <c r="X87" i="36"/>
  <c r="X126" i="36"/>
  <c r="X95" i="36"/>
  <c r="X123" i="36"/>
  <c r="X115" i="36"/>
  <c r="X129" i="36"/>
  <c r="X97" i="36"/>
  <c r="X105" i="36"/>
  <c r="X91" i="36"/>
  <c r="X118" i="36"/>
  <c r="X138" i="36"/>
  <c r="X86" i="36"/>
  <c r="X112" i="36"/>
  <c r="X106" i="36"/>
  <c r="X98" i="36"/>
  <c r="X88" i="36"/>
  <c r="X134" i="36"/>
  <c r="X137" i="36"/>
  <c r="AE135" i="36"/>
  <c r="AE124" i="36"/>
  <c r="AG123" i="36"/>
  <c r="AF123" i="36"/>
  <c r="AJ123" i="36"/>
  <c r="AI123" i="36"/>
  <c r="AH123" i="36"/>
  <c r="AE111" i="36"/>
  <c r="AE87" i="36"/>
  <c r="AJ98" i="36"/>
  <c r="AG98" i="36"/>
  <c r="AF98" i="36"/>
  <c r="AH98" i="36"/>
  <c r="AI98" i="36"/>
  <c r="AE99" i="36"/>
  <c r="AJ134" i="36"/>
  <c r="AI134" i="36"/>
  <c r="AH134" i="36"/>
  <c r="AG134" i="36"/>
  <c r="AF134" i="36"/>
  <c r="AJ86" i="36"/>
  <c r="AI86" i="36"/>
  <c r="AH86" i="36"/>
  <c r="AG86" i="36"/>
  <c r="AF86" i="36"/>
  <c r="X130" i="35"/>
  <c r="X116" i="35"/>
  <c r="X136" i="35"/>
  <c r="X131" i="35"/>
  <c r="X119" i="35"/>
  <c r="X132" i="35"/>
  <c r="X124" i="35"/>
  <c r="X137" i="35"/>
  <c r="X133" i="35"/>
  <c r="X125" i="35"/>
  <c r="X122" i="35"/>
  <c r="X117" i="35"/>
  <c r="X138" i="35"/>
  <c r="X135" i="35"/>
  <c r="X134" i="35"/>
  <c r="X120" i="35"/>
  <c r="X118" i="35"/>
  <c r="X113" i="35"/>
  <c r="X107" i="35"/>
  <c r="X129" i="35"/>
  <c r="X127" i="35"/>
  <c r="X126" i="35"/>
  <c r="X114" i="35"/>
  <c r="X115" i="35"/>
  <c r="X110" i="35"/>
  <c r="X95" i="35"/>
  <c r="X111" i="35"/>
  <c r="X106" i="35"/>
  <c r="X102" i="35"/>
  <c r="X98" i="35"/>
  <c r="X139" i="35"/>
  <c r="X128" i="35"/>
  <c r="X123" i="35"/>
  <c r="X121" i="35"/>
  <c r="X112" i="35"/>
  <c r="X103" i="35"/>
  <c r="X99" i="35"/>
  <c r="X86" i="35"/>
  <c r="X97" i="35"/>
  <c r="X94" i="35"/>
  <c r="X88" i="35"/>
  <c r="X101" i="35"/>
  <c r="X89" i="35"/>
  <c r="X109" i="35"/>
  <c r="X90" i="35"/>
  <c r="X100" i="35"/>
  <c r="X96" i="35"/>
  <c r="X93" i="35"/>
  <c r="X91" i="35"/>
  <c r="X87" i="35"/>
  <c r="X105" i="35"/>
  <c r="X92" i="35"/>
  <c r="X108" i="35"/>
  <c r="X104" i="35"/>
  <c r="AE123" i="35"/>
  <c r="Z133" i="35"/>
  <c r="Z125" i="35"/>
  <c r="Z127" i="35"/>
  <c r="Z128" i="35"/>
  <c r="Z91" i="35"/>
  <c r="Z139" i="35"/>
  <c r="Z130" i="35"/>
  <c r="Z113" i="35"/>
  <c r="Z89" i="35"/>
  <c r="Z129" i="35"/>
  <c r="Z96" i="35"/>
  <c r="Z136" i="35"/>
  <c r="Z93" i="35"/>
  <c r="Z95" i="35"/>
  <c r="AE135" i="35"/>
  <c r="AJ110" i="35"/>
  <c r="AH110" i="35"/>
  <c r="AG110" i="35"/>
  <c r="AF110" i="35"/>
  <c r="AI110" i="35"/>
  <c r="AI122" i="35"/>
  <c r="AH122" i="35"/>
  <c r="AG122" i="35"/>
  <c r="AF122" i="35"/>
  <c r="AJ122" i="35"/>
  <c r="AI86" i="35"/>
  <c r="AF86" i="35"/>
  <c r="AJ86" i="35"/>
  <c r="AH86" i="35"/>
  <c r="AG86" i="35"/>
  <c r="AE87" i="35"/>
  <c r="AE99" i="35"/>
  <c r="AG98" i="35"/>
  <c r="AF98" i="35"/>
  <c r="AJ98" i="35"/>
  <c r="AH98" i="35"/>
  <c r="AI98" i="35"/>
  <c r="AJ134" i="35"/>
  <c r="AI134" i="35"/>
  <c r="AH134" i="35"/>
  <c r="AG134" i="35"/>
  <c r="AF134" i="35"/>
  <c r="AE111" i="35"/>
  <c r="AE135" i="34"/>
  <c r="AE111" i="34"/>
  <c r="AJ110" i="34"/>
  <c r="AI110" i="34"/>
  <c r="AF110" i="34"/>
  <c r="AH110" i="34"/>
  <c r="AG110" i="34"/>
  <c r="AJ134" i="34"/>
  <c r="AI134" i="34"/>
  <c r="AG134" i="34"/>
  <c r="AF134" i="34"/>
  <c r="AH134" i="34"/>
  <c r="AG98" i="34"/>
  <c r="AF98" i="34"/>
  <c r="AJ98" i="34"/>
  <c r="AI98" i="34"/>
  <c r="AH98" i="34"/>
  <c r="AI86" i="34"/>
  <c r="AF86" i="34"/>
  <c r="AH86" i="34"/>
  <c r="AG86" i="34"/>
  <c r="AJ86" i="34"/>
  <c r="X130" i="34"/>
  <c r="X136" i="34"/>
  <c r="X131" i="34"/>
  <c r="X119" i="34"/>
  <c r="X132" i="34"/>
  <c r="X124" i="34"/>
  <c r="X137" i="34"/>
  <c r="X135" i="34"/>
  <c r="X113" i="34"/>
  <c r="X139" i="34"/>
  <c r="X118" i="34"/>
  <c r="X128" i="34"/>
  <c r="X117" i="34"/>
  <c r="X108" i="34"/>
  <c r="X104" i="34"/>
  <c r="X100" i="34"/>
  <c r="X134" i="34"/>
  <c r="X122" i="34"/>
  <c r="X120" i="34"/>
  <c r="X116" i="34"/>
  <c r="X114" i="34"/>
  <c r="X109" i="34"/>
  <c r="X127" i="34"/>
  <c r="X121" i="34"/>
  <c r="X105" i="34"/>
  <c r="X138" i="34"/>
  <c r="X103" i="34"/>
  <c r="X95" i="34"/>
  <c r="X125" i="34"/>
  <c r="X107" i="34"/>
  <c r="X98" i="34"/>
  <c r="X88" i="34"/>
  <c r="X133" i="34"/>
  <c r="X91" i="34"/>
  <c r="X112" i="34"/>
  <c r="X99" i="34"/>
  <c r="X86" i="34"/>
  <c r="X123" i="34"/>
  <c r="X111" i="34"/>
  <c r="X106" i="34"/>
  <c r="X94" i="34"/>
  <c r="X89" i="34"/>
  <c r="X87" i="34"/>
  <c r="X102" i="34"/>
  <c r="X93" i="34"/>
  <c r="X115" i="34"/>
  <c r="X97" i="34"/>
  <c r="X92" i="34"/>
  <c r="X90" i="34"/>
  <c r="X129" i="34"/>
  <c r="X101" i="34"/>
  <c r="X110" i="34"/>
  <c r="X96" i="34"/>
  <c r="X126" i="34"/>
  <c r="AH122" i="34"/>
  <c r="AG122" i="34"/>
  <c r="AI122" i="34"/>
  <c r="AF122" i="34"/>
  <c r="AJ122" i="34"/>
  <c r="AE99" i="34"/>
  <c r="AE123" i="34"/>
  <c r="AE87" i="34"/>
  <c r="AI110" i="33"/>
  <c r="AJ110" i="33"/>
  <c r="AH110" i="33"/>
  <c r="AG110" i="33"/>
  <c r="AF110" i="33"/>
  <c r="AE87" i="33"/>
  <c r="AE99" i="33"/>
  <c r="AE111" i="33"/>
  <c r="AJ86" i="33"/>
  <c r="AI86" i="33"/>
  <c r="AG86" i="33"/>
  <c r="AH86" i="33"/>
  <c r="AF86" i="33"/>
  <c r="AJ98" i="33"/>
  <c r="AF98" i="33"/>
  <c r="AI98" i="33"/>
  <c r="AH98" i="33"/>
  <c r="AG98" i="33"/>
  <c r="AE135" i="33"/>
  <c r="AI122" i="33"/>
  <c r="AH122" i="33"/>
  <c r="AG122" i="33"/>
  <c r="AF122" i="33"/>
  <c r="AJ122" i="33"/>
  <c r="AE123" i="33"/>
  <c r="X130" i="33"/>
  <c r="X116" i="33"/>
  <c r="X136" i="33"/>
  <c r="X131" i="33"/>
  <c r="X119" i="33"/>
  <c r="X132" i="33"/>
  <c r="X124" i="33"/>
  <c r="X137" i="33"/>
  <c r="X135" i="33"/>
  <c r="X127" i="33"/>
  <c r="X139" i="33"/>
  <c r="X109" i="33"/>
  <c r="X118" i="33"/>
  <c r="X112" i="33"/>
  <c r="X103" i="33"/>
  <c r="X99" i="33"/>
  <c r="X129" i="33"/>
  <c r="X123" i="33"/>
  <c r="X125" i="33"/>
  <c r="X120" i="33"/>
  <c r="X111" i="33"/>
  <c r="X107" i="33"/>
  <c r="X104" i="33"/>
  <c r="X100" i="33"/>
  <c r="X92" i="33"/>
  <c r="X121" i="33"/>
  <c r="X117" i="33"/>
  <c r="X102" i="33"/>
  <c r="X133" i="33"/>
  <c r="X90" i="33"/>
  <c r="X128" i="33"/>
  <c r="X114" i="33"/>
  <c r="X89" i="33"/>
  <c r="X113" i="33"/>
  <c r="X106" i="33"/>
  <c r="X87" i="33"/>
  <c r="X110" i="33"/>
  <c r="X101" i="33"/>
  <c r="X134" i="33"/>
  <c r="X96" i="33"/>
  <c r="X86" i="33"/>
  <c r="X94" i="33"/>
  <c r="X97" i="33"/>
  <c r="X93" i="33"/>
  <c r="X122" i="33"/>
  <c r="X105" i="33"/>
  <c r="X95" i="33"/>
  <c r="X115" i="33"/>
  <c r="X91" i="33"/>
  <c r="X138" i="33"/>
  <c r="X98" i="33"/>
  <c r="X126" i="33"/>
  <c r="X108" i="33"/>
  <c r="X88" i="33"/>
  <c r="AJ134" i="33"/>
  <c r="AI134" i="33"/>
  <c r="AH134" i="33"/>
  <c r="AG134" i="33"/>
  <c r="AF134" i="33"/>
  <c r="AI122" i="32"/>
  <c r="AH122" i="32"/>
  <c r="AF122" i="32"/>
  <c r="AJ122" i="32"/>
  <c r="AG122" i="32"/>
  <c r="AE111" i="32"/>
  <c r="AJ134" i="32"/>
  <c r="AI134" i="32"/>
  <c r="AH134" i="32"/>
  <c r="AG134" i="32"/>
  <c r="AF134" i="32"/>
  <c r="AJ98" i="32"/>
  <c r="AI98" i="32"/>
  <c r="AH98" i="32"/>
  <c r="AG98" i="32"/>
  <c r="AF98" i="32"/>
  <c r="X130" i="32"/>
  <c r="X116" i="32"/>
  <c r="X136" i="32"/>
  <c r="X131" i="32"/>
  <c r="X119" i="32"/>
  <c r="X132" i="32"/>
  <c r="X137" i="32"/>
  <c r="X133" i="32"/>
  <c r="X125" i="32"/>
  <c r="X122" i="32"/>
  <c r="X117" i="32"/>
  <c r="X138" i="32"/>
  <c r="X135" i="32"/>
  <c r="X134" i="32"/>
  <c r="X124" i="32"/>
  <c r="X121" i="32"/>
  <c r="X118" i="32"/>
  <c r="X110" i="32"/>
  <c r="X129" i="32"/>
  <c r="X126" i="32"/>
  <c r="X113" i="32"/>
  <c r="X107" i="32"/>
  <c r="X128" i="32"/>
  <c r="X120" i="32"/>
  <c r="X111" i="32"/>
  <c r="X108" i="32"/>
  <c r="X99" i="32"/>
  <c r="X123" i="32"/>
  <c r="X103" i="32"/>
  <c r="X100" i="32"/>
  <c r="X139" i="32"/>
  <c r="X115" i="32"/>
  <c r="X112" i="32"/>
  <c r="X105" i="32"/>
  <c r="X96" i="32"/>
  <c r="X93" i="32"/>
  <c r="X109" i="32"/>
  <c r="X106" i="32"/>
  <c r="X94" i="32"/>
  <c r="X89" i="32"/>
  <c r="X91" i="32"/>
  <c r="X102" i="32"/>
  <c r="X88" i="32"/>
  <c r="X114" i="32"/>
  <c r="X101" i="32"/>
  <c r="X92" i="32"/>
  <c r="X87" i="32"/>
  <c r="X98" i="32"/>
  <c r="X97" i="32"/>
  <c r="X104" i="32"/>
  <c r="X90" i="32"/>
  <c r="X127" i="32"/>
  <c r="X86" i="32"/>
  <c r="X95" i="32"/>
  <c r="AI86" i="32"/>
  <c r="AH86" i="32"/>
  <c r="AJ86" i="32"/>
  <c r="AG86" i="32"/>
  <c r="AF86" i="32"/>
  <c r="AE135" i="32"/>
  <c r="AF110" i="32"/>
  <c r="AJ110" i="32"/>
  <c r="AH110" i="32"/>
  <c r="AG110" i="32"/>
  <c r="AI110" i="32"/>
  <c r="AE99" i="32"/>
  <c r="AE87" i="32"/>
  <c r="AE123" i="32"/>
  <c r="AI122" i="31"/>
  <c r="AL122" i="31"/>
  <c r="AK122" i="31"/>
  <c r="AE99" i="31"/>
  <c r="AF98" i="31"/>
  <c r="AJ98" i="31"/>
  <c r="AI98" i="31"/>
  <c r="AH98" i="31"/>
  <c r="AG98" i="31"/>
  <c r="AJ134" i="31"/>
  <c r="AI134" i="31"/>
  <c r="AH134" i="31"/>
  <c r="AG134" i="31"/>
  <c r="AF134" i="31"/>
  <c r="Z137" i="31"/>
  <c r="Z136" i="31"/>
  <c r="Z112" i="31"/>
  <c r="Z114" i="31"/>
  <c r="Z91" i="31"/>
  <c r="Z130" i="31"/>
  <c r="AE135" i="31"/>
  <c r="X130" i="31"/>
  <c r="X116" i="31"/>
  <c r="X136" i="31"/>
  <c r="X131" i="31"/>
  <c r="X119" i="31"/>
  <c r="X132" i="31"/>
  <c r="X124" i="31"/>
  <c r="X139" i="31"/>
  <c r="X115" i="31"/>
  <c r="X128" i="31"/>
  <c r="X121" i="31"/>
  <c r="X122" i="31"/>
  <c r="X117" i="31"/>
  <c r="X109" i="31"/>
  <c r="X135" i="31"/>
  <c r="X113" i="31"/>
  <c r="X106" i="31"/>
  <c r="X102" i="31"/>
  <c r="X133" i="31"/>
  <c r="X129" i="31"/>
  <c r="X127" i="31"/>
  <c r="X126" i="31"/>
  <c r="X118" i="31"/>
  <c r="X110" i="31"/>
  <c r="X98" i="31"/>
  <c r="X88" i="31"/>
  <c r="X89" i="31"/>
  <c r="X120" i="31"/>
  <c r="X112" i="31"/>
  <c r="X108" i="31"/>
  <c r="X105" i="31"/>
  <c r="X104" i="31"/>
  <c r="X91" i="31"/>
  <c r="X125" i="31"/>
  <c r="X99" i="31"/>
  <c r="X86" i="31"/>
  <c r="X114" i="31"/>
  <c r="X134" i="31"/>
  <c r="X94" i="31"/>
  <c r="X93" i="31"/>
  <c r="X92" i="31"/>
  <c r="X90" i="31"/>
  <c r="X137" i="31"/>
  <c r="X103" i="31"/>
  <c r="X97" i="31"/>
  <c r="X87" i="31"/>
  <c r="X138" i="31"/>
  <c r="X100" i="31"/>
  <c r="X96" i="31"/>
  <c r="X107" i="31"/>
  <c r="X95" i="31"/>
  <c r="X123" i="31"/>
  <c r="X101" i="31"/>
  <c r="X111" i="31"/>
  <c r="AF123" i="31"/>
  <c r="AI123" i="31"/>
  <c r="AJ123" i="31"/>
  <c r="AH123" i="31"/>
  <c r="AG123" i="31"/>
  <c r="AE87" i="31"/>
  <c r="AG110" i="31"/>
  <c r="AJ110" i="31"/>
  <c r="AF110" i="31"/>
  <c r="AI110" i="31"/>
  <c r="AH110" i="31"/>
  <c r="AE124" i="31"/>
  <c r="AH86" i="31"/>
  <c r="AG86" i="31"/>
  <c r="AF86" i="31"/>
  <c r="AI86" i="31"/>
  <c r="AJ86" i="31"/>
  <c r="AE111" i="31"/>
  <c r="AE111" i="30"/>
  <c r="AI122" i="30"/>
  <c r="AJ122" i="30"/>
  <c r="AH122" i="30"/>
  <c r="AF122" i="30"/>
  <c r="AG122" i="30"/>
  <c r="AE135" i="30"/>
  <c r="X130" i="30"/>
  <c r="X116" i="30"/>
  <c r="X138" i="30"/>
  <c r="X127" i="30"/>
  <c r="X119" i="30"/>
  <c r="X115" i="30"/>
  <c r="X129" i="30"/>
  <c r="X132" i="30"/>
  <c r="X122" i="30"/>
  <c r="X95" i="30"/>
  <c r="X139" i="30"/>
  <c r="X124" i="30"/>
  <c r="X117" i="30"/>
  <c r="X114" i="30"/>
  <c r="X111" i="30"/>
  <c r="X106" i="30"/>
  <c r="X102" i="30"/>
  <c r="X98" i="30"/>
  <c r="X88" i="30"/>
  <c r="X137" i="30"/>
  <c r="X133" i="30"/>
  <c r="X113" i="30"/>
  <c r="X136" i="30"/>
  <c r="X131" i="30"/>
  <c r="X128" i="30"/>
  <c r="X120" i="30"/>
  <c r="X109" i="30"/>
  <c r="X108" i="30"/>
  <c r="X101" i="30"/>
  <c r="X100" i="30"/>
  <c r="X110" i="30"/>
  <c r="X112" i="30"/>
  <c r="X104" i="30"/>
  <c r="X96" i="30"/>
  <c r="X91" i="30"/>
  <c r="X135" i="30"/>
  <c r="X107" i="30"/>
  <c r="X94" i="30"/>
  <c r="X126" i="30"/>
  <c r="X105" i="30"/>
  <c r="X125" i="30"/>
  <c r="X103" i="30"/>
  <c r="X92" i="30"/>
  <c r="X89" i="30"/>
  <c r="X87" i="30"/>
  <c r="X118" i="30"/>
  <c r="X123" i="30"/>
  <c r="X90" i="30"/>
  <c r="X121" i="30"/>
  <c r="X97" i="30"/>
  <c r="X134" i="30"/>
  <c r="X93" i="30"/>
  <c r="X86" i="30"/>
  <c r="X99" i="30"/>
  <c r="AE99" i="30"/>
  <c r="AE123" i="30"/>
  <c r="AE87" i="30"/>
  <c r="AG110" i="30"/>
  <c r="AJ110" i="30"/>
  <c r="AI110" i="30"/>
  <c r="AF110" i="30"/>
  <c r="AH110" i="30"/>
  <c r="AG98" i="30"/>
  <c r="AF98" i="30"/>
  <c r="AI98" i="30"/>
  <c r="AH98" i="30"/>
  <c r="AJ98" i="30"/>
  <c r="Z132" i="30"/>
  <c r="Z124" i="30"/>
  <c r="Z137" i="30"/>
  <c r="Z117" i="30"/>
  <c r="Z127" i="30"/>
  <c r="Z115" i="30"/>
  <c r="Z91" i="30"/>
  <c r="Z119" i="30"/>
  <c r="Z110" i="30"/>
  <c r="Z107" i="30"/>
  <c r="Z103" i="30"/>
  <c r="Z129" i="30"/>
  <c r="Z125" i="30"/>
  <c r="Z112" i="30"/>
  <c r="Z102" i="30"/>
  <c r="Z109" i="30"/>
  <c r="Z94" i="30"/>
  <c r="Z108" i="30"/>
  <c r="Z97" i="30"/>
  <c r="Z101" i="30"/>
  <c r="Z93" i="30"/>
  <c r="Z90" i="30"/>
  <c r="Z128" i="30"/>
  <c r="Z138" i="30"/>
  <c r="Z100" i="30"/>
  <c r="Z96" i="30"/>
  <c r="Z105" i="30"/>
  <c r="AI86" i="30"/>
  <c r="AH86" i="30"/>
  <c r="AF86" i="30"/>
  <c r="AJ86" i="30"/>
  <c r="AG86" i="30"/>
  <c r="AI134" i="30"/>
  <c r="AH134" i="30"/>
  <c r="AJ134" i="30"/>
  <c r="AG134" i="30"/>
  <c r="AF134" i="30"/>
  <c r="AJ110" i="29"/>
  <c r="AI110" i="29"/>
  <c r="AF110" i="29"/>
  <c r="AH110" i="29"/>
  <c r="AG110" i="29"/>
  <c r="Z121" i="29"/>
  <c r="AE99" i="29"/>
  <c r="AI122" i="29"/>
  <c r="AH122" i="29"/>
  <c r="AG122" i="29"/>
  <c r="AF122" i="29"/>
  <c r="AJ122" i="29"/>
  <c r="AJ86" i="29"/>
  <c r="AI86" i="29"/>
  <c r="AH86" i="29"/>
  <c r="AG86" i="29"/>
  <c r="AF86" i="29"/>
  <c r="AJ134" i="29"/>
  <c r="AI134" i="29"/>
  <c r="AH134" i="29"/>
  <c r="AG134" i="29"/>
  <c r="AF134" i="29"/>
  <c r="AJ98" i="29"/>
  <c r="AH98" i="29"/>
  <c r="AI98" i="29"/>
  <c r="AG98" i="29"/>
  <c r="AF98" i="29"/>
  <c r="AE135" i="29"/>
  <c r="X130" i="29"/>
  <c r="X116" i="29"/>
  <c r="X136" i="29"/>
  <c r="X131" i="29"/>
  <c r="X119" i="29"/>
  <c r="X132" i="29"/>
  <c r="X124" i="29"/>
  <c r="X137" i="29"/>
  <c r="X133" i="29"/>
  <c r="X125" i="29"/>
  <c r="X122" i="29"/>
  <c r="X117" i="29"/>
  <c r="X126" i="29"/>
  <c r="X120" i="29"/>
  <c r="X138" i="29"/>
  <c r="X134" i="29"/>
  <c r="X127" i="29"/>
  <c r="X128" i="29"/>
  <c r="X118" i="29"/>
  <c r="X139" i="29"/>
  <c r="X135" i="29"/>
  <c r="X129" i="29"/>
  <c r="X123" i="29"/>
  <c r="X121" i="29"/>
  <c r="X89" i="29"/>
  <c r="X113" i="29"/>
  <c r="X108" i="29"/>
  <c r="X104" i="29"/>
  <c r="X100" i="29"/>
  <c r="X92" i="29"/>
  <c r="X112" i="29"/>
  <c r="X105" i="29"/>
  <c r="X101" i="29"/>
  <c r="X97" i="29"/>
  <c r="X96" i="29"/>
  <c r="X93" i="29"/>
  <c r="X87" i="29"/>
  <c r="X111" i="29"/>
  <c r="X107" i="29"/>
  <c r="X88" i="29"/>
  <c r="X114" i="29"/>
  <c r="X86" i="29"/>
  <c r="X109" i="29"/>
  <c r="X103" i="29"/>
  <c r="X102" i="29"/>
  <c r="X106" i="29"/>
  <c r="X115" i="29"/>
  <c r="X91" i="29"/>
  <c r="X90" i="29"/>
  <c r="X99" i="29"/>
  <c r="X98" i="29"/>
  <c r="X95" i="29"/>
  <c r="X110" i="29"/>
  <c r="X94" i="29"/>
  <c r="AE87" i="29"/>
  <c r="AE111" i="29"/>
  <c r="AE123" i="29"/>
  <c r="AI98" i="24"/>
  <c r="AI110" i="28"/>
  <c r="AE135" i="28"/>
  <c r="AJ98" i="28"/>
  <c r="AJ111" i="28"/>
  <c r="AK110" i="28"/>
  <c r="AL110" i="28"/>
  <c r="AI122" i="28"/>
  <c r="AH122" i="28"/>
  <c r="AG122" i="28"/>
  <c r="AF122" i="28"/>
  <c r="AJ122" i="28"/>
  <c r="Z100" i="28"/>
  <c r="AF86" i="28"/>
  <c r="AG86" i="28"/>
  <c r="AJ86" i="28"/>
  <c r="AI86" i="28"/>
  <c r="AH86" i="28"/>
  <c r="AF112" i="28"/>
  <c r="AG112" i="28"/>
  <c r="AH112" i="28"/>
  <c r="AI112" i="28"/>
  <c r="AJ112" i="28"/>
  <c r="AE123" i="28"/>
  <c r="AE101" i="28"/>
  <c r="X130" i="28"/>
  <c r="X116" i="28"/>
  <c r="X136" i="28"/>
  <c r="X131" i="28"/>
  <c r="X119" i="28"/>
  <c r="X132" i="28"/>
  <c r="X124" i="28"/>
  <c r="X137" i="28"/>
  <c r="X133" i="28"/>
  <c r="X125" i="28"/>
  <c r="X122" i="28"/>
  <c r="X117" i="28"/>
  <c r="X126" i="28"/>
  <c r="X120" i="28"/>
  <c r="X112" i="28"/>
  <c r="X138" i="28"/>
  <c r="X134" i="28"/>
  <c r="X127" i="28"/>
  <c r="X128" i="28"/>
  <c r="X118" i="28"/>
  <c r="X139" i="28"/>
  <c r="X135" i="28"/>
  <c r="X129" i="28"/>
  <c r="X123" i="28"/>
  <c r="X121" i="28"/>
  <c r="X108" i="28"/>
  <c r="X89" i="28"/>
  <c r="X113" i="28"/>
  <c r="X115" i="28"/>
  <c r="X104" i="28"/>
  <c r="X100" i="28"/>
  <c r="X92" i="28"/>
  <c r="X111" i="28"/>
  <c r="X107" i="28"/>
  <c r="X96" i="28"/>
  <c r="X93" i="28"/>
  <c r="X87" i="28"/>
  <c r="X99" i="28"/>
  <c r="X86" i="28"/>
  <c r="X110" i="28"/>
  <c r="X105" i="28"/>
  <c r="X101" i="28"/>
  <c r="X97" i="28"/>
  <c r="X94" i="28"/>
  <c r="X90" i="28"/>
  <c r="X95" i="28"/>
  <c r="X114" i="28"/>
  <c r="X109" i="28"/>
  <c r="X106" i="28"/>
  <c r="X102" i="28"/>
  <c r="X98" i="28"/>
  <c r="X88" i="28"/>
  <c r="X91" i="28"/>
  <c r="X103" i="28"/>
  <c r="AE113" i="28"/>
  <c r="AG100" i="28"/>
  <c r="AH100" i="28"/>
  <c r="AF100" i="28"/>
  <c r="AI100" i="28"/>
  <c r="AJ100" i="28"/>
  <c r="AJ134" i="28"/>
  <c r="AI134" i="28"/>
  <c r="AH134" i="28"/>
  <c r="AG134" i="28"/>
  <c r="AF134" i="28"/>
  <c r="AE87" i="28"/>
  <c r="AL99" i="28"/>
  <c r="AK99" i="28"/>
  <c r="T95" i="1"/>
  <c r="S95" i="27"/>
  <c r="S95" i="11"/>
  <c r="T132" i="25"/>
  <c r="T132" i="27"/>
  <c r="T132" i="19"/>
  <c r="T132" i="23"/>
  <c r="T132" i="26"/>
  <c r="T132" i="24"/>
  <c r="T132" i="15"/>
  <c r="T132" i="21"/>
  <c r="T132" i="22"/>
  <c r="T132" i="18"/>
  <c r="T132" i="20"/>
  <c r="T132" i="12"/>
  <c r="T109" i="27"/>
  <c r="T109" i="11"/>
  <c r="AI134" i="22"/>
  <c r="AH134" i="22"/>
  <c r="AG134" i="22"/>
  <c r="AF134" i="22"/>
  <c r="T98" i="1"/>
  <c r="S98" i="27"/>
  <c r="S98" i="11"/>
  <c r="T90" i="1"/>
  <c r="S90" i="27"/>
  <c r="S90" i="11"/>
  <c r="T104" i="27"/>
  <c r="T104" i="11"/>
  <c r="T125" i="27"/>
  <c r="T125" i="25"/>
  <c r="T125" i="24"/>
  <c r="T125" i="23"/>
  <c r="T125" i="22"/>
  <c r="T125" i="26"/>
  <c r="T125" i="20"/>
  <c r="T125" i="19"/>
  <c r="T125" i="21"/>
  <c r="T125" i="18"/>
  <c r="T125" i="15"/>
  <c r="T125" i="12"/>
  <c r="T126" i="27"/>
  <c r="T126" i="24"/>
  <c r="T126" i="26"/>
  <c r="T126" i="25"/>
  <c r="T126" i="20"/>
  <c r="T126" i="22"/>
  <c r="T126" i="12"/>
  <c r="T126" i="21"/>
  <c r="T126" i="23"/>
  <c r="T126" i="18"/>
  <c r="T126" i="19"/>
  <c r="T126" i="15"/>
  <c r="T108" i="27"/>
  <c r="T108" i="11"/>
  <c r="T129" i="26"/>
  <c r="T129" i="27"/>
  <c r="T129" i="23"/>
  <c r="T129" i="25"/>
  <c r="T129" i="24"/>
  <c r="T129" i="22"/>
  <c r="T129" i="21"/>
  <c r="T129" i="20"/>
  <c r="T129" i="18"/>
  <c r="T129" i="12"/>
  <c r="T129" i="15"/>
  <c r="T129" i="19"/>
  <c r="T87" i="1"/>
  <c r="S87" i="27"/>
  <c r="S87" i="11"/>
  <c r="T101" i="27"/>
  <c r="T101" i="11"/>
  <c r="T92" i="27"/>
  <c r="T92" i="11"/>
  <c r="T105" i="27"/>
  <c r="T105" i="11"/>
  <c r="T89" i="1"/>
  <c r="S89" i="27"/>
  <c r="S89" i="11"/>
  <c r="T131" i="27"/>
  <c r="T131" i="25"/>
  <c r="T131" i="23"/>
  <c r="T131" i="22"/>
  <c r="T131" i="24"/>
  <c r="T131" i="21"/>
  <c r="T131" i="19"/>
  <c r="T131" i="18"/>
  <c r="T131" i="15"/>
  <c r="T131" i="26"/>
  <c r="T131" i="20"/>
  <c r="T131" i="12"/>
  <c r="T130" i="27"/>
  <c r="T130" i="26"/>
  <c r="T130" i="22"/>
  <c r="T130" i="21"/>
  <c r="T130" i="20"/>
  <c r="T130" i="23"/>
  <c r="T130" i="19"/>
  <c r="T130" i="18"/>
  <c r="T130" i="15"/>
  <c r="T130" i="25"/>
  <c r="T130" i="12"/>
  <c r="T130" i="24"/>
  <c r="T119" i="1"/>
  <c r="S119" i="27"/>
  <c r="AE135" i="19"/>
  <c r="AI135" i="19" s="1"/>
  <c r="AD136" i="19"/>
  <c r="T91" i="1"/>
  <c r="S91" i="27"/>
  <c r="S91" i="11"/>
  <c r="T120" i="1"/>
  <c r="S120" i="27"/>
  <c r="T86" i="27"/>
  <c r="T86" i="11"/>
  <c r="T128" i="27"/>
  <c r="T128" i="26"/>
  <c r="T128" i="24"/>
  <c r="T128" i="23"/>
  <c r="T128" i="22"/>
  <c r="T128" i="18"/>
  <c r="T128" i="25"/>
  <c r="T128" i="20"/>
  <c r="T128" i="12"/>
  <c r="T128" i="21"/>
  <c r="T128" i="19"/>
  <c r="T128" i="15"/>
  <c r="T88" i="27"/>
  <c r="T88" i="11"/>
  <c r="AH134" i="19"/>
  <c r="AG134" i="19"/>
  <c r="T97" i="1"/>
  <c r="S97" i="27"/>
  <c r="S97" i="11"/>
  <c r="AE135" i="24"/>
  <c r="AD136" i="24"/>
  <c r="T94" i="27"/>
  <c r="T94" i="11"/>
  <c r="T96" i="27"/>
  <c r="T96" i="24"/>
  <c r="T96" i="23"/>
  <c r="T96" i="25"/>
  <c r="T96" i="20"/>
  <c r="T96" i="19"/>
  <c r="T96" i="15"/>
  <c r="T96" i="21"/>
  <c r="T96" i="22"/>
  <c r="T96" i="26"/>
  <c r="T96" i="18"/>
  <c r="T96" i="12"/>
  <c r="AI134" i="24"/>
  <c r="AH134" i="24"/>
  <c r="AG134" i="24"/>
  <c r="T93" i="1"/>
  <c r="S93" i="27"/>
  <c r="S93" i="11"/>
  <c r="T127" i="27"/>
  <c r="T127" i="26"/>
  <c r="T127" i="24"/>
  <c r="T127" i="22"/>
  <c r="T127" i="23"/>
  <c r="T127" i="21"/>
  <c r="T127" i="12"/>
  <c r="T127" i="25"/>
  <c r="T127" i="20"/>
  <c r="T127" i="18"/>
  <c r="T127" i="19"/>
  <c r="T127" i="15"/>
  <c r="T103" i="27"/>
  <c r="T103" i="11"/>
  <c r="T107" i="27"/>
  <c r="T107" i="11"/>
  <c r="T99" i="27"/>
  <c r="T99" i="11"/>
  <c r="AE135" i="25"/>
  <c r="AJ135" i="25" s="1"/>
  <c r="AD136" i="25"/>
  <c r="AJ134" i="22"/>
  <c r="AD136" i="26"/>
  <c r="AE135" i="26"/>
  <c r="AJ135" i="26" s="1"/>
  <c r="AL135" i="26" s="1"/>
  <c r="T106" i="27"/>
  <c r="T106" i="11"/>
  <c r="AE135" i="22"/>
  <c r="AD136" i="22"/>
  <c r="X130" i="27"/>
  <c r="X122" i="27"/>
  <c r="X136" i="27"/>
  <c r="X131" i="27"/>
  <c r="X123" i="27"/>
  <c r="X132" i="27"/>
  <c r="X124" i="27"/>
  <c r="X137" i="27"/>
  <c r="X133" i="27"/>
  <c r="X125" i="27"/>
  <c r="X126" i="27"/>
  <c r="X138" i="27"/>
  <c r="X134" i="27"/>
  <c r="X127" i="27"/>
  <c r="X128" i="27"/>
  <c r="X139" i="27"/>
  <c r="X135" i="27"/>
  <c r="X129" i="27"/>
  <c r="X121" i="27"/>
  <c r="X120" i="27"/>
  <c r="X119" i="27"/>
  <c r="X118" i="27"/>
  <c r="X117" i="27"/>
  <c r="X116" i="27"/>
  <c r="X115" i="27"/>
  <c r="X114" i="27"/>
  <c r="X113" i="27"/>
  <c r="X112" i="27"/>
  <c r="X111" i="27"/>
  <c r="X110" i="27"/>
  <c r="X108" i="27"/>
  <c r="X100" i="27"/>
  <c r="X97" i="27"/>
  <c r="X93" i="27"/>
  <c r="X104" i="27"/>
  <c r="X107" i="27"/>
  <c r="X99" i="27"/>
  <c r="X94" i="27"/>
  <c r="X90" i="27"/>
  <c r="X86" i="27"/>
  <c r="X105" i="27"/>
  <c r="X89" i="27"/>
  <c r="X106" i="27"/>
  <c r="X98" i="27"/>
  <c r="X109" i="27"/>
  <c r="X91" i="27"/>
  <c r="X87" i="27"/>
  <c r="X102" i="27"/>
  <c r="X103" i="27"/>
  <c r="X96" i="27"/>
  <c r="X95" i="27"/>
  <c r="X101" i="27"/>
  <c r="X92" i="27"/>
  <c r="X88" i="27"/>
  <c r="AE123" i="27"/>
  <c r="AF122" i="27"/>
  <c r="AJ122" i="27"/>
  <c r="AI122" i="27"/>
  <c r="AH122" i="27"/>
  <c r="AG122" i="27"/>
  <c r="AJ134" i="27"/>
  <c r="AI134" i="27"/>
  <c r="AH134" i="27"/>
  <c r="AG134" i="27"/>
  <c r="AF134" i="27"/>
  <c r="AG86" i="27"/>
  <c r="AF86" i="27"/>
  <c r="AJ86" i="27"/>
  <c r="AH86" i="27"/>
  <c r="AI86" i="27"/>
  <c r="AE87" i="27"/>
  <c r="AE99" i="27"/>
  <c r="AH98" i="27"/>
  <c r="AG98" i="27"/>
  <c r="AF98" i="27"/>
  <c r="AI98" i="27"/>
  <c r="AJ98" i="27"/>
  <c r="AF110" i="27"/>
  <c r="AI110" i="27"/>
  <c r="AH110" i="27"/>
  <c r="AG110" i="27"/>
  <c r="AJ110" i="27"/>
  <c r="AE135" i="27"/>
  <c r="AE111" i="27"/>
  <c r="AI101" i="24"/>
  <c r="AI100" i="24"/>
  <c r="X130" i="26"/>
  <c r="X132" i="26"/>
  <c r="AJ134" i="26"/>
  <c r="AI134" i="26"/>
  <c r="AE123" i="26"/>
  <c r="AD124" i="26"/>
  <c r="AH86" i="26"/>
  <c r="AG86" i="26"/>
  <c r="AF86" i="26"/>
  <c r="AJ86" i="26"/>
  <c r="AI86" i="26"/>
  <c r="X87" i="26"/>
  <c r="X90" i="26"/>
  <c r="X89" i="26"/>
  <c r="X114" i="26"/>
  <c r="X104" i="26"/>
  <c r="X120" i="26"/>
  <c r="X117" i="26"/>
  <c r="X135" i="26"/>
  <c r="AF98" i="26"/>
  <c r="AJ98" i="26"/>
  <c r="AH98" i="26"/>
  <c r="AG98" i="26"/>
  <c r="AI98" i="26"/>
  <c r="Z124" i="26"/>
  <c r="Z128" i="26"/>
  <c r="Z135" i="26"/>
  <c r="Z131" i="26"/>
  <c r="Z121" i="26"/>
  <c r="Z132" i="26"/>
  <c r="Z107" i="26"/>
  <c r="Z105" i="26"/>
  <c r="Z99" i="26"/>
  <c r="Z117" i="26"/>
  <c r="Z90" i="26"/>
  <c r="Z91" i="26"/>
  <c r="Z112" i="26"/>
  <c r="Z89" i="26"/>
  <c r="X86" i="26"/>
  <c r="X94" i="26"/>
  <c r="X95" i="26"/>
  <c r="X99" i="26"/>
  <c r="X105" i="26"/>
  <c r="X113" i="26"/>
  <c r="X122" i="26"/>
  <c r="X136" i="26"/>
  <c r="X123" i="26"/>
  <c r="AD100" i="26"/>
  <c r="AE99" i="26"/>
  <c r="AD112" i="26"/>
  <c r="AE111" i="26"/>
  <c r="X92" i="26"/>
  <c r="X97" i="26"/>
  <c r="X111" i="26"/>
  <c r="X100" i="26"/>
  <c r="X106" i="26"/>
  <c r="X119" i="26"/>
  <c r="X116" i="26"/>
  <c r="X137" i="26"/>
  <c r="X125" i="26"/>
  <c r="AH110" i="26"/>
  <c r="AG110" i="26"/>
  <c r="AJ110" i="26"/>
  <c r="AI110" i="26"/>
  <c r="AF110" i="26"/>
  <c r="X91" i="26"/>
  <c r="X98" i="26"/>
  <c r="X88" i="26"/>
  <c r="X101" i="26"/>
  <c r="X107" i="26"/>
  <c r="X112" i="26"/>
  <c r="X128" i="26"/>
  <c r="X138" i="26"/>
  <c r="X131" i="26"/>
  <c r="X93" i="26"/>
  <c r="X115" i="26"/>
  <c r="X121" i="26"/>
  <c r="X102" i="26"/>
  <c r="X108" i="26"/>
  <c r="X118" i="26"/>
  <c r="X129" i="26"/>
  <c r="X139" i="26"/>
  <c r="X126" i="26"/>
  <c r="AJ122" i="26"/>
  <c r="AI122" i="26"/>
  <c r="AH122" i="26"/>
  <c r="AG122" i="26"/>
  <c r="AF122" i="26"/>
  <c r="AD88" i="26"/>
  <c r="AE87" i="26"/>
  <c r="X96" i="26"/>
  <c r="X127" i="26"/>
  <c r="X110" i="26"/>
  <c r="X103" i="26"/>
  <c r="X109" i="26"/>
  <c r="X133" i="26"/>
  <c r="X134" i="26"/>
  <c r="X124" i="26"/>
  <c r="AE123" i="25"/>
  <c r="AD124" i="25"/>
  <c r="AJ98" i="25"/>
  <c r="AI98" i="25"/>
  <c r="AG98" i="25"/>
  <c r="AF98" i="25"/>
  <c r="AH98" i="25"/>
  <c r="X132" i="25"/>
  <c r="X126" i="25"/>
  <c r="X131" i="25"/>
  <c r="X125" i="25"/>
  <c r="X123" i="25"/>
  <c r="X130" i="25"/>
  <c r="X124" i="25"/>
  <c r="X128" i="25"/>
  <c r="X139" i="25"/>
  <c r="X138" i="25"/>
  <c r="X137" i="25"/>
  <c r="X136" i="25"/>
  <c r="X135" i="25"/>
  <c r="X134" i="25"/>
  <c r="X133" i="25"/>
  <c r="X127" i="25"/>
  <c r="X122" i="25"/>
  <c r="X129" i="25"/>
  <c r="X116" i="25"/>
  <c r="X110" i="25"/>
  <c r="X117" i="25"/>
  <c r="X111" i="25"/>
  <c r="X118" i="25"/>
  <c r="X112" i="25"/>
  <c r="X119" i="25"/>
  <c r="X113" i="25"/>
  <c r="X120" i="25"/>
  <c r="X114" i="25"/>
  <c r="X105" i="25"/>
  <c r="X104" i="25"/>
  <c r="X103" i="25"/>
  <c r="X102" i="25"/>
  <c r="X101" i="25"/>
  <c r="X100" i="25"/>
  <c r="X99" i="25"/>
  <c r="X98" i="25"/>
  <c r="X97" i="25"/>
  <c r="X94" i="25"/>
  <c r="X96" i="25"/>
  <c r="X106" i="25"/>
  <c r="X109" i="25"/>
  <c r="X108" i="25"/>
  <c r="X107" i="25"/>
  <c r="X89" i="25"/>
  <c r="X121" i="25"/>
  <c r="X90" i="25"/>
  <c r="X92" i="25"/>
  <c r="X115" i="25"/>
  <c r="X95" i="25"/>
  <c r="X93" i="25"/>
  <c r="X86" i="25"/>
  <c r="X87" i="25"/>
  <c r="X91" i="25"/>
  <c r="X88" i="25"/>
  <c r="AE87" i="25"/>
  <c r="AD88" i="25"/>
  <c r="AJ110" i="25"/>
  <c r="AI110" i="25"/>
  <c r="AH110" i="25"/>
  <c r="AG110" i="25"/>
  <c r="AF110" i="25"/>
  <c r="AD100" i="25"/>
  <c r="AE99" i="25"/>
  <c r="AI134" i="25"/>
  <c r="AJ134" i="25"/>
  <c r="AG86" i="25"/>
  <c r="AF86" i="25"/>
  <c r="AJ86" i="25"/>
  <c r="AH86" i="25"/>
  <c r="AI86" i="25"/>
  <c r="AE111" i="25"/>
  <c r="AD112" i="25"/>
  <c r="AH122" i="25"/>
  <c r="AG122" i="25"/>
  <c r="AJ122" i="25"/>
  <c r="AI122" i="25"/>
  <c r="AF122" i="25"/>
  <c r="AJ110" i="24"/>
  <c r="AI110" i="24"/>
  <c r="AF110" i="24"/>
  <c r="AH110" i="24"/>
  <c r="AG110" i="24"/>
  <c r="AD124" i="24"/>
  <c r="AE123" i="24"/>
  <c r="AL98" i="24"/>
  <c r="AK98" i="24"/>
  <c r="AL99" i="24"/>
  <c r="AK99" i="24"/>
  <c r="X132" i="24"/>
  <c r="X131" i="24"/>
  <c r="X125" i="24"/>
  <c r="X123" i="24"/>
  <c r="X130" i="24"/>
  <c r="X124" i="24"/>
  <c r="X129" i="24"/>
  <c r="X121" i="24"/>
  <c r="X136" i="24"/>
  <c r="X128" i="24"/>
  <c r="X115" i="24"/>
  <c r="X109" i="24"/>
  <c r="X138" i="24"/>
  <c r="X127" i="24"/>
  <c r="X116" i="24"/>
  <c r="X110" i="24"/>
  <c r="X117" i="24"/>
  <c r="X111" i="24"/>
  <c r="X137" i="24"/>
  <c r="X118" i="24"/>
  <c r="X135" i="24"/>
  <c r="X133" i="24"/>
  <c r="X126" i="24"/>
  <c r="X119" i="24"/>
  <c r="X113" i="24"/>
  <c r="X139" i="24"/>
  <c r="X120" i="24"/>
  <c r="X122" i="24"/>
  <c r="X108" i="24"/>
  <c r="X107" i="24"/>
  <c r="X106" i="24"/>
  <c r="X105" i="24"/>
  <c r="X104" i="24"/>
  <c r="X103" i="24"/>
  <c r="X102" i="24"/>
  <c r="X101" i="24"/>
  <c r="X100" i="24"/>
  <c r="X99" i="24"/>
  <c r="X134" i="24"/>
  <c r="X112" i="24"/>
  <c r="X88" i="24"/>
  <c r="X97" i="24"/>
  <c r="X89" i="24"/>
  <c r="X96" i="24"/>
  <c r="X90" i="24"/>
  <c r="X87" i="24"/>
  <c r="X98" i="24"/>
  <c r="X94" i="24"/>
  <c r="X93" i="24"/>
  <c r="X91" i="24"/>
  <c r="X114" i="24"/>
  <c r="X95" i="24"/>
  <c r="X92" i="24"/>
  <c r="X86" i="24"/>
  <c r="AH122" i="24"/>
  <c r="AG122" i="24"/>
  <c r="AF122" i="24"/>
  <c r="AI122" i="24"/>
  <c r="AJ122" i="24"/>
  <c r="AE104" i="24"/>
  <c r="AD105" i="24"/>
  <c r="AH86" i="24"/>
  <c r="AG86" i="24"/>
  <c r="AF86" i="24"/>
  <c r="AI86" i="24"/>
  <c r="AJ86" i="24"/>
  <c r="AL100" i="24"/>
  <c r="AK100" i="24"/>
  <c r="AE111" i="24"/>
  <c r="AD112" i="24"/>
  <c r="AG103" i="24"/>
  <c r="AF103" i="24"/>
  <c r="AJ103" i="24"/>
  <c r="AI103" i="24"/>
  <c r="AH103" i="24"/>
  <c r="AD88" i="24"/>
  <c r="AE87" i="24"/>
  <c r="Z106" i="24"/>
  <c r="AF86" i="23"/>
  <c r="AH86" i="23"/>
  <c r="AJ86" i="23"/>
  <c r="AI86" i="23"/>
  <c r="AG86" i="23"/>
  <c r="AF122" i="23"/>
  <c r="AH122" i="23"/>
  <c r="AG122" i="23"/>
  <c r="AJ122" i="23"/>
  <c r="AI122" i="23"/>
  <c r="AE87" i="23"/>
  <c r="AD88" i="23"/>
  <c r="AE123" i="23"/>
  <c r="AD124" i="23"/>
  <c r="X132" i="23"/>
  <c r="X126" i="23"/>
  <c r="X131" i="23"/>
  <c r="X125" i="23"/>
  <c r="X123" i="23"/>
  <c r="X129" i="23"/>
  <c r="X128" i="23"/>
  <c r="X138" i="23"/>
  <c r="X130" i="23"/>
  <c r="X116" i="23"/>
  <c r="X139" i="23"/>
  <c r="X133" i="23"/>
  <c r="X117" i="23"/>
  <c r="X111" i="23"/>
  <c r="X134" i="23"/>
  <c r="X122" i="23"/>
  <c r="X135" i="23"/>
  <c r="X119" i="23"/>
  <c r="X113" i="23"/>
  <c r="X136" i="23"/>
  <c r="X112" i="23"/>
  <c r="X137" i="23"/>
  <c r="X127" i="23"/>
  <c r="X120" i="23"/>
  <c r="X115" i="23"/>
  <c r="X121" i="23"/>
  <c r="X109" i="23"/>
  <c r="X108" i="23"/>
  <c r="X107" i="23"/>
  <c r="X106" i="23"/>
  <c r="X105" i="23"/>
  <c r="X104" i="23"/>
  <c r="X103" i="23"/>
  <c r="X102" i="23"/>
  <c r="X101" i="23"/>
  <c r="X100" i="23"/>
  <c r="X124" i="23"/>
  <c r="X99" i="23"/>
  <c r="X96" i="23"/>
  <c r="X93" i="23"/>
  <c r="X91" i="23"/>
  <c r="X114" i="23"/>
  <c r="X92" i="23"/>
  <c r="X97" i="23"/>
  <c r="X87" i="23"/>
  <c r="X118" i="23"/>
  <c r="X98" i="23"/>
  <c r="X89" i="23"/>
  <c r="X88" i="23"/>
  <c r="X110" i="23"/>
  <c r="X95" i="23"/>
  <c r="X86" i="23"/>
  <c r="X94" i="23"/>
  <c r="X90" i="23"/>
  <c r="AE135" i="23"/>
  <c r="AD136" i="23"/>
  <c r="AI134" i="23"/>
  <c r="AH134" i="23"/>
  <c r="AF134" i="23"/>
  <c r="AG134" i="23"/>
  <c r="AJ134" i="23"/>
  <c r="AJ110" i="23"/>
  <c r="AI110" i="23"/>
  <c r="AH110" i="23"/>
  <c r="AG110" i="23"/>
  <c r="AF110" i="23"/>
  <c r="AG98" i="23"/>
  <c r="AF98" i="23"/>
  <c r="AJ98" i="23"/>
  <c r="AI98" i="23"/>
  <c r="AH98" i="23"/>
  <c r="Z122" i="23"/>
  <c r="Z88" i="23"/>
  <c r="AE111" i="23"/>
  <c r="AD112" i="23"/>
  <c r="AD100" i="23"/>
  <c r="AE99" i="23"/>
  <c r="AD124" i="22"/>
  <c r="AE123" i="22"/>
  <c r="AF86" i="22"/>
  <c r="AJ86" i="22"/>
  <c r="AG86" i="22"/>
  <c r="AI86" i="22"/>
  <c r="AH86" i="22"/>
  <c r="AE99" i="22"/>
  <c r="AD100" i="22"/>
  <c r="AJ110" i="22"/>
  <c r="AI110" i="22"/>
  <c r="AH110" i="22"/>
  <c r="AG110" i="22"/>
  <c r="AF110" i="22"/>
  <c r="AE87" i="22"/>
  <c r="AD88" i="22"/>
  <c r="AH98" i="22"/>
  <c r="AG98" i="22"/>
  <c r="AF98" i="22"/>
  <c r="AJ98" i="22"/>
  <c r="AI98" i="22"/>
  <c r="AE111" i="22"/>
  <c r="AD112" i="22"/>
  <c r="X132" i="22"/>
  <c r="X126" i="22"/>
  <c r="X131" i="22"/>
  <c r="X125" i="22"/>
  <c r="X123" i="22"/>
  <c r="X130" i="22"/>
  <c r="X124" i="22"/>
  <c r="X129" i="22"/>
  <c r="X121" i="22"/>
  <c r="X135" i="22"/>
  <c r="X133" i="22"/>
  <c r="X122" i="22"/>
  <c r="X116" i="22"/>
  <c r="X110" i="22"/>
  <c r="X117" i="22"/>
  <c r="X111" i="22"/>
  <c r="X139" i="22"/>
  <c r="X128" i="22"/>
  <c r="X118" i="22"/>
  <c r="X112" i="22"/>
  <c r="X138" i="22"/>
  <c r="X134" i="22"/>
  <c r="X127" i="22"/>
  <c r="X119" i="22"/>
  <c r="X113" i="22"/>
  <c r="X137" i="22"/>
  <c r="X120" i="22"/>
  <c r="X114" i="22"/>
  <c r="X136" i="22"/>
  <c r="X115" i="22"/>
  <c r="X92" i="22"/>
  <c r="X109" i="22"/>
  <c r="X107" i="22"/>
  <c r="X95" i="22"/>
  <c r="X108" i="22"/>
  <c r="X105" i="22"/>
  <c r="X104" i="22"/>
  <c r="X103" i="22"/>
  <c r="X102" i="22"/>
  <c r="X101" i="22"/>
  <c r="X100" i="22"/>
  <c r="X99" i="22"/>
  <c r="X98" i="22"/>
  <c r="X97" i="22"/>
  <c r="X94" i="22"/>
  <c r="X106" i="22"/>
  <c r="X96" i="22"/>
  <c r="X91" i="22"/>
  <c r="X86" i="22"/>
  <c r="X93" i="22"/>
  <c r="X90" i="22"/>
  <c r="X87" i="22"/>
  <c r="X88" i="22"/>
  <c r="X89" i="22"/>
  <c r="AH122" i="22"/>
  <c r="AG122" i="22"/>
  <c r="AF122" i="22"/>
  <c r="AJ122" i="22"/>
  <c r="AI122" i="22"/>
  <c r="Z130" i="22"/>
  <c r="Z138" i="22"/>
  <c r="Z127" i="22"/>
  <c r="Z132" i="22"/>
  <c r="Z126" i="22"/>
  <c r="Z113" i="22"/>
  <c r="Z114" i="22"/>
  <c r="Z106" i="22"/>
  <c r="Z111" i="22"/>
  <c r="Z103" i="22"/>
  <c r="Z100" i="22"/>
  <c r="Z90" i="22"/>
  <c r="Z93" i="22"/>
  <c r="Z87" i="22"/>
  <c r="AL122" i="21"/>
  <c r="AK122" i="21"/>
  <c r="AD112" i="21"/>
  <c r="AE111" i="21"/>
  <c r="AI122" i="21"/>
  <c r="AI135" i="21"/>
  <c r="AH135" i="21"/>
  <c r="AG135" i="21"/>
  <c r="AF135" i="21"/>
  <c r="AJ135" i="21"/>
  <c r="AJ86" i="21"/>
  <c r="AI86" i="21"/>
  <c r="AH86" i="21"/>
  <c r="AF86" i="21"/>
  <c r="AG86" i="21"/>
  <c r="AE124" i="21"/>
  <c r="AD125" i="21"/>
  <c r="AE87" i="21"/>
  <c r="AD88" i="21"/>
  <c r="AJ123" i="21"/>
  <c r="AI123" i="21"/>
  <c r="AH123" i="21"/>
  <c r="AG123" i="21"/>
  <c r="AF123" i="21"/>
  <c r="AJ98" i="21"/>
  <c r="AI98" i="21"/>
  <c r="AH98" i="21"/>
  <c r="AG98" i="21"/>
  <c r="AF98" i="21"/>
  <c r="AE136" i="21"/>
  <c r="AD137" i="21"/>
  <c r="AD100" i="21"/>
  <c r="AE99" i="21"/>
  <c r="Z128" i="21"/>
  <c r="Z133" i="21"/>
  <c r="AL134" i="21"/>
  <c r="AK134" i="21"/>
  <c r="X132" i="21"/>
  <c r="X126" i="21"/>
  <c r="X130" i="21"/>
  <c r="X124" i="21"/>
  <c r="X129" i="21"/>
  <c r="X123" i="21"/>
  <c r="X128" i="21"/>
  <c r="X137" i="21"/>
  <c r="X118" i="21"/>
  <c r="X115" i="21"/>
  <c r="X112" i="21"/>
  <c r="X131" i="21"/>
  <c r="X139" i="21"/>
  <c r="X136" i="21"/>
  <c r="X134" i="21"/>
  <c r="X121" i="21"/>
  <c r="X120" i="21"/>
  <c r="X117" i="21"/>
  <c r="X114" i="21"/>
  <c r="X111" i="21"/>
  <c r="X122" i="21"/>
  <c r="X138" i="21"/>
  <c r="X135" i="21"/>
  <c r="X133" i="21"/>
  <c r="X119" i="21"/>
  <c r="X116" i="21"/>
  <c r="X113" i="21"/>
  <c r="X127" i="21"/>
  <c r="X108" i="21"/>
  <c r="X106" i="21"/>
  <c r="X104" i="21"/>
  <c r="X102" i="21"/>
  <c r="X100" i="21"/>
  <c r="X98" i="21"/>
  <c r="X109" i="21"/>
  <c r="X107" i="21"/>
  <c r="X105" i="21"/>
  <c r="X103" i="21"/>
  <c r="X101" i="21"/>
  <c r="X125" i="21"/>
  <c r="X110" i="21"/>
  <c r="X97" i="21"/>
  <c r="X93" i="21"/>
  <c r="X92" i="21"/>
  <c r="X89" i="21"/>
  <c r="X86" i="21"/>
  <c r="X90" i="21"/>
  <c r="X95" i="21"/>
  <c r="X99" i="21"/>
  <c r="X96" i="21"/>
  <c r="X87" i="21"/>
  <c r="X94" i="21"/>
  <c r="X91" i="21"/>
  <c r="X88" i="21"/>
  <c r="AH110" i="21"/>
  <c r="AF110" i="21"/>
  <c r="AJ110" i="21"/>
  <c r="AI110" i="21"/>
  <c r="AG110" i="21"/>
  <c r="AH110" i="20"/>
  <c r="AG110" i="20"/>
  <c r="AF110" i="20"/>
  <c r="AJ110" i="20"/>
  <c r="AI110" i="20"/>
  <c r="AE136" i="20"/>
  <c r="AD137" i="20"/>
  <c r="AE87" i="20"/>
  <c r="AD88" i="20"/>
  <c r="AD112" i="20"/>
  <c r="AE111" i="20"/>
  <c r="AL134" i="20"/>
  <c r="AK134" i="20"/>
  <c r="AI135" i="20"/>
  <c r="AH135" i="20"/>
  <c r="AG135" i="20"/>
  <c r="AF135" i="20"/>
  <c r="AJ135" i="20"/>
  <c r="AF86" i="20"/>
  <c r="AG86" i="20"/>
  <c r="AJ86" i="20"/>
  <c r="AI86" i="20"/>
  <c r="AH86" i="20"/>
  <c r="AH122" i="20"/>
  <c r="AG122" i="20"/>
  <c r="AF122" i="20"/>
  <c r="AI122" i="20"/>
  <c r="AJ122" i="20"/>
  <c r="X132" i="20"/>
  <c r="X131" i="20"/>
  <c r="X125" i="20"/>
  <c r="X123" i="20"/>
  <c r="X130" i="20"/>
  <c r="X124" i="20"/>
  <c r="X129" i="20"/>
  <c r="X121" i="20"/>
  <c r="X118" i="20"/>
  <c r="X112" i="20"/>
  <c r="X139" i="20"/>
  <c r="X138" i="20"/>
  <c r="X137" i="20"/>
  <c r="X119" i="20"/>
  <c r="X113" i="20"/>
  <c r="X136" i="20"/>
  <c r="X134" i="20"/>
  <c r="X120" i="20"/>
  <c r="X114" i="20"/>
  <c r="X128" i="20"/>
  <c r="X115" i="20"/>
  <c r="X135" i="20"/>
  <c r="X127" i="20"/>
  <c r="X126" i="20"/>
  <c r="X116" i="20"/>
  <c r="X122" i="20"/>
  <c r="X117" i="20"/>
  <c r="X108" i="20"/>
  <c r="X107" i="20"/>
  <c r="X133" i="20"/>
  <c r="X109" i="20"/>
  <c r="X110" i="20"/>
  <c r="X106" i="20"/>
  <c r="X105" i="20"/>
  <c r="X104" i="20"/>
  <c r="X103" i="20"/>
  <c r="X102" i="20"/>
  <c r="X101" i="20"/>
  <c r="X100" i="20"/>
  <c r="X99" i="20"/>
  <c r="X97" i="20"/>
  <c r="X93" i="20"/>
  <c r="X90" i="20"/>
  <c r="X91" i="20"/>
  <c r="X98" i="20"/>
  <c r="X94" i="20"/>
  <c r="X86" i="20"/>
  <c r="X111" i="20"/>
  <c r="X95" i="20"/>
  <c r="X92" i="20"/>
  <c r="X87" i="20"/>
  <c r="X89" i="20"/>
  <c r="X96" i="20"/>
  <c r="X88" i="20"/>
  <c r="AD124" i="20"/>
  <c r="AE123" i="20"/>
  <c r="AD100" i="20"/>
  <c r="AE99" i="20"/>
  <c r="Z138" i="20"/>
  <c r="Z110" i="20"/>
  <c r="AG98" i="20"/>
  <c r="AF98" i="20"/>
  <c r="AJ98" i="20"/>
  <c r="AI98" i="20"/>
  <c r="AH98" i="20"/>
  <c r="Z130" i="19"/>
  <c r="Z129" i="19"/>
  <c r="Z138" i="19"/>
  <c r="Z135" i="19"/>
  <c r="Z134" i="19"/>
  <c r="Z133" i="19"/>
  <c r="Z132" i="19"/>
  <c r="Z114" i="19"/>
  <c r="Z124" i="19"/>
  <c r="Z121" i="19"/>
  <c r="Z108" i="19"/>
  <c r="Z123" i="19"/>
  <c r="Z116" i="19"/>
  <c r="Z110" i="19"/>
  <c r="Z95" i="19"/>
  <c r="Z105" i="19"/>
  <c r="Z104" i="19"/>
  <c r="Z103" i="19"/>
  <c r="Z100" i="19"/>
  <c r="Z97" i="19"/>
  <c r="Z94" i="19"/>
  <c r="Z90" i="19"/>
  <c r="Z112" i="19"/>
  <c r="Z92" i="19"/>
  <c r="Z87" i="19"/>
  <c r="Z119" i="19"/>
  <c r="Z91" i="19"/>
  <c r="AE123" i="19"/>
  <c r="AD124" i="19"/>
  <c r="AF122" i="19"/>
  <c r="AG122" i="19"/>
  <c r="AJ122" i="19"/>
  <c r="AI122" i="19"/>
  <c r="AH122" i="19"/>
  <c r="AD88" i="19"/>
  <c r="AE87" i="19"/>
  <c r="AD112" i="19"/>
  <c r="AE111" i="19"/>
  <c r="AG98" i="19"/>
  <c r="AF98" i="19"/>
  <c r="AJ98" i="19"/>
  <c r="AH98" i="19"/>
  <c r="AI98" i="19"/>
  <c r="AF86" i="19"/>
  <c r="AJ86" i="19"/>
  <c r="AG86" i="19"/>
  <c r="AI86" i="19"/>
  <c r="AH86" i="19"/>
  <c r="AH110" i="19"/>
  <c r="AG110" i="19"/>
  <c r="AF110" i="19"/>
  <c r="AI110" i="19"/>
  <c r="AJ110" i="19"/>
  <c r="X132" i="19"/>
  <c r="X126" i="19"/>
  <c r="X131" i="19"/>
  <c r="X125" i="19"/>
  <c r="X123" i="19"/>
  <c r="X130" i="19"/>
  <c r="X129" i="19"/>
  <c r="X128" i="19"/>
  <c r="X134" i="19"/>
  <c r="X127" i="19"/>
  <c r="X118" i="19"/>
  <c r="X112" i="19"/>
  <c r="X139" i="19"/>
  <c r="X122" i="19"/>
  <c r="X119" i="19"/>
  <c r="X113" i="19"/>
  <c r="X138" i="19"/>
  <c r="X133" i="19"/>
  <c r="X124" i="19"/>
  <c r="X120" i="19"/>
  <c r="X114" i="19"/>
  <c r="X137" i="19"/>
  <c r="X121" i="19"/>
  <c r="X115" i="19"/>
  <c r="X136" i="19"/>
  <c r="X135" i="19"/>
  <c r="X109" i="19"/>
  <c r="X116" i="19"/>
  <c r="X110" i="19"/>
  <c r="X108" i="19"/>
  <c r="X107" i="19"/>
  <c r="X106" i="19"/>
  <c r="X105" i="19"/>
  <c r="X104" i="19"/>
  <c r="X103" i="19"/>
  <c r="X102" i="19"/>
  <c r="X101" i="19"/>
  <c r="X100" i="19"/>
  <c r="X99" i="19"/>
  <c r="X98" i="19"/>
  <c r="X93" i="19"/>
  <c r="X90" i="19"/>
  <c r="X96" i="19"/>
  <c r="X94" i="19"/>
  <c r="X86" i="19"/>
  <c r="X88" i="19"/>
  <c r="X91" i="19"/>
  <c r="X117" i="19"/>
  <c r="X95" i="19"/>
  <c r="X92" i="19"/>
  <c r="X87" i="19"/>
  <c r="X111" i="19"/>
  <c r="X97" i="19"/>
  <c r="X89" i="19"/>
  <c r="AJ134" i="19"/>
  <c r="AI134" i="19"/>
  <c r="AE99" i="19"/>
  <c r="AD100" i="19"/>
  <c r="T131" i="11"/>
  <c r="T132" i="11"/>
  <c r="T113" i="1"/>
  <c r="T115" i="1"/>
  <c r="T130" i="11"/>
  <c r="T121" i="1"/>
  <c r="T124" i="11"/>
  <c r="T110" i="11"/>
  <c r="T96" i="11"/>
  <c r="X136" i="18"/>
  <c r="X101" i="18"/>
  <c r="X92" i="18"/>
  <c r="AG98" i="18"/>
  <c r="AF98" i="18"/>
  <c r="AJ98" i="18"/>
  <c r="AI98" i="18"/>
  <c r="AH98" i="18"/>
  <c r="X98" i="18"/>
  <c r="X127" i="18"/>
  <c r="X132" i="18"/>
  <c r="X90" i="18"/>
  <c r="X94" i="18"/>
  <c r="X107" i="18"/>
  <c r="X120" i="18"/>
  <c r="X138" i="18"/>
  <c r="AD136" i="18"/>
  <c r="AE135" i="18"/>
  <c r="X87" i="18"/>
  <c r="X89" i="18"/>
  <c r="X113" i="18"/>
  <c r="X119" i="18"/>
  <c r="X112" i="18"/>
  <c r="X123" i="18"/>
  <c r="X133" i="18"/>
  <c r="X108" i="18"/>
  <c r="X124" i="18"/>
  <c r="X99" i="18"/>
  <c r="X122" i="18"/>
  <c r="AE87" i="18"/>
  <c r="AD88" i="18"/>
  <c r="X93" i="18"/>
  <c r="AE123" i="18"/>
  <c r="AD124" i="18"/>
  <c r="X109" i="18"/>
  <c r="X121" i="18"/>
  <c r="X125" i="18"/>
  <c r="X86" i="18"/>
  <c r="X97" i="18"/>
  <c r="X118" i="18"/>
  <c r="X126" i="18"/>
  <c r="X129" i="18"/>
  <c r="X137" i="18"/>
  <c r="X95" i="18"/>
  <c r="X128" i="18"/>
  <c r="AF86" i="18"/>
  <c r="AI86" i="18"/>
  <c r="AH86" i="18"/>
  <c r="AJ86" i="18"/>
  <c r="AG86" i="18"/>
  <c r="X106" i="18"/>
  <c r="X96" i="18"/>
  <c r="X111" i="18"/>
  <c r="X102" i="18"/>
  <c r="X134" i="18"/>
  <c r="AJ134" i="18"/>
  <c r="AH134" i="18"/>
  <c r="AF134" i="18"/>
  <c r="AI134" i="18"/>
  <c r="AG134" i="18"/>
  <c r="AJ110" i="18"/>
  <c r="AH110" i="18"/>
  <c r="AG110" i="18"/>
  <c r="AI110" i="18"/>
  <c r="AF110" i="18"/>
  <c r="X91" i="18"/>
  <c r="X88" i="18"/>
  <c r="X104" i="18"/>
  <c r="X130" i="18"/>
  <c r="X116" i="18"/>
  <c r="X135" i="18"/>
  <c r="X131" i="18"/>
  <c r="AD100" i="18"/>
  <c r="AE99" i="18"/>
  <c r="X117" i="18"/>
  <c r="AJ122" i="18"/>
  <c r="AG122" i="18"/>
  <c r="AF122" i="18"/>
  <c r="AI122" i="18"/>
  <c r="AH122" i="18"/>
  <c r="X115" i="18"/>
  <c r="AE111" i="18"/>
  <c r="AD112" i="18"/>
  <c r="X100" i="18"/>
  <c r="X103" i="18"/>
  <c r="X105" i="18"/>
  <c r="X110" i="18"/>
  <c r="X114" i="18"/>
  <c r="X139" i="18"/>
  <c r="AI122" i="15"/>
  <c r="AH122" i="15"/>
  <c r="AG122" i="15"/>
  <c r="AF122" i="15"/>
  <c r="AJ122" i="15"/>
  <c r="Z102" i="15"/>
  <c r="AI110" i="15"/>
  <c r="AH110" i="15"/>
  <c r="AJ110" i="15"/>
  <c r="AG110" i="15"/>
  <c r="AF110" i="15"/>
  <c r="AJ98" i="15"/>
  <c r="AH98" i="15"/>
  <c r="AI98" i="15"/>
  <c r="AF98" i="15"/>
  <c r="AG98" i="15"/>
  <c r="AE99" i="15"/>
  <c r="AD100" i="15"/>
  <c r="AE87" i="15"/>
  <c r="AD88" i="15"/>
  <c r="AJ134" i="15"/>
  <c r="AI134" i="15"/>
  <c r="AH134" i="15"/>
  <c r="AG134" i="15"/>
  <c r="AF134" i="15"/>
  <c r="AE123" i="15"/>
  <c r="AD124" i="15"/>
  <c r="X130" i="15"/>
  <c r="X116" i="15"/>
  <c r="X136" i="15"/>
  <c r="X131" i="15"/>
  <c r="X119" i="15"/>
  <c r="X132" i="15"/>
  <c r="X124" i="15"/>
  <c r="X114" i="15"/>
  <c r="X137" i="15"/>
  <c r="X133" i="15"/>
  <c r="X125" i="15"/>
  <c r="X122" i="15"/>
  <c r="X117" i="15"/>
  <c r="X109" i="15"/>
  <c r="X126" i="15"/>
  <c r="X120" i="15"/>
  <c r="X138" i="15"/>
  <c r="X134" i="15"/>
  <c r="X127" i="15"/>
  <c r="X128" i="15"/>
  <c r="X118" i="15"/>
  <c r="X139" i="15"/>
  <c r="X135" i="15"/>
  <c r="X129" i="15"/>
  <c r="X123" i="15"/>
  <c r="X121" i="15"/>
  <c r="X89" i="15"/>
  <c r="X105" i="15"/>
  <c r="X101" i="15"/>
  <c r="X94" i="15"/>
  <c r="X90" i="15"/>
  <c r="X112" i="15"/>
  <c r="X108" i="15"/>
  <c r="X104" i="15"/>
  <c r="X100" i="15"/>
  <c r="X92" i="15"/>
  <c r="X97" i="15"/>
  <c r="X111" i="15"/>
  <c r="X107" i="15"/>
  <c r="X96" i="15"/>
  <c r="X93" i="15"/>
  <c r="X87" i="15"/>
  <c r="X98" i="15"/>
  <c r="X91" i="15"/>
  <c r="X103" i="15"/>
  <c r="X106" i="15"/>
  <c r="X88" i="15"/>
  <c r="X86" i="15"/>
  <c r="X102" i="15"/>
  <c r="X99" i="15"/>
  <c r="X110" i="15"/>
  <c r="X95" i="15"/>
  <c r="X115" i="15"/>
  <c r="X113" i="15"/>
  <c r="AD112" i="15"/>
  <c r="AE111" i="15"/>
  <c r="AJ86" i="15"/>
  <c r="AH86" i="15"/>
  <c r="AG86" i="15"/>
  <c r="AI86" i="15"/>
  <c r="AF86" i="15"/>
  <c r="AE135" i="15"/>
  <c r="AD136" i="15"/>
  <c r="T127" i="11"/>
  <c r="T126" i="11"/>
  <c r="T125" i="11"/>
  <c r="T128" i="11"/>
  <c r="T129" i="11"/>
  <c r="AP86" i="11"/>
  <c r="AP86" i="12"/>
  <c r="AI110" i="12"/>
  <c r="AH110" i="12"/>
  <c r="AF110" i="12"/>
  <c r="AJ110" i="12"/>
  <c r="AG110" i="12"/>
  <c r="AD88" i="12"/>
  <c r="AE87" i="12"/>
  <c r="AJ134" i="12"/>
  <c r="AG134" i="12"/>
  <c r="AF134" i="12"/>
  <c r="AI134" i="12"/>
  <c r="AH134" i="12"/>
  <c r="AG98" i="12"/>
  <c r="AF98" i="12"/>
  <c r="AI98" i="12"/>
  <c r="AJ98" i="12"/>
  <c r="AH98" i="12"/>
  <c r="AD100" i="12"/>
  <c r="AE99" i="12"/>
  <c r="AF122" i="12"/>
  <c r="AJ122" i="12"/>
  <c r="AI122" i="12"/>
  <c r="AG122" i="12"/>
  <c r="AH122" i="12"/>
  <c r="AE135" i="12"/>
  <c r="AD136" i="12"/>
  <c r="AF86" i="12"/>
  <c r="AH86" i="12"/>
  <c r="AG86" i="12"/>
  <c r="AE111" i="12"/>
  <c r="AD112" i="12"/>
  <c r="AD124" i="12"/>
  <c r="AE123" i="12"/>
  <c r="AQ122" i="11"/>
  <c r="S119" i="11"/>
  <c r="S113" i="11"/>
  <c r="S114" i="11"/>
  <c r="S118" i="11"/>
  <c r="S120" i="11"/>
  <c r="T123" i="11"/>
  <c r="AD137" i="11"/>
  <c r="AE136" i="11"/>
  <c r="Y126" i="11"/>
  <c r="AG86" i="11"/>
  <c r="AJ110" i="11"/>
  <c r="AK110" i="11" s="1"/>
  <c r="AF86" i="11"/>
  <c r="AG110" i="11"/>
  <c r="AH110" i="11"/>
  <c r="AE99" i="11"/>
  <c r="AF99" i="11" s="1"/>
  <c r="Y128" i="11"/>
  <c r="Y123" i="11"/>
  <c r="Y124" i="11"/>
  <c r="Y125" i="11"/>
  <c r="AI122" i="11"/>
  <c r="Y129" i="11"/>
  <c r="AH122" i="11"/>
  <c r="AF122" i="11"/>
  <c r="R122" i="11"/>
  <c r="R115" i="11"/>
  <c r="Y115" i="11" s="1"/>
  <c r="AH134" i="11"/>
  <c r="N86" i="11"/>
  <c r="R121" i="11"/>
  <c r="Y121" i="11" s="1"/>
  <c r="R118" i="11"/>
  <c r="Y118" i="11" s="1"/>
  <c r="AD101" i="11"/>
  <c r="AE100" i="11"/>
  <c r="AJ100" i="11" s="1"/>
  <c r="R114" i="11"/>
  <c r="Y114" i="11" s="1"/>
  <c r="R116" i="11"/>
  <c r="Y116" i="11" s="1"/>
  <c r="AD88" i="11"/>
  <c r="AE87" i="11"/>
  <c r="AF87" i="11" s="1"/>
  <c r="AD112" i="11"/>
  <c r="AE111" i="11"/>
  <c r="AI111" i="11" s="1"/>
  <c r="R120" i="11"/>
  <c r="Y120" i="11" s="1"/>
  <c r="AG134" i="11"/>
  <c r="R119" i="11"/>
  <c r="Y119" i="11" s="1"/>
  <c r="AI135" i="11"/>
  <c r="AJ135" i="11"/>
  <c r="AF135" i="11"/>
  <c r="AG135" i="11"/>
  <c r="AH135" i="11"/>
  <c r="AD124" i="11"/>
  <c r="AE123" i="11"/>
  <c r="AH123" i="11" s="1"/>
  <c r="R113" i="11"/>
  <c r="Y113" i="11" s="1"/>
  <c r="R117" i="11"/>
  <c r="Y117" i="11" s="1"/>
  <c r="AL98" i="11"/>
  <c r="AK98" i="11"/>
  <c r="AJ122" i="11"/>
  <c r="AI98" i="11"/>
  <c r="AC112" i="11"/>
  <c r="AI110" i="11"/>
  <c r="AJ134" i="11"/>
  <c r="AI134" i="11"/>
  <c r="AC124" i="11"/>
  <c r="AC88" i="11"/>
  <c r="AC100" i="11"/>
  <c r="Z140" i="47" l="1"/>
  <c r="Z140" i="29"/>
  <c r="Z140" i="1"/>
  <c r="Z140" i="19"/>
  <c r="Z140" i="33"/>
  <c r="Z140" i="46"/>
  <c r="Z140" i="41"/>
  <c r="Z140" i="44"/>
  <c r="Z140" i="43"/>
  <c r="Z140" i="21"/>
  <c r="Z140" i="40"/>
  <c r="Z140" i="49"/>
  <c r="Z140" i="48"/>
  <c r="Z140" i="35"/>
  <c r="Z140" i="18"/>
  <c r="Z140" i="36"/>
  <c r="Z140" i="24"/>
  <c r="Z140" i="42"/>
  <c r="Z140" i="45"/>
  <c r="Z140" i="38"/>
  <c r="Z141" i="1"/>
  <c r="Z140" i="39"/>
  <c r="AE139" i="50"/>
  <c r="AD140" i="50"/>
  <c r="AE140" i="50" s="1"/>
  <c r="Z140" i="26"/>
  <c r="Z140" i="32"/>
  <c r="Z140" i="25"/>
  <c r="Z140" i="28"/>
  <c r="Z140" i="22"/>
  <c r="Z140" i="23"/>
  <c r="Z140" i="30"/>
  <c r="Z140" i="31"/>
  <c r="Z140" i="15"/>
  <c r="Z140" i="50"/>
  <c r="Z140" i="20"/>
  <c r="AL98" i="43"/>
  <c r="Z106" i="23"/>
  <c r="Z139" i="24"/>
  <c r="AG136" i="45"/>
  <c r="Z115" i="23"/>
  <c r="Z129" i="24"/>
  <c r="Z125" i="24"/>
  <c r="Z107" i="24"/>
  <c r="Z119" i="24"/>
  <c r="Z92" i="23"/>
  <c r="Z120" i="23"/>
  <c r="Z118" i="24"/>
  <c r="Z114" i="24"/>
  <c r="Z123" i="24"/>
  <c r="Z87" i="24"/>
  <c r="Z89" i="23"/>
  <c r="Z131" i="23"/>
  <c r="Z92" i="24"/>
  <c r="Z88" i="24"/>
  <c r="Z90" i="24"/>
  <c r="Z116" i="23"/>
  <c r="Z136" i="23"/>
  <c r="Z91" i="24"/>
  <c r="Z113" i="24"/>
  <c r="AJ136" i="45"/>
  <c r="AK136" i="45" s="1"/>
  <c r="Z98" i="23"/>
  <c r="Z139" i="23"/>
  <c r="AH136" i="45"/>
  <c r="Z103" i="23"/>
  <c r="T89" i="49"/>
  <c r="T89" i="50"/>
  <c r="T91" i="49"/>
  <c r="T91" i="50"/>
  <c r="T87" i="49"/>
  <c r="T87" i="50"/>
  <c r="AL101" i="24"/>
  <c r="T97" i="49"/>
  <c r="T97" i="50"/>
  <c r="T113" i="49"/>
  <c r="T113" i="50"/>
  <c r="T121" i="49"/>
  <c r="T121" i="50"/>
  <c r="T93" i="49"/>
  <c r="T93" i="50"/>
  <c r="T90" i="49"/>
  <c r="T90" i="50"/>
  <c r="T95" i="49"/>
  <c r="T95" i="50"/>
  <c r="T115" i="49"/>
  <c r="T115" i="50"/>
  <c r="T119" i="49"/>
  <c r="T119" i="50"/>
  <c r="T122" i="49"/>
  <c r="T122" i="50"/>
  <c r="T98" i="49"/>
  <c r="T98" i="50"/>
  <c r="T120" i="49"/>
  <c r="T120" i="50"/>
  <c r="T95" i="47"/>
  <c r="T95" i="48"/>
  <c r="T115" i="47"/>
  <c r="T115" i="48"/>
  <c r="Z92" i="20"/>
  <c r="T93" i="47"/>
  <c r="T93" i="48"/>
  <c r="T90" i="47"/>
  <c r="T90" i="48"/>
  <c r="Z111" i="28"/>
  <c r="T120" i="47"/>
  <c r="T120" i="48"/>
  <c r="T89" i="47"/>
  <c r="T89" i="48"/>
  <c r="AL134" i="24"/>
  <c r="T98" i="47"/>
  <c r="T98" i="48"/>
  <c r="Z117" i="28"/>
  <c r="Z94" i="18"/>
  <c r="T91" i="47"/>
  <c r="T91" i="48"/>
  <c r="T87" i="47"/>
  <c r="T87" i="48"/>
  <c r="T113" i="47"/>
  <c r="T113" i="48"/>
  <c r="T119" i="47"/>
  <c r="T119" i="48"/>
  <c r="Z106" i="15"/>
  <c r="Z128" i="18"/>
  <c r="T121" i="47"/>
  <c r="T121" i="48"/>
  <c r="T97" i="47"/>
  <c r="T97" i="48"/>
  <c r="AE100" i="41"/>
  <c r="T122" i="47"/>
  <c r="T122" i="48"/>
  <c r="T89" i="45"/>
  <c r="T89" i="46"/>
  <c r="T98" i="45"/>
  <c r="T98" i="46"/>
  <c r="T91" i="45"/>
  <c r="T91" i="46"/>
  <c r="T87" i="45"/>
  <c r="T87" i="46"/>
  <c r="T121" i="45"/>
  <c r="T121" i="46"/>
  <c r="T97" i="45"/>
  <c r="T97" i="46"/>
  <c r="T115" i="45"/>
  <c r="T115" i="46"/>
  <c r="T93" i="45"/>
  <c r="T93" i="46"/>
  <c r="T122" i="45"/>
  <c r="T122" i="46"/>
  <c r="T113" i="45"/>
  <c r="T113" i="46"/>
  <c r="T119" i="45"/>
  <c r="T119" i="46"/>
  <c r="T90" i="45"/>
  <c r="T90" i="46"/>
  <c r="T95" i="45"/>
  <c r="T95" i="46"/>
  <c r="T120" i="45"/>
  <c r="T120" i="46"/>
  <c r="Z102" i="36"/>
  <c r="Z135" i="36"/>
  <c r="T113" i="43"/>
  <c r="T113" i="44"/>
  <c r="T119" i="43"/>
  <c r="T119" i="44"/>
  <c r="T90" i="43"/>
  <c r="T90" i="44"/>
  <c r="T95" i="43"/>
  <c r="T95" i="44"/>
  <c r="T120" i="43"/>
  <c r="T120" i="44"/>
  <c r="T122" i="43"/>
  <c r="T122" i="44"/>
  <c r="T122" i="40"/>
  <c r="T89" i="43"/>
  <c r="T89" i="44"/>
  <c r="T98" i="43"/>
  <c r="T98" i="44"/>
  <c r="T91" i="43"/>
  <c r="T91" i="44"/>
  <c r="T87" i="43"/>
  <c r="T87" i="44"/>
  <c r="T97" i="43"/>
  <c r="T97" i="44"/>
  <c r="T121" i="43"/>
  <c r="T121" i="44"/>
  <c r="T115" i="43"/>
  <c r="T115" i="44"/>
  <c r="T93" i="43"/>
  <c r="T93" i="44"/>
  <c r="Z134" i="44"/>
  <c r="Z121" i="43"/>
  <c r="T97" i="41"/>
  <c r="T97" i="42"/>
  <c r="T115" i="41"/>
  <c r="T115" i="42"/>
  <c r="Z89" i="15"/>
  <c r="Z88" i="18"/>
  <c r="T113" i="41"/>
  <c r="T113" i="42"/>
  <c r="Z135" i="44"/>
  <c r="Z110" i="15"/>
  <c r="Z96" i="18"/>
  <c r="T93" i="41"/>
  <c r="T93" i="42"/>
  <c r="Z124" i="43"/>
  <c r="Z118" i="44"/>
  <c r="T122" i="41"/>
  <c r="T122" i="42"/>
  <c r="Z96" i="25"/>
  <c r="T119" i="41"/>
  <c r="T119" i="42"/>
  <c r="T90" i="41"/>
  <c r="T90" i="42"/>
  <c r="T95" i="41"/>
  <c r="T95" i="42"/>
  <c r="T122" i="39"/>
  <c r="Z130" i="15"/>
  <c r="Z122" i="18"/>
  <c r="Z136" i="25"/>
  <c r="T120" i="41"/>
  <c r="T120" i="42"/>
  <c r="Z106" i="43"/>
  <c r="Z117" i="15"/>
  <c r="Z129" i="18"/>
  <c r="T121" i="41"/>
  <c r="T121" i="42"/>
  <c r="T89" i="41"/>
  <c r="T89" i="42"/>
  <c r="T98" i="41"/>
  <c r="T98" i="42"/>
  <c r="AL88" i="44"/>
  <c r="AK135" i="50"/>
  <c r="T91" i="41"/>
  <c r="T91" i="42"/>
  <c r="T87" i="41"/>
  <c r="T87" i="42"/>
  <c r="Z139" i="44"/>
  <c r="Z86" i="44"/>
  <c r="Z136" i="43"/>
  <c r="T121" i="39"/>
  <c r="T121" i="40"/>
  <c r="T89" i="39"/>
  <c r="T89" i="40"/>
  <c r="T98" i="39"/>
  <c r="T98" i="40"/>
  <c r="Z86" i="49"/>
  <c r="T91" i="39"/>
  <c r="T91" i="40"/>
  <c r="T87" i="39"/>
  <c r="T87" i="40"/>
  <c r="T115" i="39"/>
  <c r="T115" i="40"/>
  <c r="T97" i="39"/>
  <c r="T97" i="40"/>
  <c r="T113" i="39"/>
  <c r="T113" i="40"/>
  <c r="T93" i="39"/>
  <c r="T93" i="40"/>
  <c r="T119" i="39"/>
  <c r="T119" i="40"/>
  <c r="T90" i="39"/>
  <c r="T90" i="40"/>
  <c r="T95" i="39"/>
  <c r="T95" i="40"/>
  <c r="Z110" i="50"/>
  <c r="T120" i="39"/>
  <c r="T120" i="40"/>
  <c r="Z117" i="36"/>
  <c r="Z90" i="20"/>
  <c r="Z106" i="20"/>
  <c r="Z132" i="20"/>
  <c r="Z87" i="21"/>
  <c r="Z97" i="28"/>
  <c r="Z118" i="28"/>
  <c r="Z109" i="29"/>
  <c r="Z106" i="31"/>
  <c r="Z98" i="36"/>
  <c r="Z138" i="36"/>
  <c r="Z122" i="36"/>
  <c r="Z122" i="49"/>
  <c r="Z88" i="50"/>
  <c r="Z132" i="50"/>
  <c r="Z131" i="20"/>
  <c r="Z89" i="36"/>
  <c r="Z96" i="20"/>
  <c r="Z113" i="20"/>
  <c r="Z134" i="20"/>
  <c r="Z105" i="21"/>
  <c r="Z92" i="28"/>
  <c r="Z134" i="28"/>
  <c r="Z115" i="29"/>
  <c r="Z94" i="31"/>
  <c r="Z99" i="36"/>
  <c r="Z107" i="36"/>
  <c r="Z102" i="20"/>
  <c r="Z104" i="28"/>
  <c r="Z91" i="20"/>
  <c r="Z118" i="20"/>
  <c r="Z137" i="20"/>
  <c r="Z113" i="21"/>
  <c r="Z103" i="28"/>
  <c r="Z87" i="28"/>
  <c r="Z126" i="28"/>
  <c r="Z93" i="29"/>
  <c r="Z90" i="31"/>
  <c r="Z99" i="31"/>
  <c r="Z123" i="36"/>
  <c r="Z110" i="36"/>
  <c r="Z98" i="50"/>
  <c r="Z107" i="20"/>
  <c r="Z89" i="28"/>
  <c r="Z136" i="28"/>
  <c r="Z137" i="28"/>
  <c r="Z117" i="29"/>
  <c r="Z131" i="36"/>
  <c r="Z112" i="36"/>
  <c r="Z86" i="20"/>
  <c r="Z129" i="20"/>
  <c r="Z98" i="20"/>
  <c r="Z108" i="20"/>
  <c r="Z102" i="28"/>
  <c r="Z116" i="28"/>
  <c r="Z98" i="31"/>
  <c r="Z118" i="31"/>
  <c r="Z129" i="36"/>
  <c r="Z118" i="36"/>
  <c r="Z92" i="38"/>
  <c r="Z109" i="49"/>
  <c r="Z120" i="20"/>
  <c r="Z114" i="28"/>
  <c r="Z129" i="28"/>
  <c r="Z128" i="31"/>
  <c r="Z122" i="31"/>
  <c r="Z106" i="36"/>
  <c r="Z96" i="36"/>
  <c r="Z128" i="36"/>
  <c r="Z113" i="38"/>
  <c r="Z94" i="49"/>
  <c r="Z111" i="50"/>
  <c r="Z124" i="50"/>
  <c r="Z101" i="20"/>
  <c r="Z110" i="28"/>
  <c r="Z101" i="36"/>
  <c r="Z106" i="49"/>
  <c r="Z130" i="50"/>
  <c r="Z117" i="50"/>
  <c r="Z101" i="50"/>
  <c r="Z119" i="50"/>
  <c r="Z116" i="50"/>
  <c r="Z94" i="50"/>
  <c r="Z100" i="50"/>
  <c r="Z105" i="50"/>
  <c r="Z120" i="50"/>
  <c r="Z138" i="50"/>
  <c r="Z93" i="50"/>
  <c r="Z96" i="50"/>
  <c r="Z112" i="50"/>
  <c r="Z91" i="50"/>
  <c r="Z90" i="43"/>
  <c r="Z128" i="43"/>
  <c r="Z119" i="49"/>
  <c r="Z118" i="50"/>
  <c r="Z127" i="50"/>
  <c r="Z128" i="50"/>
  <c r="Z107" i="50"/>
  <c r="Z122" i="50"/>
  <c r="AJ88" i="50"/>
  <c r="AH88" i="50"/>
  <c r="AF88" i="50"/>
  <c r="AI88" i="50"/>
  <c r="AG88" i="50"/>
  <c r="Z95" i="43"/>
  <c r="Z111" i="43"/>
  <c r="Z104" i="50"/>
  <c r="Z125" i="50"/>
  <c r="AD90" i="50"/>
  <c r="AE89" i="50"/>
  <c r="Z93" i="47"/>
  <c r="Z109" i="50"/>
  <c r="Z95" i="50"/>
  <c r="Z108" i="50"/>
  <c r="Z103" i="50"/>
  <c r="Z137" i="50"/>
  <c r="Z89" i="50"/>
  <c r="Z88" i="21"/>
  <c r="Z107" i="21"/>
  <c r="Z136" i="21"/>
  <c r="Z91" i="23"/>
  <c r="Z95" i="23"/>
  <c r="Z128" i="23"/>
  <c r="Z104" i="23"/>
  <c r="Z121" i="23"/>
  <c r="Z126" i="23"/>
  <c r="Z137" i="23"/>
  <c r="Z100" i="24"/>
  <c r="Z136" i="24"/>
  <c r="Z127" i="24"/>
  <c r="Z121" i="24"/>
  <c r="Z86" i="24"/>
  <c r="Z128" i="24"/>
  <c r="Z96" i="24"/>
  <c r="Z133" i="24"/>
  <c r="Z130" i="24"/>
  <c r="Z92" i="29"/>
  <c r="Z119" i="29"/>
  <c r="Z137" i="29"/>
  <c r="Z104" i="31"/>
  <c r="Z105" i="31"/>
  <c r="Z92" i="31"/>
  <c r="Z121" i="31"/>
  <c r="Z103" i="31"/>
  <c r="Z107" i="31"/>
  <c r="Z125" i="31"/>
  <c r="Z127" i="38"/>
  <c r="Z127" i="49"/>
  <c r="Z94" i="21"/>
  <c r="Z118" i="21"/>
  <c r="Z137" i="21"/>
  <c r="Z93" i="23"/>
  <c r="Z125" i="23"/>
  <c r="Z97" i="23"/>
  <c r="Z105" i="23"/>
  <c r="Z123" i="23"/>
  <c r="Z132" i="23"/>
  <c r="Z138" i="23"/>
  <c r="Z110" i="24"/>
  <c r="Z131" i="24"/>
  <c r="Z101" i="24"/>
  <c r="Z135" i="24"/>
  <c r="Z134" i="24"/>
  <c r="Z117" i="24"/>
  <c r="Z138" i="24"/>
  <c r="Z88" i="29"/>
  <c r="Z131" i="29"/>
  <c r="Z132" i="29"/>
  <c r="Z119" i="31"/>
  <c r="Z102" i="31"/>
  <c r="Z109" i="31"/>
  <c r="Z139" i="31"/>
  <c r="Z108" i="31"/>
  <c r="Z113" i="31"/>
  <c r="Z133" i="31"/>
  <c r="Z126" i="38"/>
  <c r="Z98" i="21"/>
  <c r="Z116" i="21"/>
  <c r="Z90" i="23"/>
  <c r="Z87" i="23"/>
  <c r="Z99" i="23"/>
  <c r="Z107" i="23"/>
  <c r="Z113" i="23"/>
  <c r="Z127" i="23"/>
  <c r="Z129" i="23"/>
  <c r="Z137" i="24"/>
  <c r="Z124" i="24"/>
  <c r="Z112" i="24"/>
  <c r="Z126" i="24"/>
  <c r="Z108" i="24"/>
  <c r="Z95" i="29"/>
  <c r="Z135" i="29"/>
  <c r="Z88" i="31"/>
  <c r="Z129" i="31"/>
  <c r="Z115" i="31"/>
  <c r="Z97" i="31"/>
  <c r="Z116" i="31"/>
  <c r="Z134" i="31"/>
  <c r="Z124" i="31"/>
  <c r="Z100" i="38"/>
  <c r="Z103" i="47"/>
  <c r="Z97" i="49"/>
  <c r="Z128" i="49"/>
  <c r="Z99" i="50"/>
  <c r="Z106" i="50"/>
  <c r="Z97" i="50"/>
  <c r="Z87" i="50"/>
  <c r="Z121" i="50"/>
  <c r="Z92" i="50"/>
  <c r="Z90" i="50"/>
  <c r="Z136" i="50"/>
  <c r="Z104" i="21"/>
  <c r="Z117" i="21"/>
  <c r="Z86" i="23"/>
  <c r="Z114" i="23"/>
  <c r="Z100" i="23"/>
  <c r="Z108" i="23"/>
  <c r="Z119" i="23"/>
  <c r="Z133" i="23"/>
  <c r="Z124" i="23"/>
  <c r="Z122" i="24"/>
  <c r="Z105" i="24"/>
  <c r="Z115" i="24"/>
  <c r="Z95" i="24"/>
  <c r="Z102" i="24"/>
  <c r="Z111" i="29"/>
  <c r="Z139" i="29"/>
  <c r="Z127" i="31"/>
  <c r="Z100" i="31"/>
  <c r="Z131" i="31"/>
  <c r="Z96" i="31"/>
  <c r="Z123" i="31"/>
  <c r="Z120" i="31"/>
  <c r="Z132" i="31"/>
  <c r="Z131" i="38"/>
  <c r="Z97" i="47"/>
  <c r="Z93" i="49"/>
  <c r="Z125" i="49"/>
  <c r="Z102" i="50"/>
  <c r="Z113" i="50"/>
  <c r="Z131" i="50"/>
  <c r="Z115" i="50"/>
  <c r="Z106" i="21"/>
  <c r="Z131" i="21"/>
  <c r="Z96" i="23"/>
  <c r="Z110" i="23"/>
  <c r="Z101" i="23"/>
  <c r="Z109" i="23"/>
  <c r="Z112" i="23"/>
  <c r="Z134" i="23"/>
  <c r="Z130" i="23"/>
  <c r="Z132" i="24"/>
  <c r="Z99" i="24"/>
  <c r="Z104" i="24"/>
  <c r="Z103" i="24"/>
  <c r="Z111" i="24"/>
  <c r="Z94" i="24"/>
  <c r="Z97" i="29"/>
  <c r="Z134" i="29"/>
  <c r="Z95" i="31"/>
  <c r="Z87" i="31"/>
  <c r="Z93" i="31"/>
  <c r="Z101" i="31"/>
  <c r="Z138" i="31"/>
  <c r="Z126" i="31"/>
  <c r="Z136" i="38"/>
  <c r="Z130" i="47"/>
  <c r="Z103" i="49"/>
  <c r="Z132" i="49"/>
  <c r="Z123" i="50"/>
  <c r="Z114" i="50"/>
  <c r="Z135" i="50"/>
  <c r="Z99" i="21"/>
  <c r="Z126" i="21"/>
  <c r="Z94" i="23"/>
  <c r="Z111" i="23"/>
  <c r="Z102" i="23"/>
  <c r="Z117" i="23"/>
  <c r="Z118" i="23"/>
  <c r="Z120" i="24"/>
  <c r="Z93" i="24"/>
  <c r="Z109" i="24"/>
  <c r="Z98" i="24"/>
  <c r="Z97" i="24"/>
  <c r="Z116" i="24"/>
  <c r="Z106" i="29"/>
  <c r="Z101" i="29"/>
  <c r="Z126" i="29"/>
  <c r="Z110" i="31"/>
  <c r="Z111" i="31"/>
  <c r="Z89" i="31"/>
  <c r="Z86" i="31"/>
  <c r="Z135" i="31"/>
  <c r="Z107" i="38"/>
  <c r="Z125" i="47"/>
  <c r="Z113" i="49"/>
  <c r="Z134" i="50"/>
  <c r="Z139" i="50"/>
  <c r="Z86" i="50"/>
  <c r="Z126" i="50"/>
  <c r="Z129" i="50"/>
  <c r="AJ113" i="50"/>
  <c r="AH113" i="50"/>
  <c r="AF113" i="50"/>
  <c r="AI113" i="50"/>
  <c r="AG113" i="50"/>
  <c r="AL137" i="50"/>
  <c r="AK137" i="50"/>
  <c r="AL100" i="50"/>
  <c r="AK100" i="50"/>
  <c r="AJ138" i="50"/>
  <c r="AI138" i="50"/>
  <c r="AH138" i="50"/>
  <c r="AF138" i="50"/>
  <c r="AG138" i="50"/>
  <c r="AH101" i="50"/>
  <c r="AF101" i="50"/>
  <c r="AI101" i="50"/>
  <c r="AG101" i="50"/>
  <c r="AJ101" i="50"/>
  <c r="AJ139" i="50"/>
  <c r="AH139" i="50"/>
  <c r="AF139" i="50"/>
  <c r="AI139" i="50"/>
  <c r="AG139" i="50"/>
  <c r="AD103" i="50"/>
  <c r="AE102" i="50"/>
  <c r="AL123" i="50"/>
  <c r="AK123" i="50"/>
  <c r="AD126" i="50"/>
  <c r="AE125" i="50"/>
  <c r="AL112" i="50"/>
  <c r="AK112" i="50"/>
  <c r="AE114" i="50"/>
  <c r="AD115" i="50"/>
  <c r="AH124" i="50"/>
  <c r="AG124" i="50"/>
  <c r="AF124" i="50"/>
  <c r="AI124" i="50"/>
  <c r="AJ124" i="50"/>
  <c r="Z139" i="1"/>
  <c r="Z134" i="1"/>
  <c r="Z116" i="32"/>
  <c r="Z137" i="45"/>
  <c r="Z103" i="1"/>
  <c r="Z136" i="1"/>
  <c r="Z136" i="45"/>
  <c r="Z135" i="45"/>
  <c r="Z124" i="45"/>
  <c r="Z90" i="49"/>
  <c r="Z108" i="49"/>
  <c r="Z96" i="49"/>
  <c r="Z95" i="49"/>
  <c r="Z130" i="49"/>
  <c r="Z129" i="49"/>
  <c r="Z133" i="49"/>
  <c r="Z138" i="1"/>
  <c r="Z108" i="1"/>
  <c r="Z120" i="45"/>
  <c r="Z129" i="45"/>
  <c r="Z139" i="45"/>
  <c r="Z118" i="45"/>
  <c r="Z138" i="45"/>
  <c r="Z91" i="49"/>
  <c r="Z136" i="49"/>
  <c r="Z102" i="49"/>
  <c r="Z100" i="49"/>
  <c r="Z105" i="49"/>
  <c r="Z135" i="49"/>
  <c r="Z137" i="49"/>
  <c r="Z124" i="1"/>
  <c r="Z92" i="1"/>
  <c r="Z100" i="45"/>
  <c r="Z113" i="45"/>
  <c r="Z123" i="45"/>
  <c r="Z116" i="45"/>
  <c r="Z106" i="45"/>
  <c r="Z119" i="45"/>
  <c r="Z104" i="49"/>
  <c r="Z89" i="49"/>
  <c r="Z120" i="49"/>
  <c r="Z101" i="49"/>
  <c r="Z121" i="49"/>
  <c r="Z139" i="49"/>
  <c r="Z124" i="49"/>
  <c r="Z95" i="45"/>
  <c r="Z91" i="45"/>
  <c r="Z109" i="45"/>
  <c r="Z117" i="45"/>
  <c r="Z96" i="45"/>
  <c r="Z131" i="33"/>
  <c r="Z92" i="45"/>
  <c r="Z87" i="45"/>
  <c r="Z104" i="45"/>
  <c r="Z102" i="45"/>
  <c r="Z92" i="49"/>
  <c r="Z99" i="49"/>
  <c r="Z110" i="49"/>
  <c r="Z116" i="49"/>
  <c r="Z123" i="49"/>
  <c r="Z134" i="49"/>
  <c r="Z117" i="1"/>
  <c r="Z113" i="1"/>
  <c r="Z87" i="32"/>
  <c r="Z92" i="33"/>
  <c r="Z115" i="45"/>
  <c r="Z97" i="45"/>
  <c r="Z98" i="49"/>
  <c r="Z112" i="49"/>
  <c r="Z111" i="49"/>
  <c r="Z107" i="49"/>
  <c r="Z131" i="49"/>
  <c r="Z138" i="49"/>
  <c r="Z106" i="1"/>
  <c r="Z113" i="32"/>
  <c r="Z128" i="33"/>
  <c r="Z105" i="45"/>
  <c r="Z114" i="45"/>
  <c r="Z87" i="49"/>
  <c r="Z88" i="49"/>
  <c r="Z115" i="49"/>
  <c r="Z114" i="49"/>
  <c r="Z118" i="49"/>
  <c r="Z117" i="49"/>
  <c r="AD113" i="49"/>
  <c r="AE112" i="49"/>
  <c r="AD89" i="49"/>
  <c r="AE88" i="49"/>
  <c r="AJ99" i="49"/>
  <c r="AG99" i="49"/>
  <c r="AF99" i="49"/>
  <c r="AI99" i="49"/>
  <c r="AH99" i="49"/>
  <c r="AI111" i="49"/>
  <c r="AF111" i="49"/>
  <c r="AG111" i="49"/>
  <c r="AH111" i="49"/>
  <c r="AJ111" i="49"/>
  <c r="AL122" i="49"/>
  <c r="AK122" i="49"/>
  <c r="AL110" i="49"/>
  <c r="AK110" i="49"/>
  <c r="AL86" i="49"/>
  <c r="AK86" i="49"/>
  <c r="AE124" i="49"/>
  <c r="AD125" i="49"/>
  <c r="AJ87" i="49"/>
  <c r="AG87" i="49"/>
  <c r="AF87" i="49"/>
  <c r="AI87" i="49"/>
  <c r="AH87" i="49"/>
  <c r="AG123" i="49"/>
  <c r="AF123" i="49"/>
  <c r="AJ123" i="49"/>
  <c r="AI123" i="49"/>
  <c r="AH123" i="49"/>
  <c r="AK134" i="49"/>
  <c r="AL134" i="49"/>
  <c r="AE136" i="49"/>
  <c r="AD137" i="49"/>
  <c r="AK98" i="49"/>
  <c r="AL98" i="49"/>
  <c r="AD101" i="49"/>
  <c r="AE100" i="49"/>
  <c r="AJ135" i="49"/>
  <c r="AI135" i="49"/>
  <c r="AH135" i="49"/>
  <c r="AG135" i="49"/>
  <c r="AF135" i="49"/>
  <c r="AL122" i="37"/>
  <c r="Z134" i="48"/>
  <c r="Z105" i="48"/>
  <c r="Z120" i="48"/>
  <c r="Z95" i="48"/>
  <c r="Z139" i="48"/>
  <c r="Z138" i="48"/>
  <c r="Z90" i="48"/>
  <c r="Z97" i="48"/>
  <c r="Z99" i="48"/>
  <c r="Z96" i="48"/>
  <c r="Z125" i="48"/>
  <c r="Z126" i="48"/>
  <c r="Z104" i="48"/>
  <c r="Z106" i="48"/>
  <c r="Z117" i="48"/>
  <c r="Z93" i="48"/>
  <c r="Z89" i="48"/>
  <c r="Z131" i="48"/>
  <c r="Z111" i="48"/>
  <c r="AL86" i="48"/>
  <c r="AK86" i="48"/>
  <c r="Z94" i="48"/>
  <c r="Z102" i="48"/>
  <c r="Z91" i="48"/>
  <c r="Z122" i="48"/>
  <c r="Z107" i="48"/>
  <c r="Z98" i="48"/>
  <c r="Z110" i="48"/>
  <c r="Z92" i="48"/>
  <c r="Z129" i="48"/>
  <c r="Z136" i="48"/>
  <c r="Z123" i="48"/>
  <c r="Z119" i="48"/>
  <c r="Z133" i="48"/>
  <c r="Z100" i="48"/>
  <c r="Z127" i="48"/>
  <c r="Z130" i="48"/>
  <c r="Z113" i="48"/>
  <c r="Z112" i="48"/>
  <c r="Z103" i="48"/>
  <c r="Z118" i="48"/>
  <c r="Z101" i="48"/>
  <c r="Z117" i="47"/>
  <c r="Z121" i="48"/>
  <c r="Z114" i="48"/>
  <c r="Z124" i="48"/>
  <c r="Z128" i="48"/>
  <c r="Z116" i="48"/>
  <c r="Z115" i="48"/>
  <c r="Z135" i="47"/>
  <c r="Z109" i="48"/>
  <c r="Z88" i="48"/>
  <c r="Z132" i="48"/>
  <c r="Z108" i="48"/>
  <c r="Z137" i="48"/>
  <c r="Z86" i="48"/>
  <c r="Z135" i="48"/>
  <c r="AL135" i="48"/>
  <c r="AK135" i="48"/>
  <c r="AE117" i="48"/>
  <c r="AD118" i="48"/>
  <c r="AJ116" i="48"/>
  <c r="AI116" i="48"/>
  <c r="AH116" i="48"/>
  <c r="AG116" i="48"/>
  <c r="AF116" i="48"/>
  <c r="AJ100" i="48"/>
  <c r="AI100" i="48"/>
  <c r="AH100" i="48"/>
  <c r="AG100" i="48"/>
  <c r="AF100" i="48"/>
  <c r="AL123" i="48"/>
  <c r="AK123" i="48"/>
  <c r="AD102" i="48"/>
  <c r="AE101" i="48"/>
  <c r="AD92" i="48"/>
  <c r="AE91" i="48"/>
  <c r="AE125" i="48"/>
  <c r="AD126" i="48"/>
  <c r="AG136" i="48"/>
  <c r="AF136" i="48"/>
  <c r="AJ136" i="48"/>
  <c r="AI136" i="48"/>
  <c r="AH136" i="48"/>
  <c r="AF90" i="48"/>
  <c r="AJ90" i="48"/>
  <c r="AI90" i="48"/>
  <c r="AH90" i="48"/>
  <c r="AG90" i="48"/>
  <c r="AL89" i="48"/>
  <c r="AK89" i="48"/>
  <c r="AH124" i="48"/>
  <c r="AG124" i="48"/>
  <c r="AF124" i="48"/>
  <c r="AJ124" i="48"/>
  <c r="AI124" i="48"/>
  <c r="AE137" i="48"/>
  <c r="AD138" i="48"/>
  <c r="AL99" i="48"/>
  <c r="AK99" i="48"/>
  <c r="AL115" i="48"/>
  <c r="AK115" i="48"/>
  <c r="Z103" i="15"/>
  <c r="Z123" i="15"/>
  <c r="Z103" i="18"/>
  <c r="Z99" i="15"/>
  <c r="Z107" i="15"/>
  <c r="Z88" i="15"/>
  <c r="Z136" i="15"/>
  <c r="Z118" i="15"/>
  <c r="Z120" i="15"/>
  <c r="Z132" i="15"/>
  <c r="Z102" i="18"/>
  <c r="Z100" i="18"/>
  <c r="Z123" i="18"/>
  <c r="Z106" i="18"/>
  <c r="Z115" i="18"/>
  <c r="Z136" i="18"/>
  <c r="Z137" i="18"/>
  <c r="Z121" i="25"/>
  <c r="Z112" i="43"/>
  <c r="Z123" i="43"/>
  <c r="Z121" i="45"/>
  <c r="Z122" i="45"/>
  <c r="Z125" i="45"/>
  <c r="Z126" i="45"/>
  <c r="Z90" i="45"/>
  <c r="Z110" i="45"/>
  <c r="Z95" i="47"/>
  <c r="Z115" i="47"/>
  <c r="Z128" i="47"/>
  <c r="Z112" i="47"/>
  <c r="Z114" i="47"/>
  <c r="Z136" i="47"/>
  <c r="Z100" i="15"/>
  <c r="Z111" i="15"/>
  <c r="Z98" i="15"/>
  <c r="Z116" i="15"/>
  <c r="Z128" i="15"/>
  <c r="Z126" i="15"/>
  <c r="Z104" i="18"/>
  <c r="Z101" i="18"/>
  <c r="Z90" i="18"/>
  <c r="Z132" i="18"/>
  <c r="Z120" i="18"/>
  <c r="Z130" i="18"/>
  <c r="Z91" i="25"/>
  <c r="Z135" i="25"/>
  <c r="Z87" i="47"/>
  <c r="Z94" i="47"/>
  <c r="Z88" i="47"/>
  <c r="Z127" i="47"/>
  <c r="Z118" i="47"/>
  <c r="Z120" i="47"/>
  <c r="Z126" i="47"/>
  <c r="Z109" i="15"/>
  <c r="Z114" i="15"/>
  <c r="Z90" i="15"/>
  <c r="Z87" i="15"/>
  <c r="Z121" i="15"/>
  <c r="Z115" i="15"/>
  <c r="Z122" i="15"/>
  <c r="Z86" i="18"/>
  <c r="Z87" i="18"/>
  <c r="Z125" i="18"/>
  <c r="Z99" i="18"/>
  <c r="Z118" i="18"/>
  <c r="Z112" i="18"/>
  <c r="Z135" i="18"/>
  <c r="Z98" i="25"/>
  <c r="Z137" i="25"/>
  <c r="Z90" i="47"/>
  <c r="Z89" i="47"/>
  <c r="Z107" i="47"/>
  <c r="Z99" i="47"/>
  <c r="Z119" i="47"/>
  <c r="Z134" i="47"/>
  <c r="Z133" i="47"/>
  <c r="Z102" i="25"/>
  <c r="Z125" i="25"/>
  <c r="AI111" i="43"/>
  <c r="Z126" i="43"/>
  <c r="Z96" i="47"/>
  <c r="Z105" i="47"/>
  <c r="Z110" i="47"/>
  <c r="Z102" i="47"/>
  <c r="Z121" i="47"/>
  <c r="Z111" i="47"/>
  <c r="Z137" i="47"/>
  <c r="Z94" i="15"/>
  <c r="Z125" i="15"/>
  <c r="Z95" i="18"/>
  <c r="Z116" i="18"/>
  <c r="Z113" i="15"/>
  <c r="Z86" i="15"/>
  <c r="Z97" i="15"/>
  <c r="Z96" i="15"/>
  <c r="Z129" i="15"/>
  <c r="Z134" i="15"/>
  <c r="Z133" i="15"/>
  <c r="Z93" i="18"/>
  <c r="Z97" i="18"/>
  <c r="Z111" i="18"/>
  <c r="Z108" i="18"/>
  <c r="Z113" i="18"/>
  <c r="Z126" i="18"/>
  <c r="Z134" i="18"/>
  <c r="Z134" i="25"/>
  <c r="Z128" i="25"/>
  <c r="Z117" i="43"/>
  <c r="Z133" i="43"/>
  <c r="Z128" i="45"/>
  <c r="Z101" i="47"/>
  <c r="Z129" i="47"/>
  <c r="Z86" i="47"/>
  <c r="Z109" i="47"/>
  <c r="Z138" i="47"/>
  <c r="Z122" i="47"/>
  <c r="Z124" i="47"/>
  <c r="Z93" i="15"/>
  <c r="Z92" i="18"/>
  <c r="Z139" i="18"/>
  <c r="Z92" i="15"/>
  <c r="Z108" i="15"/>
  <c r="Z101" i="15"/>
  <c r="Z119" i="15"/>
  <c r="Z135" i="15"/>
  <c r="Z138" i="15"/>
  <c r="Z137" i="15"/>
  <c r="Z105" i="18"/>
  <c r="Z127" i="18"/>
  <c r="Z117" i="18"/>
  <c r="Z109" i="18"/>
  <c r="Z124" i="18"/>
  <c r="Z119" i="18"/>
  <c r="Z138" i="18"/>
  <c r="Z117" i="25"/>
  <c r="Z127" i="43"/>
  <c r="Z110" i="43"/>
  <c r="Z94" i="43"/>
  <c r="Z93" i="45"/>
  <c r="Z112" i="45"/>
  <c r="Z89" i="45"/>
  <c r="Z92" i="47"/>
  <c r="Z91" i="47"/>
  <c r="Z100" i="47"/>
  <c r="Z116" i="47"/>
  <c r="Z139" i="47"/>
  <c r="Z123" i="47"/>
  <c r="Z132" i="47"/>
  <c r="Z104" i="15"/>
  <c r="Z127" i="15"/>
  <c r="Z98" i="18"/>
  <c r="Z107" i="18"/>
  <c r="Z91" i="15"/>
  <c r="Z95" i="15"/>
  <c r="Z105" i="15"/>
  <c r="Z131" i="15"/>
  <c r="Z139" i="15"/>
  <c r="Z112" i="15"/>
  <c r="Z89" i="18"/>
  <c r="Z91" i="18"/>
  <c r="Z121" i="18"/>
  <c r="Z114" i="18"/>
  <c r="Z110" i="18"/>
  <c r="Z131" i="18"/>
  <c r="Z107" i="25"/>
  <c r="Z106" i="41"/>
  <c r="Z104" i="43"/>
  <c r="Z101" i="43"/>
  <c r="Z97" i="43"/>
  <c r="Z107" i="45"/>
  <c r="Z88" i="45"/>
  <c r="Z133" i="45"/>
  <c r="Z94" i="45"/>
  <c r="Z134" i="45"/>
  <c r="Z98" i="47"/>
  <c r="Z113" i="47"/>
  <c r="Z108" i="47"/>
  <c r="Z104" i="47"/>
  <c r="Z106" i="47"/>
  <c r="AE136" i="47"/>
  <c r="AD137" i="47"/>
  <c r="AL86" i="47"/>
  <c r="AK86" i="47"/>
  <c r="AD113" i="47"/>
  <c r="AE112" i="47"/>
  <c r="AF135" i="47"/>
  <c r="AH135" i="47"/>
  <c r="AG135" i="47"/>
  <c r="AJ135" i="47"/>
  <c r="AI135" i="47"/>
  <c r="AI99" i="47"/>
  <c r="AH99" i="47"/>
  <c r="AF99" i="47"/>
  <c r="AG99" i="47"/>
  <c r="AJ99" i="47"/>
  <c r="AE124" i="47"/>
  <c r="AD125" i="47"/>
  <c r="AF87" i="47"/>
  <c r="AG87" i="47"/>
  <c r="AJ87" i="47"/>
  <c r="AI87" i="47"/>
  <c r="AH87" i="47"/>
  <c r="AG123" i="47"/>
  <c r="AH123" i="47"/>
  <c r="AJ123" i="47"/>
  <c r="AI123" i="47"/>
  <c r="AF123" i="47"/>
  <c r="AE88" i="47"/>
  <c r="AD89" i="47"/>
  <c r="AK110" i="47"/>
  <c r="AL110" i="47"/>
  <c r="AD101" i="47"/>
  <c r="AE100" i="47"/>
  <c r="AK134" i="47"/>
  <c r="AL134" i="47"/>
  <c r="AL122" i="47"/>
  <c r="AK122" i="47"/>
  <c r="AK98" i="47"/>
  <c r="AL98" i="47"/>
  <c r="AI111" i="47"/>
  <c r="AH111" i="47"/>
  <c r="AF111" i="47"/>
  <c r="AG111" i="47"/>
  <c r="AJ111" i="47"/>
  <c r="Z113" i="46"/>
  <c r="Z112" i="46"/>
  <c r="Z107" i="46"/>
  <c r="Z100" i="46"/>
  <c r="Z106" i="46"/>
  <c r="Z90" i="46"/>
  <c r="Z138" i="43"/>
  <c r="Z119" i="43"/>
  <c r="Z120" i="46"/>
  <c r="Z111" i="46"/>
  <c r="Z124" i="46"/>
  <c r="Z129" i="46"/>
  <c r="Z137" i="46"/>
  <c r="Z104" i="46"/>
  <c r="Z96" i="43"/>
  <c r="Z107" i="43"/>
  <c r="Z131" i="45"/>
  <c r="Z134" i="46"/>
  <c r="Z119" i="46"/>
  <c r="Z93" i="46"/>
  <c r="Z122" i="46"/>
  <c r="Z130" i="46"/>
  <c r="Z128" i="46"/>
  <c r="Z132" i="46"/>
  <c r="Z110" i="46"/>
  <c r="Z102" i="46"/>
  <c r="Z95" i="46"/>
  <c r="Z103" i="46"/>
  <c r="Z133" i="46"/>
  <c r="Z99" i="46"/>
  <c r="Z118" i="46"/>
  <c r="Z88" i="43"/>
  <c r="Z135" i="43"/>
  <c r="Z98" i="46"/>
  <c r="Z89" i="46"/>
  <c r="Z116" i="46"/>
  <c r="Z101" i="46"/>
  <c r="Z94" i="46"/>
  <c r="Z136" i="46"/>
  <c r="Z109" i="46"/>
  <c r="Z125" i="46"/>
  <c r="Z139" i="46"/>
  <c r="Z105" i="46"/>
  <c r="Z135" i="46"/>
  <c r="Z115" i="46"/>
  <c r="Z127" i="46"/>
  <c r="Z96" i="46"/>
  <c r="Z87" i="46"/>
  <c r="Z114" i="46"/>
  <c r="Z131" i="46"/>
  <c r="Z86" i="46"/>
  <c r="Z92" i="46"/>
  <c r="Z117" i="46"/>
  <c r="Z121" i="46"/>
  <c r="Z137" i="43"/>
  <c r="Z129" i="43"/>
  <c r="Z126" i="46"/>
  <c r="Z123" i="46"/>
  <c r="Z88" i="46"/>
  <c r="Z108" i="46"/>
  <c r="Z97" i="46"/>
  <c r="Z91" i="46"/>
  <c r="AJ113" i="46"/>
  <c r="AI113" i="46"/>
  <c r="AH113" i="46"/>
  <c r="AF113" i="46"/>
  <c r="AG113" i="46"/>
  <c r="AJ89" i="46"/>
  <c r="AF89" i="46"/>
  <c r="AI89" i="46"/>
  <c r="AH89" i="46"/>
  <c r="AG89" i="46"/>
  <c r="AE126" i="46"/>
  <c r="AD127" i="46"/>
  <c r="AL88" i="46"/>
  <c r="AK88" i="46"/>
  <c r="AD91" i="46"/>
  <c r="AE90" i="46"/>
  <c r="AI125" i="46"/>
  <c r="AH125" i="46"/>
  <c r="AG125" i="46"/>
  <c r="AF125" i="46"/>
  <c r="AJ125" i="46"/>
  <c r="AL112" i="46"/>
  <c r="AK112" i="46"/>
  <c r="AL136" i="46"/>
  <c r="AK136" i="46"/>
  <c r="AI100" i="46"/>
  <c r="AG100" i="46"/>
  <c r="AF100" i="46"/>
  <c r="AJ100" i="46"/>
  <c r="AH100" i="46"/>
  <c r="AD102" i="46"/>
  <c r="AE101" i="46"/>
  <c r="AD139" i="46"/>
  <c r="AE138" i="46"/>
  <c r="AL124" i="46"/>
  <c r="AK124" i="46"/>
  <c r="AE114" i="46"/>
  <c r="AD115" i="46"/>
  <c r="AI137" i="46"/>
  <c r="AH137" i="46"/>
  <c r="AG137" i="46"/>
  <c r="AF137" i="46"/>
  <c r="AJ137" i="46"/>
  <c r="AL99" i="46"/>
  <c r="AK99" i="46"/>
  <c r="Z89" i="25"/>
  <c r="Z97" i="25"/>
  <c r="Z105" i="25"/>
  <c r="Z106" i="25"/>
  <c r="Z133" i="25"/>
  <c r="Z122" i="25"/>
  <c r="Z132" i="25"/>
  <c r="Z131" i="43"/>
  <c r="Z119" i="44"/>
  <c r="Z138" i="44"/>
  <c r="Z130" i="44"/>
  <c r="Z114" i="44"/>
  <c r="Z121" i="44"/>
  <c r="Z133" i="44"/>
  <c r="Z105" i="44"/>
  <c r="Z109" i="44"/>
  <c r="Z102" i="44"/>
  <c r="Z88" i="25"/>
  <c r="Z99" i="25"/>
  <c r="Z95" i="25"/>
  <c r="Z108" i="25"/>
  <c r="Z113" i="25"/>
  <c r="Z138" i="25"/>
  <c r="Z129" i="25"/>
  <c r="Z101" i="44"/>
  <c r="Z112" i="44"/>
  <c r="Z107" i="44"/>
  <c r="Z126" i="44"/>
  <c r="Z125" i="44"/>
  <c r="Z95" i="44"/>
  <c r="Z103" i="44"/>
  <c r="Z93" i="44"/>
  <c r="Z96" i="44"/>
  <c r="AL86" i="44"/>
  <c r="AK86" i="44"/>
  <c r="Z87" i="25"/>
  <c r="Z100" i="25"/>
  <c r="Z111" i="25"/>
  <c r="Z109" i="25"/>
  <c r="Z119" i="25"/>
  <c r="Z139" i="25"/>
  <c r="Z124" i="25"/>
  <c r="Z130" i="43"/>
  <c r="Z114" i="43"/>
  <c r="Z108" i="44"/>
  <c r="Z124" i="44"/>
  <c r="Z94" i="44"/>
  <c r="Z98" i="44"/>
  <c r="Z116" i="44"/>
  <c r="Z111" i="45"/>
  <c r="Z127" i="45"/>
  <c r="AJ100" i="44"/>
  <c r="AF100" i="44"/>
  <c r="AI100" i="44"/>
  <c r="AH100" i="44"/>
  <c r="AG100" i="44"/>
  <c r="Z93" i="25"/>
  <c r="Z101" i="25"/>
  <c r="Z92" i="25"/>
  <c r="Z115" i="25"/>
  <c r="Z127" i="25"/>
  <c r="Z123" i="25"/>
  <c r="Z130" i="25"/>
  <c r="Z116" i="43"/>
  <c r="Z100" i="43"/>
  <c r="Z123" i="44"/>
  <c r="Z128" i="44"/>
  <c r="Z104" i="44"/>
  <c r="Z131" i="44"/>
  <c r="Z91" i="44"/>
  <c r="Z88" i="44"/>
  <c r="Z99" i="45"/>
  <c r="Z130" i="45"/>
  <c r="AD102" i="44"/>
  <c r="AE101" i="44"/>
  <c r="Z105" i="43"/>
  <c r="Z132" i="43"/>
  <c r="Z89" i="44"/>
  <c r="Z87" i="44"/>
  <c r="Z100" i="44"/>
  <c r="Z137" i="44"/>
  <c r="Z106" i="44"/>
  <c r="Z98" i="45"/>
  <c r="Z108" i="45"/>
  <c r="Z132" i="45"/>
  <c r="Z86" i="25"/>
  <c r="Z103" i="25"/>
  <c r="Z110" i="25"/>
  <c r="Z114" i="25"/>
  <c r="Z112" i="25"/>
  <c r="Z131" i="25"/>
  <c r="Z86" i="43"/>
  <c r="Z103" i="43"/>
  <c r="Z102" i="43"/>
  <c r="Z91" i="43"/>
  <c r="Z134" i="43"/>
  <c r="Z92" i="44"/>
  <c r="Z115" i="44"/>
  <c r="Z113" i="44"/>
  <c r="Z122" i="44"/>
  <c r="Z117" i="44"/>
  <c r="Z110" i="44"/>
  <c r="Z129" i="44"/>
  <c r="Z101" i="45"/>
  <c r="Z90" i="25"/>
  <c r="Z94" i="25"/>
  <c r="Z104" i="25"/>
  <c r="Z116" i="25"/>
  <c r="Z120" i="25"/>
  <c r="Z118" i="25"/>
  <c r="Z87" i="39"/>
  <c r="Z101" i="41"/>
  <c r="Z92" i="43"/>
  <c r="Z109" i="43"/>
  <c r="Z89" i="43"/>
  <c r="Z120" i="43"/>
  <c r="Z111" i="44"/>
  <c r="Z120" i="44"/>
  <c r="Z132" i="44"/>
  <c r="Z97" i="44"/>
  <c r="Z136" i="44"/>
  <c r="Z127" i="44"/>
  <c r="Z99" i="44"/>
  <c r="Z86" i="45"/>
  <c r="AL110" i="45"/>
  <c r="AK110" i="45"/>
  <c r="AL86" i="45"/>
  <c r="AK86" i="45"/>
  <c r="AL136" i="45"/>
  <c r="AD139" i="45"/>
  <c r="AE138" i="45"/>
  <c r="AK98" i="45"/>
  <c r="AL98" i="45"/>
  <c r="AD101" i="45"/>
  <c r="AE100" i="45"/>
  <c r="AJ111" i="45"/>
  <c r="AI111" i="45"/>
  <c r="AG111" i="45"/>
  <c r="AF111" i="45"/>
  <c r="AH111" i="45"/>
  <c r="AI137" i="45"/>
  <c r="AH137" i="45"/>
  <c r="AG137" i="45"/>
  <c r="AF137" i="45"/>
  <c r="AJ137" i="45"/>
  <c r="AI99" i="45"/>
  <c r="AJ99" i="45"/>
  <c r="AH99" i="45"/>
  <c r="AG99" i="45"/>
  <c r="AF99" i="45"/>
  <c r="AD113" i="45"/>
  <c r="AE112" i="45"/>
  <c r="AD89" i="45"/>
  <c r="AE88" i="45"/>
  <c r="AE124" i="45"/>
  <c r="AD125" i="45"/>
  <c r="AH87" i="45"/>
  <c r="AI87" i="45"/>
  <c r="AG87" i="45"/>
  <c r="AF87" i="45"/>
  <c r="AJ87" i="45"/>
  <c r="AL122" i="45"/>
  <c r="AK122" i="45"/>
  <c r="AF123" i="45"/>
  <c r="AG123" i="45"/>
  <c r="AH123" i="45"/>
  <c r="AI123" i="45"/>
  <c r="AJ123" i="45"/>
  <c r="Z88" i="19"/>
  <c r="Z101" i="19"/>
  <c r="Z111" i="19"/>
  <c r="Z109" i="19"/>
  <c r="Z122" i="19"/>
  <c r="Z139" i="19"/>
  <c r="Z117" i="22"/>
  <c r="Z101" i="22"/>
  <c r="Z118" i="22"/>
  <c r="Z93" i="19"/>
  <c r="Z96" i="19"/>
  <c r="Z102" i="19"/>
  <c r="Z117" i="19"/>
  <c r="Z115" i="19"/>
  <c r="Z127" i="19"/>
  <c r="Z128" i="19"/>
  <c r="Z91" i="22"/>
  <c r="Z102" i="22"/>
  <c r="Z108" i="22"/>
  <c r="Z125" i="22"/>
  <c r="Z128" i="22"/>
  <c r="Z96" i="26"/>
  <c r="Z104" i="26"/>
  <c r="Z115" i="26"/>
  <c r="Z139" i="26"/>
  <c r="Z88" i="41"/>
  <c r="Z119" i="42"/>
  <c r="Z96" i="22"/>
  <c r="Z104" i="22"/>
  <c r="Z120" i="22"/>
  <c r="Z122" i="22"/>
  <c r="Z95" i="26"/>
  <c r="Z94" i="26"/>
  <c r="Z106" i="26"/>
  <c r="Z120" i="26"/>
  <c r="Z129" i="26"/>
  <c r="Z86" i="19"/>
  <c r="Z98" i="19"/>
  <c r="Z106" i="19"/>
  <c r="Z125" i="19"/>
  <c r="Z120" i="19"/>
  <c r="Z136" i="19"/>
  <c r="Z89" i="22"/>
  <c r="Z94" i="22"/>
  <c r="Z110" i="22"/>
  <c r="Z119" i="22"/>
  <c r="Z136" i="22"/>
  <c r="Z88" i="26"/>
  <c r="Z125" i="26"/>
  <c r="Z108" i="26"/>
  <c r="Z119" i="26"/>
  <c r="Z125" i="43"/>
  <c r="Z87" i="43"/>
  <c r="Z113" i="43"/>
  <c r="Z89" i="19"/>
  <c r="Z113" i="19"/>
  <c r="Z99" i="19"/>
  <c r="Z107" i="19"/>
  <c r="Z131" i="19"/>
  <c r="Z126" i="19"/>
  <c r="Z137" i="19"/>
  <c r="Z88" i="22"/>
  <c r="Z99" i="22"/>
  <c r="Z116" i="22"/>
  <c r="Z123" i="22"/>
  <c r="Z137" i="22"/>
  <c r="Z110" i="26"/>
  <c r="Z98" i="26"/>
  <c r="Z137" i="26"/>
  <c r="Z126" i="26"/>
  <c r="Z107" i="22"/>
  <c r="Z139" i="22"/>
  <c r="Z93" i="26"/>
  <c r="Z100" i="26"/>
  <c r="Z138" i="26"/>
  <c r="Z136" i="26"/>
  <c r="Z124" i="36"/>
  <c r="Z101" i="39"/>
  <c r="Z122" i="43"/>
  <c r="AL122" i="44"/>
  <c r="AK122" i="44"/>
  <c r="AL89" i="44"/>
  <c r="AK89" i="44"/>
  <c r="AL136" i="44"/>
  <c r="AK136" i="44"/>
  <c r="AD92" i="44"/>
  <c r="AE91" i="44"/>
  <c r="AE125" i="44"/>
  <c r="AD126" i="44"/>
  <c r="AD139" i="44"/>
  <c r="AE138" i="44"/>
  <c r="AH90" i="44"/>
  <c r="AJ90" i="44"/>
  <c r="AI90" i="44"/>
  <c r="AG90" i="44"/>
  <c r="AF90" i="44"/>
  <c r="AI137" i="44"/>
  <c r="AH137" i="44"/>
  <c r="AG137" i="44"/>
  <c r="AF137" i="44"/>
  <c r="AJ137" i="44"/>
  <c r="AL123" i="44"/>
  <c r="AK123" i="44"/>
  <c r="AH124" i="44"/>
  <c r="AG124" i="44"/>
  <c r="AF124" i="44"/>
  <c r="AJ124" i="44"/>
  <c r="AI124" i="44"/>
  <c r="Z86" i="22"/>
  <c r="Z98" i="22"/>
  <c r="Z95" i="22"/>
  <c r="Z115" i="22"/>
  <c r="Z112" i="22"/>
  <c r="Z135" i="22"/>
  <c r="Z124" i="22"/>
  <c r="Z92" i="26"/>
  <c r="Z122" i="26"/>
  <c r="Z103" i="26"/>
  <c r="Z111" i="26"/>
  <c r="Z114" i="26"/>
  <c r="Z133" i="26"/>
  <c r="Z104" i="30"/>
  <c r="Z106" i="30"/>
  <c r="Z120" i="30"/>
  <c r="Z123" i="30"/>
  <c r="Z86" i="30"/>
  <c r="Z133" i="30"/>
  <c r="Z118" i="30"/>
  <c r="Z132" i="32"/>
  <c r="Z94" i="33"/>
  <c r="Z110" i="35"/>
  <c r="Z86" i="35"/>
  <c r="Z106" i="35"/>
  <c r="Z99" i="35"/>
  <c r="Z104" i="35"/>
  <c r="Z120" i="35"/>
  <c r="Z132" i="35"/>
  <c r="Z88" i="30"/>
  <c r="Z114" i="30"/>
  <c r="Z139" i="30"/>
  <c r="Z126" i="30"/>
  <c r="Z99" i="30"/>
  <c r="Z135" i="30"/>
  <c r="Z134" i="30"/>
  <c r="Z94" i="35"/>
  <c r="Z90" i="35"/>
  <c r="Z118" i="35"/>
  <c r="Z103" i="35"/>
  <c r="Z108" i="35"/>
  <c r="Z126" i="35"/>
  <c r="Z97" i="35"/>
  <c r="Z107" i="35"/>
  <c r="Z92" i="35"/>
  <c r="Z119" i="35"/>
  <c r="Z111" i="35"/>
  <c r="Z117" i="35"/>
  <c r="Z108" i="41"/>
  <c r="AE112" i="43"/>
  <c r="AD113" i="43"/>
  <c r="Z86" i="32"/>
  <c r="Z137" i="33"/>
  <c r="Z102" i="35"/>
  <c r="Z114" i="35"/>
  <c r="Z109" i="35"/>
  <c r="Z100" i="35"/>
  <c r="Z131" i="35"/>
  <c r="Z121" i="35"/>
  <c r="Z122" i="35"/>
  <c r="AH111" i="43"/>
  <c r="AF111" i="43"/>
  <c r="AG111" i="43"/>
  <c r="Z93" i="39"/>
  <c r="Z118" i="41"/>
  <c r="Z136" i="41"/>
  <c r="Z133" i="22"/>
  <c r="Z121" i="22"/>
  <c r="Z87" i="26"/>
  <c r="Z97" i="26"/>
  <c r="Z101" i="26"/>
  <c r="Z109" i="26"/>
  <c r="Z127" i="26"/>
  <c r="Z118" i="26"/>
  <c r="Z130" i="26"/>
  <c r="Z98" i="30"/>
  <c r="Z87" i="30"/>
  <c r="Z92" i="30"/>
  <c r="Z122" i="30"/>
  <c r="Z121" i="30"/>
  <c r="Z131" i="30"/>
  <c r="Z123" i="32"/>
  <c r="Z96" i="33"/>
  <c r="Z116" i="35"/>
  <c r="Z98" i="35"/>
  <c r="Z87" i="35"/>
  <c r="Z105" i="35"/>
  <c r="Z135" i="35"/>
  <c r="Z134" i="35"/>
  <c r="Z137" i="35"/>
  <c r="Z98" i="43"/>
  <c r="Z92" i="22"/>
  <c r="Z97" i="22"/>
  <c r="Z105" i="22"/>
  <c r="Z109" i="22"/>
  <c r="Z131" i="22"/>
  <c r="Z134" i="22"/>
  <c r="Z86" i="26"/>
  <c r="Z113" i="26"/>
  <c r="Z102" i="26"/>
  <c r="Z116" i="26"/>
  <c r="Z134" i="26"/>
  <c r="Z111" i="30"/>
  <c r="Z95" i="30"/>
  <c r="Z89" i="30"/>
  <c r="Z116" i="30"/>
  <c r="Z136" i="30"/>
  <c r="Z130" i="30"/>
  <c r="Z134" i="32"/>
  <c r="Z89" i="33"/>
  <c r="Z88" i="35"/>
  <c r="Z115" i="35"/>
  <c r="Z101" i="35"/>
  <c r="Z123" i="35"/>
  <c r="Z112" i="35"/>
  <c r="Z138" i="35"/>
  <c r="Z119" i="39"/>
  <c r="Z93" i="41"/>
  <c r="Z118" i="43"/>
  <c r="Z139" i="43"/>
  <c r="Z108" i="43"/>
  <c r="Z93" i="43"/>
  <c r="Z115" i="43"/>
  <c r="AG136" i="43"/>
  <c r="AF136" i="43"/>
  <c r="AJ136" i="43"/>
  <c r="AI136" i="43"/>
  <c r="AH136" i="43"/>
  <c r="AK111" i="43"/>
  <c r="AL111" i="43"/>
  <c r="AE137" i="43"/>
  <c r="AD138" i="43"/>
  <c r="AE89" i="43"/>
  <c r="AD90" i="43"/>
  <c r="AK87" i="43"/>
  <c r="AL87" i="43"/>
  <c r="AK110" i="43"/>
  <c r="AL110" i="43"/>
  <c r="AL122" i="43"/>
  <c r="AK122" i="43"/>
  <c r="AE124" i="43"/>
  <c r="AD125" i="43"/>
  <c r="AL99" i="43"/>
  <c r="AK99" i="43"/>
  <c r="AD102" i="43"/>
  <c r="AE101" i="43"/>
  <c r="AI88" i="43"/>
  <c r="AJ88" i="43"/>
  <c r="AH88" i="43"/>
  <c r="AG88" i="43"/>
  <c r="AF88" i="43"/>
  <c r="AL135" i="43"/>
  <c r="AK135" i="43"/>
  <c r="AG123" i="43"/>
  <c r="AF123" i="43"/>
  <c r="AJ123" i="43"/>
  <c r="AI123" i="43"/>
  <c r="AH123" i="43"/>
  <c r="AF100" i="43"/>
  <c r="AG100" i="43"/>
  <c r="AI100" i="43"/>
  <c r="AJ100" i="43"/>
  <c r="AH100" i="43"/>
  <c r="Z139" i="41"/>
  <c r="Z87" i="41"/>
  <c r="Z123" i="41"/>
  <c r="Z137" i="41"/>
  <c r="Z127" i="42"/>
  <c r="Z124" i="42"/>
  <c r="Z103" i="42"/>
  <c r="Z118" i="42"/>
  <c r="Z110" i="42"/>
  <c r="Z104" i="42"/>
  <c r="Z98" i="42"/>
  <c r="Z94" i="42"/>
  <c r="Z128" i="42"/>
  <c r="Z117" i="42"/>
  <c r="Z109" i="42"/>
  <c r="Z97" i="42"/>
  <c r="Z131" i="42"/>
  <c r="Z90" i="42"/>
  <c r="Z116" i="42"/>
  <c r="Z101" i="42"/>
  <c r="Z96" i="42"/>
  <c r="Z100" i="42"/>
  <c r="Z86" i="42"/>
  <c r="Z125" i="42"/>
  <c r="Z135" i="42"/>
  <c r="Z115" i="42"/>
  <c r="Z130" i="42"/>
  <c r="Z92" i="42"/>
  <c r="Z95" i="42"/>
  <c r="Z89" i="42"/>
  <c r="Z126" i="42"/>
  <c r="Z129" i="42"/>
  <c r="Z114" i="42"/>
  <c r="Z122" i="42"/>
  <c r="Z88" i="42"/>
  <c r="Z91" i="42"/>
  <c r="Z105" i="42"/>
  <c r="Z134" i="42"/>
  <c r="Z120" i="42"/>
  <c r="Z112" i="42"/>
  <c r="Z123" i="42"/>
  <c r="Z107" i="42"/>
  <c r="Z93" i="42"/>
  <c r="Z121" i="42"/>
  <c r="Z88" i="39"/>
  <c r="Z92" i="41"/>
  <c r="Z109" i="41"/>
  <c r="Z111" i="42"/>
  <c r="Z137" i="42"/>
  <c r="Z113" i="42"/>
  <c r="Z96" i="41"/>
  <c r="Z110" i="41"/>
  <c r="Z102" i="42"/>
  <c r="Z108" i="42"/>
  <c r="Z103" i="41"/>
  <c r="Z111" i="41"/>
  <c r="Z99" i="42"/>
  <c r="Z136" i="42"/>
  <c r="Z133" i="39"/>
  <c r="Z89" i="41"/>
  <c r="Z102" i="41"/>
  <c r="Z119" i="41"/>
  <c r="Z106" i="42"/>
  <c r="Z133" i="42"/>
  <c r="Z87" i="42"/>
  <c r="Z139" i="42"/>
  <c r="Z132" i="42"/>
  <c r="AE125" i="42"/>
  <c r="AD126" i="42"/>
  <c r="AL89" i="42"/>
  <c r="AK89" i="42"/>
  <c r="AH124" i="42"/>
  <c r="AG124" i="42"/>
  <c r="AF124" i="42"/>
  <c r="AJ124" i="42"/>
  <c r="AI124" i="42"/>
  <c r="AL99" i="42"/>
  <c r="AK99" i="42"/>
  <c r="AD115" i="42"/>
  <c r="AE114" i="42"/>
  <c r="AJ113" i="42"/>
  <c r="AI113" i="42"/>
  <c r="AH113" i="42"/>
  <c r="AG113" i="42"/>
  <c r="AF113" i="42"/>
  <c r="AD92" i="42"/>
  <c r="AE91" i="42"/>
  <c r="AE137" i="42"/>
  <c r="AD138" i="42"/>
  <c r="AL112" i="42"/>
  <c r="AK112" i="42"/>
  <c r="AL123" i="42"/>
  <c r="AK123" i="42"/>
  <c r="AF90" i="42"/>
  <c r="AJ90" i="42"/>
  <c r="AI90" i="42"/>
  <c r="AH90" i="42"/>
  <c r="AG90" i="42"/>
  <c r="AG136" i="42"/>
  <c r="AF136" i="42"/>
  <c r="AJ136" i="42"/>
  <c r="AI136" i="42"/>
  <c r="AH136" i="42"/>
  <c r="AE101" i="42"/>
  <c r="AD102" i="42"/>
  <c r="AL135" i="42"/>
  <c r="AK135" i="42"/>
  <c r="AJ100" i="42"/>
  <c r="AI100" i="42"/>
  <c r="AH100" i="42"/>
  <c r="AG100" i="42"/>
  <c r="AF100" i="42"/>
  <c r="Z138" i="27"/>
  <c r="Z90" i="27"/>
  <c r="Z126" i="27"/>
  <c r="Z121" i="27"/>
  <c r="Z113" i="27"/>
  <c r="Z106" i="27"/>
  <c r="Z103" i="27"/>
  <c r="Z94" i="27"/>
  <c r="Z98" i="41"/>
  <c r="Z99" i="41"/>
  <c r="Z107" i="41"/>
  <c r="Z115" i="41"/>
  <c r="Z120" i="41"/>
  <c r="Z138" i="41"/>
  <c r="Z116" i="41"/>
  <c r="Z121" i="41"/>
  <c r="Z126" i="41"/>
  <c r="Z129" i="41"/>
  <c r="Z125" i="41"/>
  <c r="Z117" i="41"/>
  <c r="Z135" i="41"/>
  <c r="Z133" i="41"/>
  <c r="Z123" i="39"/>
  <c r="Z90" i="41"/>
  <c r="Z97" i="41"/>
  <c r="Z91" i="41"/>
  <c r="Z112" i="41"/>
  <c r="Z131" i="41"/>
  <c r="Z128" i="41"/>
  <c r="Z124" i="41"/>
  <c r="Z94" i="41"/>
  <c r="Z100" i="41"/>
  <c r="Z95" i="41"/>
  <c r="Z113" i="41"/>
  <c r="Z122" i="41"/>
  <c r="Z127" i="41"/>
  <c r="Z132" i="41"/>
  <c r="Z129" i="39"/>
  <c r="Z120" i="40"/>
  <c r="Z86" i="41"/>
  <c r="Z105" i="41"/>
  <c r="Z104" i="41"/>
  <c r="Z114" i="41"/>
  <c r="Z130" i="41"/>
  <c r="AD89" i="41"/>
  <c r="AE88" i="41"/>
  <c r="AL99" i="41"/>
  <c r="AK99" i="41"/>
  <c r="AE124" i="41"/>
  <c r="AD125" i="41"/>
  <c r="AD113" i="41"/>
  <c r="AE112" i="41"/>
  <c r="AI111" i="41"/>
  <c r="AH111" i="41"/>
  <c r="AF111" i="41"/>
  <c r="AJ111" i="41"/>
  <c r="AG111" i="41"/>
  <c r="AG100" i="41"/>
  <c r="AI100" i="41"/>
  <c r="AH100" i="41"/>
  <c r="AF100" i="41"/>
  <c r="AJ100" i="41"/>
  <c r="AG123" i="41"/>
  <c r="AF123" i="41"/>
  <c r="AJ123" i="41"/>
  <c r="AI123" i="41"/>
  <c r="AH123" i="41"/>
  <c r="AK110" i="41"/>
  <c r="AL110" i="41"/>
  <c r="AE101" i="41"/>
  <c r="AD102" i="41"/>
  <c r="AL122" i="41"/>
  <c r="AK122" i="41"/>
  <c r="AE137" i="41"/>
  <c r="AD138" i="41"/>
  <c r="AL86" i="41"/>
  <c r="AK86" i="41"/>
  <c r="AG136" i="41"/>
  <c r="AF136" i="41"/>
  <c r="AJ136" i="41"/>
  <c r="AI136" i="41"/>
  <c r="AH136" i="41"/>
  <c r="AL135" i="41"/>
  <c r="AK135" i="41"/>
  <c r="AJ87" i="41"/>
  <c r="AI87" i="41"/>
  <c r="AH87" i="41"/>
  <c r="AG87" i="41"/>
  <c r="AF87" i="41"/>
  <c r="Z134" i="39"/>
  <c r="Z114" i="39"/>
  <c r="Z104" i="40"/>
  <c r="Z86" i="40"/>
  <c r="Z138" i="40"/>
  <c r="Z129" i="40"/>
  <c r="Z114" i="40"/>
  <c r="Z125" i="40"/>
  <c r="Z94" i="40"/>
  <c r="Z109" i="40"/>
  <c r="Z108" i="40"/>
  <c r="Z93" i="40"/>
  <c r="Z90" i="40"/>
  <c r="Z136" i="40"/>
  <c r="Z134" i="40"/>
  <c r="Z115" i="40"/>
  <c r="Z133" i="40"/>
  <c r="Z127" i="40"/>
  <c r="Z111" i="40"/>
  <c r="Z97" i="40"/>
  <c r="Z89" i="40"/>
  <c r="Z98" i="40"/>
  <c r="Z103" i="40"/>
  <c r="Z105" i="40"/>
  <c r="Z92" i="40"/>
  <c r="Z101" i="40"/>
  <c r="Z118" i="40"/>
  <c r="Z117" i="40"/>
  <c r="Z128" i="40"/>
  <c r="Z110" i="40"/>
  <c r="Z119" i="40"/>
  <c r="Z132" i="40"/>
  <c r="Z106" i="40"/>
  <c r="Z130" i="39"/>
  <c r="Z95" i="40"/>
  <c r="Z91" i="40"/>
  <c r="Z123" i="40"/>
  <c r="Z88" i="40"/>
  <c r="Z131" i="40"/>
  <c r="Z116" i="40"/>
  <c r="Z96" i="40"/>
  <c r="Z138" i="39"/>
  <c r="Z102" i="40"/>
  <c r="Z135" i="40"/>
  <c r="Z124" i="40"/>
  <c r="Z126" i="40"/>
  <c r="Z139" i="40"/>
  <c r="Z122" i="40"/>
  <c r="Z137" i="40"/>
  <c r="Z109" i="39"/>
  <c r="Z113" i="40"/>
  <c r="Z107" i="40"/>
  <c r="Z121" i="40"/>
  <c r="Z130" i="40"/>
  <c r="Z99" i="40"/>
  <c r="Z87" i="40"/>
  <c r="Z112" i="40"/>
  <c r="AK88" i="40"/>
  <c r="AL88" i="40"/>
  <c r="AE125" i="40"/>
  <c r="AD126" i="40"/>
  <c r="AL136" i="40"/>
  <c r="AK136" i="40"/>
  <c r="AL100" i="40"/>
  <c r="AK100" i="40"/>
  <c r="AH124" i="40"/>
  <c r="AG124" i="40"/>
  <c r="AF124" i="40"/>
  <c r="AJ124" i="40"/>
  <c r="AI124" i="40"/>
  <c r="AI89" i="40"/>
  <c r="AH89" i="40"/>
  <c r="AG89" i="40"/>
  <c r="AF89" i="40"/>
  <c r="AJ89" i="40"/>
  <c r="AJ101" i="40"/>
  <c r="AI101" i="40"/>
  <c r="AH101" i="40"/>
  <c r="AG101" i="40"/>
  <c r="AF101" i="40"/>
  <c r="AD139" i="40"/>
  <c r="AE138" i="40"/>
  <c r="AL112" i="40"/>
  <c r="AK112" i="40"/>
  <c r="AD91" i="40"/>
  <c r="AE90" i="40"/>
  <c r="AD103" i="40"/>
  <c r="AE102" i="40"/>
  <c r="AI137" i="40"/>
  <c r="AH137" i="40"/>
  <c r="AG137" i="40"/>
  <c r="AF137" i="40"/>
  <c r="AJ137" i="40"/>
  <c r="AE114" i="40"/>
  <c r="AD115" i="40"/>
  <c r="AL123" i="40"/>
  <c r="AK123" i="40"/>
  <c r="AJ113" i="40"/>
  <c r="AI113" i="40"/>
  <c r="AH113" i="40"/>
  <c r="AG113" i="40"/>
  <c r="AF113" i="40"/>
  <c r="Z110" i="27"/>
  <c r="Z95" i="32"/>
  <c r="Z104" i="32"/>
  <c r="Z123" i="33"/>
  <c r="Z97" i="33"/>
  <c r="Z100" i="33"/>
  <c r="Z91" i="39"/>
  <c r="Z90" i="39"/>
  <c r="Z105" i="39"/>
  <c r="Z110" i="39"/>
  <c r="Z131" i="39"/>
  <c r="Z135" i="39"/>
  <c r="Z87" i="27"/>
  <c r="Z114" i="27"/>
  <c r="Z89" i="32"/>
  <c r="Z118" i="32"/>
  <c r="Z103" i="33"/>
  <c r="Z124" i="33"/>
  <c r="Z93" i="20"/>
  <c r="Z112" i="20"/>
  <c r="Z103" i="20"/>
  <c r="Z124" i="20"/>
  <c r="Z109" i="20"/>
  <c r="Z122" i="20"/>
  <c r="Z139" i="20"/>
  <c r="Z86" i="21"/>
  <c r="Z90" i="21"/>
  <c r="Z108" i="21"/>
  <c r="Z109" i="21"/>
  <c r="Z119" i="21"/>
  <c r="Z132" i="21"/>
  <c r="Z138" i="21"/>
  <c r="Z101" i="27"/>
  <c r="Z91" i="27"/>
  <c r="Z93" i="27"/>
  <c r="Z123" i="27"/>
  <c r="Z115" i="27"/>
  <c r="Z135" i="27"/>
  <c r="Z133" i="27"/>
  <c r="Z112" i="28"/>
  <c r="Z108" i="28"/>
  <c r="Z95" i="28"/>
  <c r="Z93" i="28"/>
  <c r="Z130" i="28"/>
  <c r="Z128" i="28"/>
  <c r="Z122" i="28"/>
  <c r="Z110" i="29"/>
  <c r="Z107" i="29"/>
  <c r="Z105" i="29"/>
  <c r="Z136" i="29"/>
  <c r="Z118" i="29"/>
  <c r="Z122" i="29"/>
  <c r="Z99" i="32"/>
  <c r="Z119" i="32"/>
  <c r="Z129" i="32"/>
  <c r="Z131" i="32"/>
  <c r="Z108" i="32"/>
  <c r="Z117" i="32"/>
  <c r="Z102" i="33"/>
  <c r="Z116" i="33"/>
  <c r="Z129" i="33"/>
  <c r="Z101" i="33"/>
  <c r="Z104" i="33"/>
  <c r="Z120" i="33"/>
  <c r="Z132" i="33"/>
  <c r="Z111" i="36"/>
  <c r="Z91" i="36"/>
  <c r="Z139" i="36"/>
  <c r="Z105" i="36"/>
  <c r="Z113" i="36"/>
  <c r="Z134" i="36"/>
  <c r="Z125" i="36"/>
  <c r="Z86" i="38"/>
  <c r="Z98" i="38"/>
  <c r="Z118" i="38"/>
  <c r="Z122" i="38"/>
  <c r="Z99" i="39"/>
  <c r="Z102" i="39"/>
  <c r="Z96" i="39"/>
  <c r="Z106" i="39"/>
  <c r="Z111" i="39"/>
  <c r="Z136" i="39"/>
  <c r="Z139" i="39"/>
  <c r="Z99" i="27"/>
  <c r="Z129" i="27"/>
  <c r="Z89" i="20"/>
  <c r="Z94" i="20"/>
  <c r="Z104" i="20"/>
  <c r="Z111" i="20"/>
  <c r="Z115" i="20"/>
  <c r="Z127" i="20"/>
  <c r="Z128" i="20"/>
  <c r="Z89" i="21"/>
  <c r="Z93" i="21"/>
  <c r="Z129" i="21"/>
  <c r="Z112" i="21"/>
  <c r="Z111" i="21"/>
  <c r="Z121" i="21"/>
  <c r="Z139" i="21"/>
  <c r="AI135" i="26"/>
  <c r="Z107" i="27"/>
  <c r="Z95" i="27"/>
  <c r="Z97" i="27"/>
  <c r="Z131" i="27"/>
  <c r="Z116" i="27"/>
  <c r="Z139" i="27"/>
  <c r="Z137" i="27"/>
  <c r="Z86" i="28"/>
  <c r="Z88" i="28"/>
  <c r="Z90" i="28"/>
  <c r="Z96" i="28"/>
  <c r="Z121" i="28"/>
  <c r="Z115" i="28"/>
  <c r="Z125" i="28"/>
  <c r="Z86" i="29"/>
  <c r="Z100" i="29"/>
  <c r="Z98" i="29"/>
  <c r="Z112" i="29"/>
  <c r="Z116" i="29"/>
  <c r="Z128" i="29"/>
  <c r="Z125" i="29"/>
  <c r="Z106" i="32"/>
  <c r="Z107" i="32"/>
  <c r="Z102" i="32"/>
  <c r="Z94" i="32"/>
  <c r="Z139" i="32"/>
  <c r="Z111" i="32"/>
  <c r="Z122" i="32"/>
  <c r="Z86" i="33"/>
  <c r="Z127" i="33"/>
  <c r="Z139" i="33"/>
  <c r="Z105" i="33"/>
  <c r="Z107" i="33"/>
  <c r="Z126" i="33"/>
  <c r="Z97" i="36"/>
  <c r="Z95" i="36"/>
  <c r="Z88" i="36"/>
  <c r="Z127" i="36"/>
  <c r="Z116" i="36"/>
  <c r="Z109" i="36"/>
  <c r="Z133" i="36"/>
  <c r="Z109" i="38"/>
  <c r="Z102" i="38"/>
  <c r="Z123" i="38"/>
  <c r="Z125" i="38"/>
  <c r="Z103" i="39"/>
  <c r="Z124" i="39"/>
  <c r="Z100" i="39"/>
  <c r="Z104" i="39"/>
  <c r="Z112" i="39"/>
  <c r="Z117" i="39"/>
  <c r="Z128" i="39"/>
  <c r="Z89" i="27"/>
  <c r="Z125" i="27"/>
  <c r="Z112" i="32"/>
  <c r="Z138" i="32"/>
  <c r="Z112" i="33"/>
  <c r="Z130" i="33"/>
  <c r="Z88" i="20"/>
  <c r="Z97" i="20"/>
  <c r="Z105" i="20"/>
  <c r="Z117" i="20"/>
  <c r="Z114" i="20"/>
  <c r="Z133" i="20"/>
  <c r="Z121" i="20"/>
  <c r="Z92" i="21"/>
  <c r="Z95" i="21"/>
  <c r="Z97" i="21"/>
  <c r="Z115" i="21"/>
  <c r="Z114" i="21"/>
  <c r="Z127" i="21"/>
  <c r="Z122" i="21"/>
  <c r="Z100" i="27"/>
  <c r="Z102" i="27"/>
  <c r="Z105" i="27"/>
  <c r="Z136" i="27"/>
  <c r="Z117" i="27"/>
  <c r="Z128" i="27"/>
  <c r="Z124" i="27"/>
  <c r="Z99" i="28"/>
  <c r="Z98" i="28"/>
  <c r="Z94" i="28"/>
  <c r="Z107" i="28"/>
  <c r="Z123" i="28"/>
  <c r="Z127" i="28"/>
  <c r="Z133" i="28"/>
  <c r="Z89" i="29"/>
  <c r="Z113" i="29"/>
  <c r="Z102" i="29"/>
  <c r="Z87" i="29"/>
  <c r="Z130" i="29"/>
  <c r="Z127" i="29"/>
  <c r="Z133" i="29"/>
  <c r="Z91" i="32"/>
  <c r="Z136" i="32"/>
  <c r="Z96" i="32"/>
  <c r="Z97" i="32"/>
  <c r="Z92" i="32"/>
  <c r="Z120" i="32"/>
  <c r="Z125" i="32"/>
  <c r="Z136" i="33"/>
  <c r="Z98" i="33"/>
  <c r="Z87" i="33"/>
  <c r="Z121" i="33"/>
  <c r="Z111" i="33"/>
  <c r="Z117" i="33"/>
  <c r="Z108" i="36"/>
  <c r="Z103" i="36"/>
  <c r="Z114" i="36"/>
  <c r="Z130" i="36"/>
  <c r="Z119" i="36"/>
  <c r="Z121" i="36"/>
  <c r="Z137" i="36"/>
  <c r="Z93" i="38"/>
  <c r="Z96" i="38"/>
  <c r="Z95" i="38"/>
  <c r="Z128" i="38"/>
  <c r="Z133" i="38"/>
  <c r="Z92" i="39"/>
  <c r="Z89" i="39"/>
  <c r="Z95" i="39"/>
  <c r="Z126" i="39"/>
  <c r="Z113" i="39"/>
  <c r="Z118" i="39"/>
  <c r="Z125" i="39"/>
  <c r="Z109" i="27"/>
  <c r="Z104" i="27"/>
  <c r="Z111" i="27"/>
  <c r="Z122" i="27"/>
  <c r="Z118" i="27"/>
  <c r="Z127" i="27"/>
  <c r="Z132" i="27"/>
  <c r="Z114" i="32"/>
  <c r="Z90" i="32"/>
  <c r="Z103" i="32"/>
  <c r="Z101" i="32"/>
  <c r="Z100" i="32"/>
  <c r="Z126" i="32"/>
  <c r="Z133" i="32"/>
  <c r="Z95" i="33"/>
  <c r="Z93" i="33"/>
  <c r="Z108" i="33"/>
  <c r="Z106" i="33"/>
  <c r="Z135" i="33"/>
  <c r="Z115" i="33"/>
  <c r="Z122" i="33"/>
  <c r="Z111" i="38"/>
  <c r="Z89" i="38"/>
  <c r="Z106" i="38"/>
  <c r="Z112" i="38"/>
  <c r="Z137" i="38"/>
  <c r="Z119" i="20"/>
  <c r="Z123" i="20"/>
  <c r="Z130" i="20"/>
  <c r="Z96" i="21"/>
  <c r="Z100" i="21"/>
  <c r="Z101" i="21"/>
  <c r="Z125" i="21"/>
  <c r="Z120" i="21"/>
  <c r="Z134" i="21"/>
  <c r="Z124" i="21"/>
  <c r="Z108" i="27"/>
  <c r="Z92" i="27"/>
  <c r="Z88" i="27"/>
  <c r="Z130" i="27"/>
  <c r="Z119" i="27"/>
  <c r="Z134" i="27"/>
  <c r="Z91" i="28"/>
  <c r="Z106" i="28"/>
  <c r="Z101" i="28"/>
  <c r="Z119" i="28"/>
  <c r="Z135" i="28"/>
  <c r="Z138" i="28"/>
  <c r="Z124" i="28"/>
  <c r="Z99" i="29"/>
  <c r="Z91" i="29"/>
  <c r="Z90" i="29"/>
  <c r="Z96" i="29"/>
  <c r="Z123" i="29"/>
  <c r="Z138" i="29"/>
  <c r="Z114" i="29"/>
  <c r="Z88" i="32"/>
  <c r="Z93" i="32"/>
  <c r="Z121" i="32"/>
  <c r="Z130" i="32"/>
  <c r="Z135" i="32"/>
  <c r="Z128" i="32"/>
  <c r="Z137" i="32"/>
  <c r="Z114" i="33"/>
  <c r="Z138" i="33"/>
  <c r="Z91" i="33"/>
  <c r="Z113" i="33"/>
  <c r="Z110" i="33"/>
  <c r="Z118" i="33"/>
  <c r="Z125" i="33"/>
  <c r="Z86" i="36"/>
  <c r="Z90" i="36"/>
  <c r="Z87" i="36"/>
  <c r="Z100" i="36"/>
  <c r="Z115" i="36"/>
  <c r="Z120" i="36"/>
  <c r="Z132" i="36"/>
  <c r="Z116" i="38"/>
  <c r="Z110" i="38"/>
  <c r="Z139" i="38"/>
  <c r="Z119" i="38"/>
  <c r="AL134" i="38"/>
  <c r="Z86" i="39"/>
  <c r="Z94" i="39"/>
  <c r="Z122" i="39"/>
  <c r="Z107" i="39"/>
  <c r="Z115" i="39"/>
  <c r="Z120" i="39"/>
  <c r="Z137" i="39"/>
  <c r="Z99" i="20"/>
  <c r="Z116" i="20"/>
  <c r="Z135" i="20"/>
  <c r="Z87" i="20"/>
  <c r="Z100" i="20"/>
  <c r="Z95" i="20"/>
  <c r="Z126" i="20"/>
  <c r="Z125" i="20"/>
  <c r="Z91" i="21"/>
  <c r="Z102" i="21"/>
  <c r="Z103" i="21"/>
  <c r="Z110" i="21"/>
  <c r="Z123" i="21"/>
  <c r="Z135" i="21"/>
  <c r="Z86" i="27"/>
  <c r="Z96" i="27"/>
  <c r="Z98" i="27"/>
  <c r="Z112" i="27"/>
  <c r="Z120" i="27"/>
  <c r="Z113" i="28"/>
  <c r="Z109" i="28"/>
  <c r="Z105" i="28"/>
  <c r="Z131" i="28"/>
  <c r="Z139" i="28"/>
  <c r="Z120" i="28"/>
  <c r="Z104" i="29"/>
  <c r="Z103" i="29"/>
  <c r="Z94" i="29"/>
  <c r="Z108" i="29"/>
  <c r="Z129" i="29"/>
  <c r="Z120" i="29"/>
  <c r="Z98" i="32"/>
  <c r="Z110" i="32"/>
  <c r="Z105" i="32"/>
  <c r="Z115" i="32"/>
  <c r="Z109" i="32"/>
  <c r="Z127" i="32"/>
  <c r="Z99" i="33"/>
  <c r="Z88" i="33"/>
  <c r="Z109" i="33"/>
  <c r="Z90" i="33"/>
  <c r="Z119" i="33"/>
  <c r="Z134" i="33"/>
  <c r="Z92" i="36"/>
  <c r="Z94" i="36"/>
  <c r="Z93" i="36"/>
  <c r="Z104" i="36"/>
  <c r="Z136" i="36"/>
  <c r="Z130" i="38"/>
  <c r="Z88" i="38"/>
  <c r="Z101" i="38"/>
  <c r="Z129" i="38"/>
  <c r="Z98" i="39"/>
  <c r="Z97" i="39"/>
  <c r="Z108" i="39"/>
  <c r="Z127" i="39"/>
  <c r="Z116" i="39"/>
  <c r="Z121" i="39"/>
  <c r="AH88" i="39"/>
  <c r="AG88" i="39"/>
  <c r="AJ88" i="39"/>
  <c r="AF88" i="39"/>
  <c r="AI88" i="39"/>
  <c r="AL110" i="39"/>
  <c r="AK110" i="39"/>
  <c r="AK134" i="39"/>
  <c r="AL134" i="39"/>
  <c r="AL122" i="39"/>
  <c r="AK122" i="39"/>
  <c r="AH99" i="39"/>
  <c r="AI99" i="39"/>
  <c r="AG99" i="39"/>
  <c r="AF99" i="39"/>
  <c r="AJ99" i="39"/>
  <c r="AH111" i="39"/>
  <c r="AG111" i="39"/>
  <c r="AF111" i="39"/>
  <c r="AI111" i="39"/>
  <c r="AJ111" i="39"/>
  <c r="AL98" i="39"/>
  <c r="AK98" i="39"/>
  <c r="AF123" i="39"/>
  <c r="AJ123" i="39"/>
  <c r="AH123" i="39"/>
  <c r="AI123" i="39"/>
  <c r="AG123" i="39"/>
  <c r="AL87" i="39"/>
  <c r="AK87" i="39"/>
  <c r="AD101" i="39"/>
  <c r="AE100" i="39"/>
  <c r="AD113" i="39"/>
  <c r="AE112" i="39"/>
  <c r="AD125" i="39"/>
  <c r="AE124" i="39"/>
  <c r="AE136" i="39"/>
  <c r="AD137" i="39"/>
  <c r="AE89" i="39"/>
  <c r="AD90" i="39"/>
  <c r="AI135" i="39"/>
  <c r="AH135" i="39"/>
  <c r="AG135" i="39"/>
  <c r="AF135" i="39"/>
  <c r="AJ135" i="39"/>
  <c r="Z133" i="37"/>
  <c r="Z118" i="37"/>
  <c r="Z95" i="37"/>
  <c r="Z129" i="37"/>
  <c r="Z127" i="37"/>
  <c r="Z131" i="37"/>
  <c r="Z99" i="37"/>
  <c r="Z125" i="37"/>
  <c r="Z110" i="37"/>
  <c r="Z117" i="37"/>
  <c r="Z119" i="37"/>
  <c r="Z103" i="37"/>
  <c r="Z92" i="37"/>
  <c r="Z91" i="37"/>
  <c r="Z122" i="37"/>
  <c r="Z123" i="37"/>
  <c r="Z112" i="37"/>
  <c r="Z111" i="37"/>
  <c r="Z93" i="37"/>
  <c r="Z136" i="37"/>
  <c r="Z96" i="37"/>
  <c r="Z126" i="37"/>
  <c r="Z114" i="37"/>
  <c r="Z106" i="37"/>
  <c r="Z90" i="37"/>
  <c r="Z89" i="37"/>
  <c r="Z116" i="37"/>
  <c r="Z120" i="37"/>
  <c r="Z109" i="37"/>
  <c r="Z98" i="37"/>
  <c r="Z121" i="37"/>
  <c r="Z88" i="37"/>
  <c r="Z115" i="37"/>
  <c r="Z132" i="37"/>
  <c r="Z130" i="37"/>
  <c r="Z113" i="37"/>
  <c r="Z108" i="37"/>
  <c r="Z101" i="37"/>
  <c r="Z104" i="37"/>
  <c r="Z86" i="37"/>
  <c r="Z124" i="37"/>
  <c r="Z128" i="37"/>
  <c r="Z105" i="37"/>
  <c r="Z107" i="37"/>
  <c r="Z100" i="37"/>
  <c r="Z102" i="37"/>
  <c r="Z94" i="37"/>
  <c r="Z137" i="37"/>
  <c r="Z134" i="37"/>
  <c r="Z135" i="37"/>
  <c r="Z139" i="37"/>
  <c r="Z97" i="37"/>
  <c r="Z138" i="37"/>
  <c r="Z87" i="37"/>
  <c r="Z122" i="34"/>
  <c r="Z114" i="34"/>
  <c r="Z115" i="34"/>
  <c r="Z99" i="34"/>
  <c r="Z93" i="34"/>
  <c r="Z97" i="34"/>
  <c r="Z95" i="34"/>
  <c r="Z117" i="34"/>
  <c r="Z127" i="34"/>
  <c r="Z106" i="34"/>
  <c r="Z86" i="34"/>
  <c r="Z88" i="34"/>
  <c r="Z100" i="34"/>
  <c r="Z94" i="34"/>
  <c r="Z126" i="34"/>
  <c r="Z121" i="34"/>
  <c r="Z102" i="34"/>
  <c r="Z113" i="34"/>
  <c r="Z90" i="34"/>
  <c r="Z118" i="34"/>
  <c r="Z120" i="34"/>
  <c r="Z105" i="34"/>
  <c r="Z124" i="34"/>
  <c r="Z134" i="34"/>
  <c r="Z138" i="34"/>
  <c r="Z96" i="34"/>
  <c r="Z132" i="34"/>
  <c r="Z130" i="34"/>
  <c r="Z101" i="34"/>
  <c r="Z91" i="34"/>
  <c r="Z116" i="34"/>
  <c r="Z131" i="34"/>
  <c r="Z108" i="34"/>
  <c r="Z137" i="34"/>
  <c r="Z119" i="34"/>
  <c r="Z136" i="34"/>
  <c r="Z129" i="34"/>
  <c r="Z107" i="34"/>
  <c r="Z128" i="34"/>
  <c r="Z103" i="34"/>
  <c r="Z133" i="34"/>
  <c r="Z111" i="34"/>
  <c r="Z135" i="34"/>
  <c r="Z139" i="34"/>
  <c r="Z89" i="34"/>
  <c r="Z104" i="34"/>
  <c r="Z87" i="34"/>
  <c r="Z125" i="34"/>
  <c r="Z123" i="34"/>
  <c r="Z110" i="34"/>
  <c r="Z112" i="34"/>
  <c r="Z92" i="34"/>
  <c r="Z98" i="34"/>
  <c r="Z109" i="34"/>
  <c r="T115" i="27"/>
  <c r="T115" i="37"/>
  <c r="T115" i="26"/>
  <c r="T115" i="38"/>
  <c r="T115" i="24"/>
  <c r="T115" i="36"/>
  <c r="T115" i="25"/>
  <c r="T115" i="28"/>
  <c r="T115" i="34"/>
  <c r="T115" i="22"/>
  <c r="T115" i="33"/>
  <c r="T115" i="32"/>
  <c r="T115" i="19"/>
  <c r="T115" i="23"/>
  <c r="T115" i="21"/>
  <c r="T115" i="15"/>
  <c r="T115" i="30"/>
  <c r="T115" i="20"/>
  <c r="T115" i="31"/>
  <c r="T115" i="18"/>
  <c r="T115" i="35"/>
  <c r="T115" i="12"/>
  <c r="T115" i="29"/>
  <c r="Z87" i="38"/>
  <c r="Z104" i="38"/>
  <c r="Z108" i="38"/>
  <c r="Z97" i="38"/>
  <c r="Z121" i="38"/>
  <c r="Z120" i="38"/>
  <c r="AL122" i="38"/>
  <c r="T113" i="27"/>
  <c r="T113" i="38"/>
  <c r="T113" i="24"/>
  <c r="T113" i="36"/>
  <c r="T113" i="25"/>
  <c r="T113" i="37"/>
  <c r="T113" i="26"/>
  <c r="T113" i="31"/>
  <c r="T113" i="33"/>
  <c r="T113" i="19"/>
  <c r="T113" i="28"/>
  <c r="T113" i="34"/>
  <c r="T113" i="20"/>
  <c r="T113" i="18"/>
  <c r="T113" i="22"/>
  <c r="T113" i="35"/>
  <c r="T113" i="32"/>
  <c r="T113" i="12"/>
  <c r="T113" i="29"/>
  <c r="T113" i="23"/>
  <c r="T113" i="30"/>
  <c r="T113" i="21"/>
  <c r="T113" i="15"/>
  <c r="T93" i="26"/>
  <c r="T93" i="38"/>
  <c r="T93" i="36"/>
  <c r="T93" i="25"/>
  <c r="T93" i="37"/>
  <c r="T93" i="19"/>
  <c r="T93" i="35"/>
  <c r="T93" i="23"/>
  <c r="T93" i="32"/>
  <c r="T93" i="33"/>
  <c r="T93" i="21"/>
  <c r="T93" i="30"/>
  <c r="T93" i="28"/>
  <c r="T93" i="20"/>
  <c r="T93" i="34"/>
  <c r="T93" i="24"/>
  <c r="T93" i="31"/>
  <c r="T93" i="12"/>
  <c r="T93" i="29"/>
  <c r="T93" i="15"/>
  <c r="T93" i="18"/>
  <c r="T93" i="22"/>
  <c r="T119" i="27"/>
  <c r="T119" i="24"/>
  <c r="T119" i="36"/>
  <c r="T119" i="25"/>
  <c r="T119" i="37"/>
  <c r="T119" i="26"/>
  <c r="T119" i="38"/>
  <c r="T119" i="32"/>
  <c r="T119" i="34"/>
  <c r="T119" i="20"/>
  <c r="T119" i="19"/>
  <c r="T119" i="23"/>
  <c r="T119" i="28"/>
  <c r="T119" i="31"/>
  <c r="T119" i="18"/>
  <c r="T119" i="22"/>
  <c r="T119" i="33"/>
  <c r="T119" i="21"/>
  <c r="T119" i="30"/>
  <c r="T119" i="15"/>
  <c r="T119" i="35"/>
  <c r="T119" i="12"/>
  <c r="T119" i="29"/>
  <c r="T120" i="27"/>
  <c r="T120" i="25"/>
  <c r="T120" i="37"/>
  <c r="T120" i="26"/>
  <c r="T120" i="38"/>
  <c r="T120" i="24"/>
  <c r="T120" i="36"/>
  <c r="T120" i="18"/>
  <c r="T120" i="21"/>
  <c r="T120" i="34"/>
  <c r="T120" i="20"/>
  <c r="T120" i="31"/>
  <c r="T120" i="22"/>
  <c r="T120" i="15"/>
  <c r="T120" i="35"/>
  <c r="T120" i="33"/>
  <c r="T120" i="30"/>
  <c r="T120" i="32"/>
  <c r="T120" i="12"/>
  <c r="T120" i="29"/>
  <c r="T120" i="19"/>
  <c r="T120" i="28"/>
  <c r="T120" i="23"/>
  <c r="T90" i="36"/>
  <c r="T90" i="25"/>
  <c r="T90" i="37"/>
  <c r="T90" i="26"/>
  <c r="T90" i="38"/>
  <c r="T90" i="32"/>
  <c r="T90" i="34"/>
  <c r="T90" i="24"/>
  <c r="T90" i="18"/>
  <c r="T90" i="35"/>
  <c r="T90" i="22"/>
  <c r="T90" i="31"/>
  <c r="T90" i="19"/>
  <c r="T90" i="23"/>
  <c r="T90" i="33"/>
  <c r="T90" i="21"/>
  <c r="T90" i="28"/>
  <c r="T90" i="15"/>
  <c r="T90" i="20"/>
  <c r="T90" i="30"/>
  <c r="T90" i="12"/>
  <c r="T90" i="29"/>
  <c r="T95" i="25"/>
  <c r="T95" i="37"/>
  <c r="T95" i="26"/>
  <c r="T95" i="38"/>
  <c r="T95" i="36"/>
  <c r="T95" i="18"/>
  <c r="T95" i="21"/>
  <c r="T95" i="20"/>
  <c r="T95" i="31"/>
  <c r="T95" i="22"/>
  <c r="T95" i="24"/>
  <c r="T95" i="35"/>
  <c r="T95" i="33"/>
  <c r="T95" i="30"/>
  <c r="T95" i="32"/>
  <c r="T95" i="19"/>
  <c r="T95" i="12"/>
  <c r="T95" i="23"/>
  <c r="T95" i="29"/>
  <c r="T95" i="28"/>
  <c r="T95" i="15"/>
  <c r="T95" i="34"/>
  <c r="T89" i="25"/>
  <c r="T89" i="37"/>
  <c r="T89" i="26"/>
  <c r="T89" i="38"/>
  <c r="T89" i="36"/>
  <c r="T89" i="18"/>
  <c r="T89" i="35"/>
  <c r="T89" i="23"/>
  <c r="T89" i="21"/>
  <c r="T89" i="32"/>
  <c r="T89" i="33"/>
  <c r="T89" i="20"/>
  <c r="T89" i="28"/>
  <c r="T89" i="34"/>
  <c r="T89" i="24"/>
  <c r="T89" i="30"/>
  <c r="T89" i="22"/>
  <c r="T89" i="19"/>
  <c r="T89" i="12"/>
  <c r="T89" i="31"/>
  <c r="T89" i="29"/>
  <c r="T89" i="15"/>
  <c r="T121" i="27"/>
  <c r="T121" i="38"/>
  <c r="T121" i="24"/>
  <c r="T121" i="36"/>
  <c r="T121" i="25"/>
  <c r="T121" i="37"/>
  <c r="T121" i="26"/>
  <c r="T121" i="31"/>
  <c r="T121" i="33"/>
  <c r="T121" i="34"/>
  <c r="T121" i="22"/>
  <c r="T121" i="18"/>
  <c r="T121" i="35"/>
  <c r="T121" i="21"/>
  <c r="T121" i="32"/>
  <c r="T121" i="19"/>
  <c r="T121" i="23"/>
  <c r="T121" i="28"/>
  <c r="T121" i="20"/>
  <c r="T121" i="30"/>
  <c r="T121" i="12"/>
  <c r="T121" i="29"/>
  <c r="T121" i="15"/>
  <c r="T91" i="26"/>
  <c r="T91" i="38"/>
  <c r="T91" i="36"/>
  <c r="T91" i="25"/>
  <c r="T91" i="37"/>
  <c r="T91" i="19"/>
  <c r="T91" i="32"/>
  <c r="T91" i="20"/>
  <c r="T91" i="28"/>
  <c r="T91" i="18"/>
  <c r="T91" i="33"/>
  <c r="T91" i="21"/>
  <c r="T91" i="23"/>
  <c r="T91" i="34"/>
  <c r="T91" i="30"/>
  <c r="T91" i="24"/>
  <c r="T91" i="22"/>
  <c r="T91" i="31"/>
  <c r="T91" i="35"/>
  <c r="T91" i="12"/>
  <c r="T91" i="29"/>
  <c r="T91" i="15"/>
  <c r="T87" i="36"/>
  <c r="T87" i="25"/>
  <c r="T87" i="37"/>
  <c r="T87" i="26"/>
  <c r="T87" i="38"/>
  <c r="T87" i="24"/>
  <c r="T87" i="23"/>
  <c r="T87" i="34"/>
  <c r="T87" i="22"/>
  <c r="T87" i="32"/>
  <c r="T87" i="21"/>
  <c r="T87" i="20"/>
  <c r="T87" i="28"/>
  <c r="T87" i="33"/>
  <c r="T87" i="18"/>
  <c r="T87" i="31"/>
  <c r="T87" i="35"/>
  <c r="T87" i="19"/>
  <c r="T87" i="12"/>
  <c r="T87" i="29"/>
  <c r="T87" i="30"/>
  <c r="T87" i="15"/>
  <c r="T98" i="36"/>
  <c r="T98" i="25"/>
  <c r="T98" i="37"/>
  <c r="T98" i="26"/>
  <c r="T98" i="38"/>
  <c r="T98" i="24"/>
  <c r="T98" i="23"/>
  <c r="T98" i="33"/>
  <c r="T98" i="32"/>
  <c r="T98" i="19"/>
  <c r="T98" i="28"/>
  <c r="T98" i="34"/>
  <c r="T98" i="20"/>
  <c r="T98" i="18"/>
  <c r="T98" i="31"/>
  <c r="T98" i="30"/>
  <c r="T98" i="35"/>
  <c r="T98" i="22"/>
  <c r="T98" i="12"/>
  <c r="T98" i="29"/>
  <c r="T98" i="21"/>
  <c r="T98" i="15"/>
  <c r="Z135" i="38"/>
  <c r="Z103" i="38"/>
  <c r="Z91" i="38"/>
  <c r="Z90" i="38"/>
  <c r="Z115" i="38"/>
  <c r="Z134" i="38"/>
  <c r="Z124" i="38"/>
  <c r="T97" i="38"/>
  <c r="T97" i="36"/>
  <c r="T97" i="25"/>
  <c r="T97" i="37"/>
  <c r="T97" i="26"/>
  <c r="T97" i="31"/>
  <c r="T97" i="33"/>
  <c r="T97" i="35"/>
  <c r="T97" i="23"/>
  <c r="T97" i="24"/>
  <c r="T97" i="22"/>
  <c r="T97" i="21"/>
  <c r="T97" i="32"/>
  <c r="T97" i="19"/>
  <c r="T97" i="28"/>
  <c r="T97" i="20"/>
  <c r="T97" i="34"/>
  <c r="T97" i="12"/>
  <c r="T97" i="29"/>
  <c r="T97" i="15"/>
  <c r="T97" i="18"/>
  <c r="T97" i="30"/>
  <c r="Z114" i="38"/>
  <c r="Z99" i="38"/>
  <c r="Z105" i="38"/>
  <c r="Z94" i="38"/>
  <c r="Z117" i="38"/>
  <c r="Z138" i="38"/>
  <c r="AL98" i="37"/>
  <c r="AK102" i="24"/>
  <c r="AL124" i="38"/>
  <c r="AK124" i="38"/>
  <c r="AE101" i="38"/>
  <c r="AF100" i="38"/>
  <c r="AH100" i="38"/>
  <c r="AG100" i="38"/>
  <c r="AI100" i="38"/>
  <c r="AJ100" i="38"/>
  <c r="AG87" i="38"/>
  <c r="AH87" i="38"/>
  <c r="AF87" i="38"/>
  <c r="AJ87" i="38"/>
  <c r="AI87" i="38"/>
  <c r="AG136" i="38"/>
  <c r="AF136" i="38"/>
  <c r="AJ136" i="38"/>
  <c r="AI136" i="38"/>
  <c r="AH136" i="38"/>
  <c r="AL99" i="38"/>
  <c r="AK99" i="38"/>
  <c r="AL135" i="38"/>
  <c r="AK135" i="38"/>
  <c r="AE126" i="38"/>
  <c r="AL86" i="38"/>
  <c r="AK86" i="38"/>
  <c r="AL110" i="38"/>
  <c r="AK110" i="38"/>
  <c r="AI125" i="38"/>
  <c r="AH125" i="38"/>
  <c r="AG125" i="38"/>
  <c r="AF125" i="38"/>
  <c r="AJ125" i="38"/>
  <c r="AE112" i="38"/>
  <c r="AK98" i="38"/>
  <c r="AL98" i="38"/>
  <c r="AE88" i="38"/>
  <c r="AE137" i="38"/>
  <c r="AJ111" i="38"/>
  <c r="AI111" i="38"/>
  <c r="AH111" i="38"/>
  <c r="AG111" i="38"/>
  <c r="AF111" i="38"/>
  <c r="AH124" i="37"/>
  <c r="AG124" i="37"/>
  <c r="AF124" i="37"/>
  <c r="AJ124" i="37"/>
  <c r="AI124" i="37"/>
  <c r="AE89" i="37"/>
  <c r="AK86" i="37"/>
  <c r="AL86" i="37"/>
  <c r="AE112" i="37"/>
  <c r="AK99" i="37"/>
  <c r="AL99" i="37"/>
  <c r="AE101" i="37"/>
  <c r="AL123" i="37"/>
  <c r="AK123" i="37"/>
  <c r="AI88" i="37"/>
  <c r="AJ88" i="37"/>
  <c r="AF88" i="37"/>
  <c r="AH88" i="37"/>
  <c r="AG88" i="37"/>
  <c r="AL110" i="37"/>
  <c r="AK110" i="37"/>
  <c r="AE136" i="37"/>
  <c r="AF111" i="37"/>
  <c r="AI111" i="37"/>
  <c r="AJ111" i="37"/>
  <c r="AG111" i="37"/>
  <c r="AH111" i="37"/>
  <c r="AL87" i="37"/>
  <c r="AK87" i="37"/>
  <c r="AJ100" i="37"/>
  <c r="AI100" i="37"/>
  <c r="AH100" i="37"/>
  <c r="AG100" i="37"/>
  <c r="AF100" i="37"/>
  <c r="AE125" i="37"/>
  <c r="AI135" i="37"/>
  <c r="AH135" i="37"/>
  <c r="AG135" i="37"/>
  <c r="AJ135" i="37"/>
  <c r="AF135" i="37"/>
  <c r="AK134" i="37"/>
  <c r="AL134" i="37"/>
  <c r="AL122" i="36"/>
  <c r="AK134" i="36"/>
  <c r="AL134" i="36"/>
  <c r="AE100" i="36"/>
  <c r="AF111" i="36"/>
  <c r="AH111" i="36"/>
  <c r="AJ111" i="36"/>
  <c r="AI111" i="36"/>
  <c r="AG111" i="36"/>
  <c r="AH124" i="36"/>
  <c r="AG124" i="36"/>
  <c r="AF124" i="36"/>
  <c r="AJ124" i="36"/>
  <c r="AI124" i="36"/>
  <c r="AL86" i="36"/>
  <c r="AK86" i="36"/>
  <c r="AE136" i="36"/>
  <c r="AE112" i="36"/>
  <c r="AE125" i="36"/>
  <c r="AH135" i="36"/>
  <c r="AG135" i="36"/>
  <c r="AF135" i="36"/>
  <c r="AJ135" i="36"/>
  <c r="AI135" i="36"/>
  <c r="AL98" i="36"/>
  <c r="AK98" i="36"/>
  <c r="AE88" i="36"/>
  <c r="AL123" i="36"/>
  <c r="AK123" i="36"/>
  <c r="AF99" i="36"/>
  <c r="AH99" i="36"/>
  <c r="AG99" i="36"/>
  <c r="AJ99" i="36"/>
  <c r="AI99" i="36"/>
  <c r="AH87" i="36"/>
  <c r="AG87" i="36"/>
  <c r="AF87" i="36"/>
  <c r="AJ87" i="36"/>
  <c r="AI87" i="36"/>
  <c r="AK110" i="36"/>
  <c r="AL110" i="36"/>
  <c r="AE88" i="35"/>
  <c r="AL98" i="35"/>
  <c r="AK98" i="35"/>
  <c r="AL86" i="35"/>
  <c r="AK86" i="35"/>
  <c r="AE124" i="35"/>
  <c r="AJ123" i="35"/>
  <c r="AF123" i="35"/>
  <c r="AG123" i="35"/>
  <c r="AI123" i="35"/>
  <c r="AH123" i="35"/>
  <c r="AH111" i="35"/>
  <c r="AJ111" i="35"/>
  <c r="AI111" i="35"/>
  <c r="AG111" i="35"/>
  <c r="AF111" i="35"/>
  <c r="AE100" i="35"/>
  <c r="AE136" i="35"/>
  <c r="AI99" i="35"/>
  <c r="AH99" i="35"/>
  <c r="AF99" i="35"/>
  <c r="AJ99" i="35"/>
  <c r="AG99" i="35"/>
  <c r="AK122" i="35"/>
  <c r="AL122" i="35"/>
  <c r="AE112" i="35"/>
  <c r="AJ135" i="35"/>
  <c r="AI135" i="35"/>
  <c r="AH135" i="35"/>
  <c r="AG135" i="35"/>
  <c r="AF135" i="35"/>
  <c r="AK134" i="35"/>
  <c r="AL134" i="35"/>
  <c r="AI87" i="35"/>
  <c r="AF87" i="35"/>
  <c r="AH87" i="35"/>
  <c r="AJ87" i="35"/>
  <c r="AG87" i="35"/>
  <c r="AL110" i="35"/>
  <c r="AK110" i="35"/>
  <c r="AE88" i="34"/>
  <c r="AE124" i="34"/>
  <c r="AL110" i="34"/>
  <c r="AK110" i="34"/>
  <c r="AE100" i="34"/>
  <c r="AK134" i="34"/>
  <c r="AL134" i="34"/>
  <c r="AL98" i="34"/>
  <c r="AK98" i="34"/>
  <c r="AJ123" i="34"/>
  <c r="AI123" i="34"/>
  <c r="AH123" i="34"/>
  <c r="AG123" i="34"/>
  <c r="AF123" i="34"/>
  <c r="AH111" i="34"/>
  <c r="AG111" i="34"/>
  <c r="AI111" i="34"/>
  <c r="AF111" i="34"/>
  <c r="AJ111" i="34"/>
  <c r="AE136" i="34"/>
  <c r="AI135" i="34"/>
  <c r="AH135" i="34"/>
  <c r="AJ135" i="34"/>
  <c r="AG135" i="34"/>
  <c r="AF135" i="34"/>
  <c r="AL86" i="34"/>
  <c r="AK86" i="34"/>
  <c r="AI87" i="34"/>
  <c r="AJ87" i="34"/>
  <c r="AH87" i="34"/>
  <c r="AG87" i="34"/>
  <c r="AF87" i="34"/>
  <c r="AJ99" i="34"/>
  <c r="AI99" i="34"/>
  <c r="AH99" i="34"/>
  <c r="AG99" i="34"/>
  <c r="AF99" i="34"/>
  <c r="AL122" i="34"/>
  <c r="AK122" i="34"/>
  <c r="AE112" i="34"/>
  <c r="AE100" i="33"/>
  <c r="AE124" i="33"/>
  <c r="AK134" i="33"/>
  <c r="AL134" i="33"/>
  <c r="AH123" i="33"/>
  <c r="AF123" i="33"/>
  <c r="AJ123" i="33"/>
  <c r="AG123" i="33"/>
  <c r="AI123" i="33"/>
  <c r="AL98" i="33"/>
  <c r="AK98" i="33"/>
  <c r="AF99" i="33"/>
  <c r="AG99" i="33"/>
  <c r="AI99" i="33"/>
  <c r="AJ99" i="33"/>
  <c r="AH99" i="33"/>
  <c r="AK122" i="33"/>
  <c r="AL122" i="33"/>
  <c r="AL86" i="33"/>
  <c r="AK86" i="33"/>
  <c r="AK110" i="33"/>
  <c r="AL110" i="33"/>
  <c r="AE112" i="33"/>
  <c r="AH87" i="33"/>
  <c r="AG87" i="33"/>
  <c r="AF87" i="33"/>
  <c r="AI87" i="33"/>
  <c r="AJ87" i="33"/>
  <c r="AE88" i="33"/>
  <c r="AE136" i="33"/>
  <c r="AI135" i="33"/>
  <c r="AH135" i="33"/>
  <c r="AG135" i="33"/>
  <c r="AJ135" i="33"/>
  <c r="AF135" i="33"/>
  <c r="AI111" i="33"/>
  <c r="AH111" i="33"/>
  <c r="AG111" i="33"/>
  <c r="AJ111" i="33"/>
  <c r="AF111" i="33"/>
  <c r="AE124" i="32"/>
  <c r="AJ123" i="32"/>
  <c r="AF123" i="32"/>
  <c r="AG123" i="32"/>
  <c r="AI123" i="32"/>
  <c r="AH123" i="32"/>
  <c r="AE88" i="32"/>
  <c r="AG87" i="32"/>
  <c r="AJ87" i="32"/>
  <c r="AI87" i="32"/>
  <c r="AH87" i="32"/>
  <c r="AF87" i="32"/>
  <c r="AE136" i="32"/>
  <c r="AK122" i="32"/>
  <c r="AL122" i="32"/>
  <c r="AL86" i="32"/>
  <c r="AK86" i="32"/>
  <c r="AI111" i="32"/>
  <c r="AH111" i="32"/>
  <c r="AF111" i="32"/>
  <c r="AJ111" i="32"/>
  <c r="AG111" i="32"/>
  <c r="AK110" i="32"/>
  <c r="AL110" i="32"/>
  <c r="AE100" i="32"/>
  <c r="AJ135" i="32"/>
  <c r="AI135" i="32"/>
  <c r="AH135" i="32"/>
  <c r="AG135" i="32"/>
  <c r="AF135" i="32"/>
  <c r="AL98" i="32"/>
  <c r="AK98" i="32"/>
  <c r="AK134" i="32"/>
  <c r="AL134" i="32"/>
  <c r="AE112" i="32"/>
  <c r="AF99" i="32"/>
  <c r="AG99" i="32"/>
  <c r="AH99" i="32"/>
  <c r="AJ99" i="32"/>
  <c r="AI99" i="32"/>
  <c r="AJ111" i="31"/>
  <c r="AF111" i="31"/>
  <c r="AH111" i="31"/>
  <c r="AI111" i="31"/>
  <c r="AG111" i="31"/>
  <c r="AK86" i="31"/>
  <c r="AL86" i="31"/>
  <c r="AL123" i="31"/>
  <c r="AK123" i="31"/>
  <c r="AL110" i="31"/>
  <c r="AK110" i="31"/>
  <c r="AE100" i="31"/>
  <c r="AE125" i="31"/>
  <c r="AE88" i="31"/>
  <c r="AK134" i="31"/>
  <c r="AL134" i="31"/>
  <c r="AE136" i="31"/>
  <c r="AK98" i="31"/>
  <c r="AL98" i="31"/>
  <c r="AH135" i="31"/>
  <c r="AG135" i="31"/>
  <c r="AF135" i="31"/>
  <c r="AJ135" i="31"/>
  <c r="AI135" i="31"/>
  <c r="AH99" i="31"/>
  <c r="AG99" i="31"/>
  <c r="AF99" i="31"/>
  <c r="AI99" i="31"/>
  <c r="AJ99" i="31"/>
  <c r="AJ87" i="31"/>
  <c r="AH87" i="31"/>
  <c r="AI87" i="31"/>
  <c r="AG87" i="31"/>
  <c r="AF87" i="31"/>
  <c r="AE112" i="31"/>
  <c r="AH124" i="31"/>
  <c r="AG124" i="31"/>
  <c r="AF124" i="31"/>
  <c r="AJ124" i="31"/>
  <c r="AI124" i="31"/>
  <c r="AL98" i="30"/>
  <c r="AK98" i="30"/>
  <c r="AL110" i="30"/>
  <c r="AK110" i="30"/>
  <c r="AK134" i="30"/>
  <c r="AL134" i="30"/>
  <c r="AF87" i="30"/>
  <c r="AH87" i="30"/>
  <c r="AJ87" i="30"/>
  <c r="AI87" i="30"/>
  <c r="AG87" i="30"/>
  <c r="AI99" i="30"/>
  <c r="AH99" i="30"/>
  <c r="AG99" i="30"/>
  <c r="AF99" i="30"/>
  <c r="AJ99" i="30"/>
  <c r="AE88" i="30"/>
  <c r="AL122" i="30"/>
  <c r="AK122" i="30"/>
  <c r="AE124" i="30"/>
  <c r="AF135" i="30"/>
  <c r="AJ135" i="30"/>
  <c r="AI135" i="30"/>
  <c r="AH135" i="30"/>
  <c r="AG135" i="30"/>
  <c r="AJ123" i="30"/>
  <c r="AG123" i="30"/>
  <c r="AF123" i="30"/>
  <c r="AH123" i="30"/>
  <c r="AI123" i="30"/>
  <c r="AJ111" i="30"/>
  <c r="AH111" i="30"/>
  <c r="AG111" i="30"/>
  <c r="AF111" i="30"/>
  <c r="AI111" i="30"/>
  <c r="AL86" i="30"/>
  <c r="AK86" i="30"/>
  <c r="AE100" i="30"/>
  <c r="AE136" i="30"/>
  <c r="AE112" i="30"/>
  <c r="AK134" i="29"/>
  <c r="AL134" i="29"/>
  <c r="AE124" i="29"/>
  <c r="AG111" i="29"/>
  <c r="AI111" i="29"/>
  <c r="AJ111" i="29"/>
  <c r="AH111" i="29"/>
  <c r="AF111" i="29"/>
  <c r="AE100" i="29"/>
  <c r="AJ99" i="29"/>
  <c r="AH99" i="29"/>
  <c r="AI99" i="29"/>
  <c r="AG99" i="29"/>
  <c r="AF99" i="29"/>
  <c r="AH87" i="29"/>
  <c r="AG87" i="29"/>
  <c r="AF87" i="29"/>
  <c r="AI87" i="29"/>
  <c r="AJ87" i="29"/>
  <c r="AE136" i="29"/>
  <c r="AL86" i="29"/>
  <c r="AK86" i="29"/>
  <c r="AE88" i="29"/>
  <c r="AJ135" i="29"/>
  <c r="AI135" i="29"/>
  <c r="AH135" i="29"/>
  <c r="AG135" i="29"/>
  <c r="AF135" i="29"/>
  <c r="AL122" i="29"/>
  <c r="AK122" i="29"/>
  <c r="AJ123" i="29"/>
  <c r="AI123" i="29"/>
  <c r="AH123" i="29"/>
  <c r="AG123" i="29"/>
  <c r="AF123" i="29"/>
  <c r="AK98" i="29"/>
  <c r="AL98" i="29"/>
  <c r="AE112" i="29"/>
  <c r="AL110" i="29"/>
  <c r="AK110" i="29"/>
  <c r="AK135" i="26"/>
  <c r="AI135" i="25"/>
  <c r="AI101" i="28"/>
  <c r="AH101" i="28"/>
  <c r="AG101" i="28"/>
  <c r="AF101" i="28"/>
  <c r="AJ101" i="28"/>
  <c r="AE114" i="28"/>
  <c r="AE102" i="28"/>
  <c r="AK134" i="28"/>
  <c r="AL134" i="28"/>
  <c r="AE124" i="28"/>
  <c r="AL100" i="28"/>
  <c r="AK100" i="28"/>
  <c r="AJ123" i="28"/>
  <c r="AI123" i="28"/>
  <c r="AH123" i="28"/>
  <c r="AG123" i="28"/>
  <c r="AF123" i="28"/>
  <c r="AL86" i="28"/>
  <c r="AK86" i="28"/>
  <c r="AK111" i="28"/>
  <c r="AL111" i="28"/>
  <c r="AI113" i="28"/>
  <c r="AF113" i="28"/>
  <c r="AJ113" i="28"/>
  <c r="AH113" i="28"/>
  <c r="AG113" i="28"/>
  <c r="AH87" i="28"/>
  <c r="AI87" i="28"/>
  <c r="AG87" i="28"/>
  <c r="AJ87" i="28"/>
  <c r="AF87" i="28"/>
  <c r="AL112" i="28"/>
  <c r="AK112" i="28"/>
  <c r="AL122" i="28"/>
  <c r="AK122" i="28"/>
  <c r="AK98" i="28"/>
  <c r="AL98" i="28"/>
  <c r="AE88" i="28"/>
  <c r="AE136" i="28"/>
  <c r="AJ135" i="28"/>
  <c r="AI135" i="28"/>
  <c r="AH135" i="28"/>
  <c r="AG135" i="28"/>
  <c r="AF135" i="28"/>
  <c r="AK135" i="25"/>
  <c r="AL135" i="25"/>
  <c r="AE136" i="22"/>
  <c r="AD137" i="22"/>
  <c r="AI135" i="22"/>
  <c r="AH135" i="22"/>
  <c r="AG135" i="22"/>
  <c r="AF135" i="22"/>
  <c r="AJ135" i="22"/>
  <c r="T89" i="27"/>
  <c r="T89" i="11"/>
  <c r="AL134" i="22"/>
  <c r="AK134" i="22"/>
  <c r="T93" i="27"/>
  <c r="T93" i="11"/>
  <c r="AH135" i="19"/>
  <c r="AG135" i="19"/>
  <c r="AF135" i="19"/>
  <c r="T98" i="27"/>
  <c r="T98" i="11"/>
  <c r="AI135" i="24"/>
  <c r="AH135" i="24"/>
  <c r="AG135" i="24"/>
  <c r="AJ135" i="24"/>
  <c r="AF135" i="24"/>
  <c r="AH135" i="26"/>
  <c r="AG135" i="26"/>
  <c r="AF135" i="26"/>
  <c r="T91" i="27"/>
  <c r="T91" i="11"/>
  <c r="T90" i="27"/>
  <c r="T90" i="11"/>
  <c r="AE136" i="25"/>
  <c r="AD137" i="25"/>
  <c r="T87" i="27"/>
  <c r="T87" i="11"/>
  <c r="AH135" i="25"/>
  <c r="AG135" i="25"/>
  <c r="AF135" i="25"/>
  <c r="AD137" i="24"/>
  <c r="AE136" i="24"/>
  <c r="AJ135" i="19"/>
  <c r="AD137" i="26"/>
  <c r="AE136" i="26"/>
  <c r="T97" i="27"/>
  <c r="T97" i="11"/>
  <c r="AE136" i="19"/>
  <c r="AD137" i="19"/>
  <c r="T95" i="27"/>
  <c r="T95" i="11"/>
  <c r="AE124" i="27"/>
  <c r="AG123" i="27"/>
  <c r="AF123" i="27"/>
  <c r="AJ123" i="27"/>
  <c r="AI123" i="27"/>
  <c r="AH123" i="27"/>
  <c r="AJ135" i="27"/>
  <c r="AI135" i="27"/>
  <c r="AH135" i="27"/>
  <c r="AG135" i="27"/>
  <c r="AF135" i="27"/>
  <c r="AK134" i="27"/>
  <c r="AL134" i="27"/>
  <c r="AL110" i="27"/>
  <c r="AK110" i="27"/>
  <c r="AG99" i="27"/>
  <c r="AF99" i="27"/>
  <c r="AJ99" i="27"/>
  <c r="AI99" i="27"/>
  <c r="AH99" i="27"/>
  <c r="AL98" i="27"/>
  <c r="AK98" i="27"/>
  <c r="AF111" i="27"/>
  <c r="AI111" i="27"/>
  <c r="AJ111" i="27"/>
  <c r="AH111" i="27"/>
  <c r="AG111" i="27"/>
  <c r="AE100" i="27"/>
  <c r="AL122" i="27"/>
  <c r="AK122" i="27"/>
  <c r="AJ87" i="27"/>
  <c r="AH87" i="27"/>
  <c r="AG87" i="27"/>
  <c r="AF87" i="27"/>
  <c r="AI87" i="27"/>
  <c r="AE136" i="27"/>
  <c r="AE112" i="27"/>
  <c r="AL86" i="27"/>
  <c r="AK86" i="27"/>
  <c r="AE88" i="27"/>
  <c r="AD89" i="26"/>
  <c r="AE88" i="26"/>
  <c r="AL98" i="26"/>
  <c r="AK98" i="26"/>
  <c r="AJ123" i="26"/>
  <c r="AI123" i="26"/>
  <c r="AH123" i="26"/>
  <c r="AG123" i="26"/>
  <c r="AF123" i="26"/>
  <c r="AK110" i="26"/>
  <c r="AL110" i="26"/>
  <c r="AI111" i="26"/>
  <c r="AH111" i="26"/>
  <c r="AJ111" i="26"/>
  <c r="AG111" i="26"/>
  <c r="AF111" i="26"/>
  <c r="AL86" i="26"/>
  <c r="AK86" i="26"/>
  <c r="AD101" i="26"/>
  <c r="AE100" i="26"/>
  <c r="AD113" i="26"/>
  <c r="AE112" i="26"/>
  <c r="AL134" i="26"/>
  <c r="AK134" i="26"/>
  <c r="AD125" i="26"/>
  <c r="AE124" i="26"/>
  <c r="AI87" i="26"/>
  <c r="AH87" i="26"/>
  <c r="AG87" i="26"/>
  <c r="AF87" i="26"/>
  <c r="AJ87" i="26"/>
  <c r="AK122" i="26"/>
  <c r="AL122" i="26"/>
  <c r="AG99" i="26"/>
  <c r="AF99" i="26"/>
  <c r="AJ99" i="26"/>
  <c r="AI99" i="26"/>
  <c r="AH99" i="26"/>
  <c r="AJ99" i="25"/>
  <c r="AI99" i="25"/>
  <c r="AG99" i="25"/>
  <c r="AF99" i="25"/>
  <c r="AH99" i="25"/>
  <c r="AL110" i="25"/>
  <c r="AK110" i="25"/>
  <c r="AL86" i="25"/>
  <c r="AK86" i="25"/>
  <c r="AD101" i="25"/>
  <c r="AE100" i="25"/>
  <c r="AD89" i="25"/>
  <c r="AE88" i="25"/>
  <c r="AH87" i="25"/>
  <c r="AG87" i="25"/>
  <c r="AF87" i="25"/>
  <c r="AJ87" i="25"/>
  <c r="AI87" i="25"/>
  <c r="AE112" i="25"/>
  <c r="AD113" i="25"/>
  <c r="AL98" i="25"/>
  <c r="AK98" i="25"/>
  <c r="AK122" i="25"/>
  <c r="AL122" i="25"/>
  <c r="AJ111" i="25"/>
  <c r="AI111" i="25"/>
  <c r="AH111" i="25"/>
  <c r="AG111" i="25"/>
  <c r="AF111" i="25"/>
  <c r="AK134" i="25"/>
  <c r="AL134" i="25"/>
  <c r="AD125" i="25"/>
  <c r="AE124" i="25"/>
  <c r="AJ123" i="25"/>
  <c r="AI123" i="25"/>
  <c r="AG123" i="25"/>
  <c r="AF123" i="25"/>
  <c r="AH123" i="25"/>
  <c r="AI87" i="24"/>
  <c r="AH87" i="24"/>
  <c r="AG87" i="24"/>
  <c r="AF87" i="24"/>
  <c r="AJ87" i="24"/>
  <c r="AD89" i="24"/>
  <c r="AE88" i="24"/>
  <c r="AE112" i="24"/>
  <c r="AD113" i="24"/>
  <c r="AL122" i="24"/>
  <c r="AK122" i="24"/>
  <c r="AF111" i="24"/>
  <c r="AJ111" i="24"/>
  <c r="AI111" i="24"/>
  <c r="AH111" i="24"/>
  <c r="AG111" i="24"/>
  <c r="AE105" i="24"/>
  <c r="AD106" i="24"/>
  <c r="AK110" i="24"/>
  <c r="AL110" i="24"/>
  <c r="AL86" i="24"/>
  <c r="AK86" i="24"/>
  <c r="AG104" i="24"/>
  <c r="AF104" i="24"/>
  <c r="AJ104" i="24"/>
  <c r="AI104" i="24"/>
  <c r="AH104" i="24"/>
  <c r="AD125" i="24"/>
  <c r="AE124" i="24"/>
  <c r="AL103" i="24"/>
  <c r="AK103" i="24"/>
  <c r="AJ123" i="24"/>
  <c r="AI123" i="24"/>
  <c r="AH123" i="24"/>
  <c r="AG123" i="24"/>
  <c r="AF123" i="24"/>
  <c r="AG99" i="23"/>
  <c r="AF99" i="23"/>
  <c r="AH99" i="23"/>
  <c r="AJ99" i="23"/>
  <c r="AI99" i="23"/>
  <c r="AL98" i="23"/>
  <c r="AK98" i="23"/>
  <c r="AF87" i="23"/>
  <c r="AJ87" i="23"/>
  <c r="AH87" i="23"/>
  <c r="AG87" i="23"/>
  <c r="AI87" i="23"/>
  <c r="AD101" i="23"/>
  <c r="AE100" i="23"/>
  <c r="AL110" i="23"/>
  <c r="AK110" i="23"/>
  <c r="AE136" i="23"/>
  <c r="AD137" i="23"/>
  <c r="AE112" i="23"/>
  <c r="AD113" i="23"/>
  <c r="AL134" i="23"/>
  <c r="AK134" i="23"/>
  <c r="AI135" i="23"/>
  <c r="AH135" i="23"/>
  <c r="AF135" i="23"/>
  <c r="AG135" i="23"/>
  <c r="AJ135" i="23"/>
  <c r="AL122" i="23"/>
  <c r="AK122" i="23"/>
  <c r="AK86" i="23"/>
  <c r="AL86" i="23"/>
  <c r="AJ111" i="23"/>
  <c r="AH111" i="23"/>
  <c r="AF111" i="23"/>
  <c r="AG111" i="23"/>
  <c r="AI111" i="23"/>
  <c r="AD125" i="23"/>
  <c r="AE124" i="23"/>
  <c r="AE88" i="23"/>
  <c r="AD89" i="23"/>
  <c r="AJ123" i="23"/>
  <c r="AH123" i="23"/>
  <c r="AI123" i="23"/>
  <c r="AF123" i="23"/>
  <c r="AG123" i="23"/>
  <c r="AE112" i="22"/>
  <c r="AD113" i="22"/>
  <c r="AJ111" i="22"/>
  <c r="AI111" i="22"/>
  <c r="AH111" i="22"/>
  <c r="AG111" i="22"/>
  <c r="AF111" i="22"/>
  <c r="AG87" i="22"/>
  <c r="AF87" i="22"/>
  <c r="AJ87" i="22"/>
  <c r="AI87" i="22"/>
  <c r="AH87" i="22"/>
  <c r="AE100" i="22"/>
  <c r="AD101" i="22"/>
  <c r="AD89" i="22"/>
  <c r="AE88" i="22"/>
  <c r="AH99" i="22"/>
  <c r="AG99" i="22"/>
  <c r="AF99" i="22"/>
  <c r="AJ99" i="22"/>
  <c r="AI99" i="22"/>
  <c r="AL86" i="22"/>
  <c r="AK86" i="22"/>
  <c r="AL122" i="22"/>
  <c r="AK122" i="22"/>
  <c r="AL110" i="22"/>
  <c r="AK110" i="22"/>
  <c r="AL98" i="22"/>
  <c r="AK98" i="22"/>
  <c r="AJ123" i="22"/>
  <c r="AI123" i="22"/>
  <c r="AH123" i="22"/>
  <c r="AG123" i="22"/>
  <c r="AF123" i="22"/>
  <c r="AD125" i="22"/>
  <c r="AE124" i="22"/>
  <c r="AF124" i="21"/>
  <c r="AJ124" i="21"/>
  <c r="AI124" i="21"/>
  <c r="AH124" i="21"/>
  <c r="AG124" i="21"/>
  <c r="AL135" i="21"/>
  <c r="AK135" i="21"/>
  <c r="AF111" i="21"/>
  <c r="AJ111" i="21"/>
  <c r="AG111" i="21"/>
  <c r="AI111" i="21"/>
  <c r="AH111" i="21"/>
  <c r="AI136" i="21"/>
  <c r="AH136" i="21"/>
  <c r="AG136" i="21"/>
  <c r="AF136" i="21"/>
  <c r="AJ136" i="21"/>
  <c r="AG87" i="21"/>
  <c r="AF87" i="21"/>
  <c r="AJ87" i="21"/>
  <c r="AI87" i="21"/>
  <c r="AH87" i="21"/>
  <c r="AK86" i="21"/>
  <c r="AL86" i="21"/>
  <c r="AG99" i="21"/>
  <c r="AF99" i="21"/>
  <c r="AJ99" i="21"/>
  <c r="AI99" i="21"/>
  <c r="AH99" i="21"/>
  <c r="AD113" i="21"/>
  <c r="AE112" i="21"/>
  <c r="AL110" i="21"/>
  <c r="AK110" i="21"/>
  <c r="AD101" i="21"/>
  <c r="AE100" i="21"/>
  <c r="AK123" i="21"/>
  <c r="AL123" i="21"/>
  <c r="AD126" i="21"/>
  <c r="AE125" i="21"/>
  <c r="AE137" i="21"/>
  <c r="AD138" i="21"/>
  <c r="AL98" i="21"/>
  <c r="AK98" i="21"/>
  <c r="AD89" i="21"/>
  <c r="AE88" i="21"/>
  <c r="AL98" i="20"/>
  <c r="AK98" i="20"/>
  <c r="AD125" i="20"/>
  <c r="AE124" i="20"/>
  <c r="AI111" i="20"/>
  <c r="AH111" i="20"/>
  <c r="AG111" i="20"/>
  <c r="AF111" i="20"/>
  <c r="AJ111" i="20"/>
  <c r="AJ123" i="20"/>
  <c r="AI123" i="20"/>
  <c r="AH123" i="20"/>
  <c r="AG123" i="20"/>
  <c r="AF123" i="20"/>
  <c r="AL122" i="20"/>
  <c r="AK122" i="20"/>
  <c r="AD113" i="20"/>
  <c r="AE112" i="20"/>
  <c r="AL110" i="20"/>
  <c r="AK110" i="20"/>
  <c r="AL86" i="20"/>
  <c r="AK86" i="20"/>
  <c r="AD89" i="20"/>
  <c r="AE88" i="20"/>
  <c r="AI136" i="20"/>
  <c r="AH136" i="20"/>
  <c r="AG136" i="20"/>
  <c r="AF136" i="20"/>
  <c r="AJ136" i="20"/>
  <c r="AG99" i="20"/>
  <c r="AF99" i="20"/>
  <c r="AJ99" i="20"/>
  <c r="AI99" i="20"/>
  <c r="AH99" i="20"/>
  <c r="AG87" i="20"/>
  <c r="AF87" i="20"/>
  <c r="AJ87" i="20"/>
  <c r="AI87" i="20"/>
  <c r="AH87" i="20"/>
  <c r="AL135" i="20"/>
  <c r="AK135" i="20"/>
  <c r="AE100" i="20"/>
  <c r="AD101" i="20"/>
  <c r="AE137" i="20"/>
  <c r="AD138" i="20"/>
  <c r="AG87" i="19"/>
  <c r="AF87" i="19"/>
  <c r="AI87" i="19"/>
  <c r="AH87" i="19"/>
  <c r="AJ87" i="19"/>
  <c r="AL86" i="19"/>
  <c r="AK86" i="19"/>
  <c r="AL98" i="19"/>
  <c r="AK98" i="19"/>
  <c r="AD89" i="19"/>
  <c r="AE88" i="19"/>
  <c r="AE100" i="19"/>
  <c r="AD101" i="19"/>
  <c r="AD125" i="19"/>
  <c r="AE124" i="19"/>
  <c r="AJ123" i="19"/>
  <c r="AH123" i="19"/>
  <c r="AI123" i="19"/>
  <c r="AG123" i="19"/>
  <c r="AF123" i="19"/>
  <c r="AG99" i="19"/>
  <c r="AF99" i="19"/>
  <c r="AJ99" i="19"/>
  <c r="AH99" i="19"/>
  <c r="AI99" i="19"/>
  <c r="AL134" i="19"/>
  <c r="AK134" i="19"/>
  <c r="AI111" i="19"/>
  <c r="AH111" i="19"/>
  <c r="AG111" i="19"/>
  <c r="AF111" i="19"/>
  <c r="AJ111" i="19"/>
  <c r="AL122" i="19"/>
  <c r="AK122" i="19"/>
  <c r="AL110" i="19"/>
  <c r="AK110" i="19"/>
  <c r="AD113" i="19"/>
  <c r="AE112" i="19"/>
  <c r="AD125" i="18"/>
  <c r="AE124" i="18"/>
  <c r="AE112" i="18"/>
  <c r="AD113" i="18"/>
  <c r="AI99" i="18"/>
  <c r="AH99" i="18"/>
  <c r="AJ99" i="18"/>
  <c r="AG99" i="18"/>
  <c r="AF99" i="18"/>
  <c r="AL86" i="18"/>
  <c r="AK86" i="18"/>
  <c r="AL134" i="18"/>
  <c r="AK134" i="18"/>
  <c r="AI87" i="18"/>
  <c r="AH87" i="18"/>
  <c r="AG87" i="18"/>
  <c r="AF87" i="18"/>
  <c r="AJ87" i="18"/>
  <c r="AK98" i="18"/>
  <c r="AL98" i="18"/>
  <c r="AJ135" i="18"/>
  <c r="AH135" i="18"/>
  <c r="AG135" i="18"/>
  <c r="AF135" i="18"/>
  <c r="AI135" i="18"/>
  <c r="AD137" i="18"/>
  <c r="AE136" i="18"/>
  <c r="AD101" i="18"/>
  <c r="AE100" i="18"/>
  <c r="AD89" i="18"/>
  <c r="AE88" i="18"/>
  <c r="AL122" i="18"/>
  <c r="AK122" i="18"/>
  <c r="AF123" i="18"/>
  <c r="AI123" i="18"/>
  <c r="AH123" i="18"/>
  <c r="AG123" i="18"/>
  <c r="AJ123" i="18"/>
  <c r="AJ111" i="18"/>
  <c r="AG111" i="18"/>
  <c r="AF111" i="18"/>
  <c r="AH111" i="18"/>
  <c r="AI111" i="18"/>
  <c r="AL110" i="18"/>
  <c r="AK110" i="18"/>
  <c r="AE136" i="15"/>
  <c r="AD137" i="15"/>
  <c r="AE100" i="15"/>
  <c r="AD101" i="15"/>
  <c r="AL122" i="15"/>
  <c r="AK122" i="15"/>
  <c r="AE124" i="15"/>
  <c r="AD125" i="15"/>
  <c r="AH87" i="15"/>
  <c r="AG87" i="15"/>
  <c r="AF87" i="15"/>
  <c r="AJ87" i="15"/>
  <c r="AI87" i="15"/>
  <c r="AD113" i="15"/>
  <c r="AE112" i="15"/>
  <c r="AJ123" i="15"/>
  <c r="AI123" i="15"/>
  <c r="AH123" i="15"/>
  <c r="AG123" i="15"/>
  <c r="AF123" i="15"/>
  <c r="AJ135" i="15"/>
  <c r="AI135" i="15"/>
  <c r="AH135" i="15"/>
  <c r="AG135" i="15"/>
  <c r="AF135" i="15"/>
  <c r="AJ99" i="15"/>
  <c r="AF99" i="15"/>
  <c r="AH99" i="15"/>
  <c r="AG99" i="15"/>
  <c r="AI99" i="15"/>
  <c r="AL110" i="15"/>
  <c r="AK110" i="15"/>
  <c r="AH111" i="15"/>
  <c r="AJ111" i="15"/>
  <c r="AG111" i="15"/>
  <c r="AI111" i="15"/>
  <c r="AF111" i="15"/>
  <c r="AK134" i="15"/>
  <c r="AL134" i="15"/>
  <c r="AL86" i="15"/>
  <c r="AK86" i="15"/>
  <c r="AD89" i="15"/>
  <c r="AE88" i="15"/>
  <c r="AK98" i="15"/>
  <c r="AL98" i="15"/>
  <c r="Z131" i="1"/>
  <c r="Z125" i="1"/>
  <c r="Z101" i="1"/>
  <c r="Z89" i="1"/>
  <c r="Z133" i="1"/>
  <c r="Z126" i="1"/>
  <c r="Z132" i="1"/>
  <c r="Z93" i="1"/>
  <c r="Z115" i="1"/>
  <c r="Z90" i="1"/>
  <c r="Z94" i="1"/>
  <c r="Z114" i="1"/>
  <c r="Z102" i="1"/>
  <c r="Z110" i="1"/>
  <c r="Z119" i="1"/>
  <c r="Z98" i="1"/>
  <c r="Z87" i="1"/>
  <c r="Z130" i="1"/>
  <c r="Z135" i="1"/>
  <c r="Z137" i="1"/>
  <c r="Z104" i="1"/>
  <c r="Z121" i="1"/>
  <c r="Z112" i="1"/>
  <c r="Z116" i="1"/>
  <c r="Z100" i="1"/>
  <c r="Z123" i="1"/>
  <c r="Z129" i="1"/>
  <c r="Z88" i="1"/>
  <c r="Z120" i="1"/>
  <c r="Z97" i="1"/>
  <c r="Z127" i="1"/>
  <c r="Z107" i="1"/>
  <c r="Z91" i="1"/>
  <c r="Z122" i="1"/>
  <c r="Z109" i="1"/>
  <c r="Z128" i="1"/>
  <c r="Z95" i="1"/>
  <c r="Z99" i="1"/>
  <c r="Z111" i="1"/>
  <c r="Z118" i="1"/>
  <c r="Z96" i="1"/>
  <c r="Z105" i="1"/>
  <c r="AE124" i="12"/>
  <c r="AD125" i="12"/>
  <c r="AG135" i="12"/>
  <c r="AF135" i="12"/>
  <c r="AI135" i="12"/>
  <c r="AH135" i="12"/>
  <c r="AJ135" i="12"/>
  <c r="AK122" i="12"/>
  <c r="AL122" i="12"/>
  <c r="AE112" i="12"/>
  <c r="AD113" i="12"/>
  <c r="AJ87" i="12"/>
  <c r="AI87" i="12"/>
  <c r="AH87" i="12"/>
  <c r="AG87" i="12"/>
  <c r="AF87" i="12"/>
  <c r="AH111" i="12"/>
  <c r="AG111" i="12"/>
  <c r="AI111" i="12"/>
  <c r="AF111" i="12"/>
  <c r="AJ111" i="12"/>
  <c r="AL110" i="12"/>
  <c r="AK110" i="12"/>
  <c r="AK134" i="12"/>
  <c r="AL134" i="12"/>
  <c r="AD89" i="12"/>
  <c r="AE88" i="12"/>
  <c r="AF99" i="12"/>
  <c r="AJ99" i="12"/>
  <c r="AH99" i="12"/>
  <c r="AG99" i="12"/>
  <c r="AI99" i="12"/>
  <c r="AD101" i="12"/>
  <c r="AE100" i="12"/>
  <c r="AG123" i="12"/>
  <c r="AF123" i="12"/>
  <c r="AJ123" i="12"/>
  <c r="AH123" i="12"/>
  <c r="AI123" i="12"/>
  <c r="AE136" i="12"/>
  <c r="AD137" i="12"/>
  <c r="AL98" i="12"/>
  <c r="AK98" i="12"/>
  <c r="T120" i="11"/>
  <c r="S117" i="11"/>
  <c r="S116" i="11"/>
  <c r="T118" i="11"/>
  <c r="S115" i="11"/>
  <c r="T114" i="11"/>
  <c r="T113" i="11"/>
  <c r="S121" i="11"/>
  <c r="T119" i="11"/>
  <c r="S122" i="11"/>
  <c r="Y122" i="11" s="1"/>
  <c r="AH136" i="11"/>
  <c r="AI136" i="11"/>
  <c r="AJ136" i="11"/>
  <c r="AG136" i="11"/>
  <c r="AF136" i="11"/>
  <c r="AD138" i="11"/>
  <c r="AE137" i="11"/>
  <c r="AH111" i="11"/>
  <c r="AL110" i="11"/>
  <c r="AG87" i="11"/>
  <c r="AI100" i="11"/>
  <c r="AG99" i="11"/>
  <c r="AJ87" i="11"/>
  <c r="AK87" i="11" s="1"/>
  <c r="AF100" i="11"/>
  <c r="AI99" i="11"/>
  <c r="AH99" i="11"/>
  <c r="AH100" i="11"/>
  <c r="AJ99" i="11"/>
  <c r="AL99" i="11" s="1"/>
  <c r="AF111" i="11"/>
  <c r="AH87" i="11"/>
  <c r="AI87" i="11"/>
  <c r="AG111" i="11"/>
  <c r="AG100" i="11"/>
  <c r="AJ111" i="11"/>
  <c r="AL111" i="11" s="1"/>
  <c r="AJ123" i="11"/>
  <c r="AK123" i="11" s="1"/>
  <c r="AF123" i="11"/>
  <c r="AG123" i="11"/>
  <c r="AI123" i="11"/>
  <c r="AK135" i="11"/>
  <c r="AL135" i="11"/>
  <c r="AD113" i="11"/>
  <c r="AE112" i="11"/>
  <c r="AJ112" i="11" s="1"/>
  <c r="W86" i="11"/>
  <c r="X140" i="11" s="1"/>
  <c r="Y86" i="11"/>
  <c r="Z140" i="11" s="1"/>
  <c r="AD89" i="11"/>
  <c r="AE88" i="11"/>
  <c r="AJ88" i="11" s="1"/>
  <c r="AD125" i="11"/>
  <c r="AE124" i="11"/>
  <c r="AG124" i="11" s="1"/>
  <c r="AD102" i="11"/>
  <c r="AE101" i="11"/>
  <c r="AG101" i="11" s="1"/>
  <c r="AL122" i="11"/>
  <c r="AK122" i="11"/>
  <c r="AL134" i="11"/>
  <c r="AK134" i="11"/>
  <c r="AL100" i="11"/>
  <c r="AK100" i="11"/>
  <c r="AC89" i="11"/>
  <c r="AC101" i="11"/>
  <c r="AC113" i="11"/>
  <c r="AC125" i="11"/>
  <c r="AF140" i="50" l="1"/>
  <c r="AH140" i="50"/>
  <c r="AG140" i="50"/>
  <c r="AJ140" i="50"/>
  <c r="AI140" i="50"/>
  <c r="AE139" i="46"/>
  <c r="AJ139" i="46" s="1"/>
  <c r="AD140" i="46"/>
  <c r="AE140" i="46" s="1"/>
  <c r="AE139" i="44"/>
  <c r="AF139" i="44" s="1"/>
  <c r="AD140" i="44"/>
  <c r="AE140" i="44" s="1"/>
  <c r="AE139" i="45"/>
  <c r="AD140" i="45"/>
  <c r="AE140" i="45" s="1"/>
  <c r="AE139" i="40"/>
  <c r="AD140" i="40"/>
  <c r="AE140" i="40" s="1"/>
  <c r="AJ89" i="50"/>
  <c r="AI89" i="50"/>
  <c r="AH89" i="50"/>
  <c r="AF89" i="50"/>
  <c r="AG89" i="50"/>
  <c r="AE90" i="50"/>
  <c r="AD91" i="50"/>
  <c r="AL88" i="50"/>
  <c r="AK88" i="50"/>
  <c r="AI125" i="50"/>
  <c r="AH125" i="50"/>
  <c r="AG125" i="50"/>
  <c r="AF125" i="50"/>
  <c r="AJ125" i="50"/>
  <c r="AE126" i="50"/>
  <c r="AD127" i="50"/>
  <c r="AE115" i="50"/>
  <c r="AD116" i="50"/>
  <c r="AL139" i="50"/>
  <c r="AK139" i="50"/>
  <c r="AJ114" i="50"/>
  <c r="AH114" i="50"/>
  <c r="AF114" i="50"/>
  <c r="AI114" i="50"/>
  <c r="AG114" i="50"/>
  <c r="AL101" i="50"/>
  <c r="AK101" i="50"/>
  <c r="AG102" i="50"/>
  <c r="AJ102" i="50"/>
  <c r="AI102" i="50"/>
  <c r="AH102" i="50"/>
  <c r="AF102" i="50"/>
  <c r="AK138" i="50"/>
  <c r="AL138" i="50"/>
  <c r="AK124" i="50"/>
  <c r="AL124" i="50"/>
  <c r="AD104" i="50"/>
  <c r="AE103" i="50"/>
  <c r="AL113" i="50"/>
  <c r="AK113" i="50"/>
  <c r="AD102" i="49"/>
  <c r="AE101" i="49"/>
  <c r="AL87" i="49"/>
  <c r="AK87" i="49"/>
  <c r="AI100" i="49"/>
  <c r="AJ100" i="49"/>
  <c r="AH100" i="49"/>
  <c r="AF100" i="49"/>
  <c r="AG100" i="49"/>
  <c r="AK123" i="49"/>
  <c r="AL123" i="49"/>
  <c r="AE125" i="49"/>
  <c r="AD126" i="49"/>
  <c r="AL111" i="49"/>
  <c r="AK111" i="49"/>
  <c r="AH124" i="49"/>
  <c r="AG124" i="49"/>
  <c r="AF124" i="49"/>
  <c r="AJ124" i="49"/>
  <c r="AI124" i="49"/>
  <c r="AK99" i="49"/>
  <c r="AL99" i="49"/>
  <c r="AE137" i="49"/>
  <c r="AD138" i="49"/>
  <c r="AJ88" i="49"/>
  <c r="AH88" i="49"/>
  <c r="AI88" i="49"/>
  <c r="AG88" i="49"/>
  <c r="AF88" i="49"/>
  <c r="AG136" i="49"/>
  <c r="AF136" i="49"/>
  <c r="AJ136" i="49"/>
  <c r="AI136" i="49"/>
  <c r="AH136" i="49"/>
  <c r="AD90" i="49"/>
  <c r="AE89" i="49"/>
  <c r="AH112" i="49"/>
  <c r="AF112" i="49"/>
  <c r="AG112" i="49"/>
  <c r="AI112" i="49"/>
  <c r="AJ112" i="49"/>
  <c r="AL135" i="49"/>
  <c r="AK135" i="49"/>
  <c r="AD114" i="49"/>
  <c r="AE113" i="49"/>
  <c r="AI137" i="48"/>
  <c r="AH137" i="48"/>
  <c r="AG137" i="48"/>
  <c r="AF137" i="48"/>
  <c r="AJ137" i="48"/>
  <c r="AL124" i="48"/>
  <c r="AK124" i="48"/>
  <c r="AE126" i="48"/>
  <c r="AD127" i="48"/>
  <c r="AL90" i="48"/>
  <c r="AK90" i="48"/>
  <c r="AI125" i="48"/>
  <c r="AH125" i="48"/>
  <c r="AG125" i="48"/>
  <c r="AF125" i="48"/>
  <c r="AJ125" i="48"/>
  <c r="AL116" i="48"/>
  <c r="AK116" i="48"/>
  <c r="AJ91" i="48"/>
  <c r="AI91" i="48"/>
  <c r="AH91" i="48"/>
  <c r="AG91" i="48"/>
  <c r="AF91" i="48"/>
  <c r="AE118" i="48"/>
  <c r="AD119" i="48"/>
  <c r="AD93" i="48"/>
  <c r="AE92" i="48"/>
  <c r="AJ117" i="48"/>
  <c r="AI117" i="48"/>
  <c r="AH117" i="48"/>
  <c r="AG117" i="48"/>
  <c r="AF117" i="48"/>
  <c r="AJ101" i="48"/>
  <c r="AI101" i="48"/>
  <c r="AH101" i="48"/>
  <c r="AG101" i="48"/>
  <c r="AF101" i="48"/>
  <c r="AK100" i="48"/>
  <c r="AL100" i="48"/>
  <c r="AD139" i="48"/>
  <c r="AE138" i="48"/>
  <c r="AL136" i="48"/>
  <c r="AK136" i="48"/>
  <c r="AD103" i="48"/>
  <c r="AE102" i="48"/>
  <c r="AD90" i="47"/>
  <c r="AE89" i="47"/>
  <c r="AI112" i="47"/>
  <c r="AJ112" i="47"/>
  <c r="AH112" i="47"/>
  <c r="AF112" i="47"/>
  <c r="AG112" i="47"/>
  <c r="AE113" i="47"/>
  <c r="AD114" i="47"/>
  <c r="AK111" i="47"/>
  <c r="AL111" i="47"/>
  <c r="AL87" i="47"/>
  <c r="AK87" i="47"/>
  <c r="AI100" i="47"/>
  <c r="AJ100" i="47"/>
  <c r="AH100" i="47"/>
  <c r="AG100" i="47"/>
  <c r="AF100" i="47"/>
  <c r="AK123" i="47"/>
  <c r="AL123" i="47"/>
  <c r="AE125" i="47"/>
  <c r="AD126" i="47"/>
  <c r="AL135" i="47"/>
  <c r="AK135" i="47"/>
  <c r="AD138" i="47"/>
  <c r="AE137" i="47"/>
  <c r="AL99" i="47"/>
  <c r="AK99" i="47"/>
  <c r="AI88" i="47"/>
  <c r="AH88" i="47"/>
  <c r="AG88" i="47"/>
  <c r="AF88" i="47"/>
  <c r="AJ88" i="47"/>
  <c r="AD102" i="47"/>
  <c r="AE101" i="47"/>
  <c r="AH124" i="47"/>
  <c r="AG124" i="47"/>
  <c r="AI124" i="47"/>
  <c r="AJ124" i="47"/>
  <c r="AF124" i="47"/>
  <c r="AG136" i="47"/>
  <c r="AF136" i="47"/>
  <c r="AH136" i="47"/>
  <c r="AI136" i="47"/>
  <c r="AJ136" i="47"/>
  <c r="AH101" i="46"/>
  <c r="AF101" i="46"/>
  <c r="AG101" i="46"/>
  <c r="AJ101" i="46"/>
  <c r="AI101" i="46"/>
  <c r="AI90" i="46"/>
  <c r="AH90" i="46"/>
  <c r="AG90" i="46"/>
  <c r="AF90" i="46"/>
  <c r="AJ90" i="46"/>
  <c r="AD103" i="46"/>
  <c r="AE102" i="46"/>
  <c r="AD92" i="46"/>
  <c r="AE91" i="46"/>
  <c r="AE115" i="46"/>
  <c r="AD116" i="46"/>
  <c r="AK89" i="46"/>
  <c r="AL89" i="46"/>
  <c r="AI139" i="46"/>
  <c r="AH139" i="46"/>
  <c r="AF139" i="46"/>
  <c r="AG139" i="46"/>
  <c r="AJ114" i="46"/>
  <c r="AI114" i="46"/>
  <c r="AH114" i="46"/>
  <c r="AF114" i="46"/>
  <c r="AG114" i="46"/>
  <c r="AK100" i="46"/>
  <c r="AL100" i="46"/>
  <c r="AL125" i="46"/>
  <c r="AK125" i="46"/>
  <c r="AD128" i="46"/>
  <c r="AE127" i="46"/>
  <c r="AL137" i="46"/>
  <c r="AK137" i="46"/>
  <c r="AJ126" i="46"/>
  <c r="AI126" i="46"/>
  <c r="AH126" i="46"/>
  <c r="AG126" i="46"/>
  <c r="AF126" i="46"/>
  <c r="AL113" i="46"/>
  <c r="AK113" i="46"/>
  <c r="AJ138" i="46"/>
  <c r="AI138" i="46"/>
  <c r="AH138" i="46"/>
  <c r="AG138" i="46"/>
  <c r="AF138" i="46"/>
  <c r="AK100" i="44"/>
  <c r="AL100" i="44"/>
  <c r="AF101" i="44"/>
  <c r="AH101" i="44"/>
  <c r="AG101" i="44"/>
  <c r="AI101" i="44"/>
  <c r="AJ101" i="44"/>
  <c r="AD103" i="44"/>
  <c r="AE102" i="44"/>
  <c r="AG124" i="45"/>
  <c r="AF124" i="45"/>
  <c r="AJ124" i="45"/>
  <c r="AI124" i="45"/>
  <c r="AH124" i="45"/>
  <c r="AL99" i="45"/>
  <c r="AK99" i="45"/>
  <c r="AJ138" i="45"/>
  <c r="AI138" i="45"/>
  <c r="AH138" i="45"/>
  <c r="AG138" i="45"/>
  <c r="AF138" i="45"/>
  <c r="AF88" i="45"/>
  <c r="AJ88" i="45"/>
  <c r="AI88" i="45"/>
  <c r="AH88" i="45"/>
  <c r="AG88" i="45"/>
  <c r="AJ139" i="45"/>
  <c r="AI139" i="45"/>
  <c r="AF139" i="45"/>
  <c r="AG139" i="45"/>
  <c r="AH139" i="45"/>
  <c r="AK87" i="45"/>
  <c r="AL87" i="45"/>
  <c r="AE89" i="45"/>
  <c r="AD90" i="45"/>
  <c r="AL137" i="45"/>
  <c r="AK137" i="45"/>
  <c r="AL123" i="45"/>
  <c r="AK123" i="45"/>
  <c r="AJ112" i="45"/>
  <c r="AI112" i="45"/>
  <c r="AH112" i="45"/>
  <c r="AG112" i="45"/>
  <c r="AF112" i="45"/>
  <c r="AL111" i="45"/>
  <c r="AK111" i="45"/>
  <c r="AD114" i="45"/>
  <c r="AE113" i="45"/>
  <c r="AH100" i="45"/>
  <c r="AI100" i="45"/>
  <c r="AJ100" i="45"/>
  <c r="AG100" i="45"/>
  <c r="AF100" i="45"/>
  <c r="AD102" i="45"/>
  <c r="AE101" i="45"/>
  <c r="AE125" i="45"/>
  <c r="AD126" i="45"/>
  <c r="AI125" i="44"/>
  <c r="AH125" i="44"/>
  <c r="AG125" i="44"/>
  <c r="AF125" i="44"/>
  <c r="AJ125" i="44"/>
  <c r="AJ91" i="44"/>
  <c r="AI91" i="44"/>
  <c r="AH91" i="44"/>
  <c r="AG91" i="44"/>
  <c r="AF91" i="44"/>
  <c r="AL137" i="44"/>
  <c r="AK137" i="44"/>
  <c r="AL90" i="44"/>
  <c r="AK90" i="44"/>
  <c r="AD93" i="44"/>
  <c r="AE92" i="44"/>
  <c r="AL124" i="44"/>
  <c r="AK124" i="44"/>
  <c r="AJ138" i="44"/>
  <c r="AI138" i="44"/>
  <c r="AH138" i="44"/>
  <c r="AG138" i="44"/>
  <c r="AF138" i="44"/>
  <c r="AG139" i="44"/>
  <c r="AE126" i="44"/>
  <c r="AD127" i="44"/>
  <c r="AE113" i="43"/>
  <c r="AD114" i="43"/>
  <c r="AJ112" i="43"/>
  <c r="AI112" i="43"/>
  <c r="AH112" i="43"/>
  <c r="AG112" i="43"/>
  <c r="AF112" i="43"/>
  <c r="AE102" i="43"/>
  <c r="AD103" i="43"/>
  <c r="AK100" i="43"/>
  <c r="AL100" i="43"/>
  <c r="AJ101" i="43"/>
  <c r="AG101" i="43"/>
  <c r="AF101" i="43"/>
  <c r="AI101" i="43"/>
  <c r="AH101" i="43"/>
  <c r="AE125" i="43"/>
  <c r="AD126" i="43"/>
  <c r="AE90" i="43"/>
  <c r="AD91" i="43"/>
  <c r="AH124" i="43"/>
  <c r="AG124" i="43"/>
  <c r="AF124" i="43"/>
  <c r="AJ124" i="43"/>
  <c r="AI124" i="43"/>
  <c r="AG89" i="43"/>
  <c r="AH89" i="43"/>
  <c r="AF89" i="43"/>
  <c r="AI89" i="43"/>
  <c r="AJ89" i="43"/>
  <c r="AL136" i="43"/>
  <c r="AK136" i="43"/>
  <c r="AL123" i="43"/>
  <c r="AK123" i="43"/>
  <c r="AL88" i="43"/>
  <c r="AK88" i="43"/>
  <c r="AD139" i="43"/>
  <c r="AE138" i="43"/>
  <c r="AI137" i="43"/>
  <c r="AH137" i="43"/>
  <c r="AG137" i="43"/>
  <c r="AF137" i="43"/>
  <c r="AJ137" i="43"/>
  <c r="AL124" i="42"/>
  <c r="AK124" i="42"/>
  <c r="AD103" i="42"/>
  <c r="AE102" i="42"/>
  <c r="AD139" i="42"/>
  <c r="AE138" i="42"/>
  <c r="AK113" i="42"/>
  <c r="AL113" i="42"/>
  <c r="AJ101" i="42"/>
  <c r="AH101" i="42"/>
  <c r="AF101" i="42"/>
  <c r="AG101" i="42"/>
  <c r="AI101" i="42"/>
  <c r="AI137" i="42"/>
  <c r="AH137" i="42"/>
  <c r="AG137" i="42"/>
  <c r="AF137" i="42"/>
  <c r="AJ137" i="42"/>
  <c r="AJ114" i="42"/>
  <c r="AI114" i="42"/>
  <c r="AH114" i="42"/>
  <c r="AG114" i="42"/>
  <c r="AF114" i="42"/>
  <c r="AL90" i="42"/>
  <c r="AK90" i="42"/>
  <c r="AJ91" i="42"/>
  <c r="AI91" i="42"/>
  <c r="AH91" i="42"/>
  <c r="AG91" i="42"/>
  <c r="AF91" i="42"/>
  <c r="AD116" i="42"/>
  <c r="AE115" i="42"/>
  <c r="AD93" i="42"/>
  <c r="AE92" i="42"/>
  <c r="AL136" i="42"/>
  <c r="AK136" i="42"/>
  <c r="AE126" i="42"/>
  <c r="AD127" i="42"/>
  <c r="AK100" i="42"/>
  <c r="AL100" i="42"/>
  <c r="AI125" i="42"/>
  <c r="AH125" i="42"/>
  <c r="AG125" i="42"/>
  <c r="AF125" i="42"/>
  <c r="AJ125" i="42"/>
  <c r="AI112" i="41"/>
  <c r="AH112" i="41"/>
  <c r="AF112" i="41"/>
  <c r="AJ112" i="41"/>
  <c r="AG112" i="41"/>
  <c r="AD139" i="41"/>
  <c r="AE138" i="41"/>
  <c r="AD114" i="41"/>
  <c r="AE113" i="41"/>
  <c r="AI137" i="41"/>
  <c r="AH137" i="41"/>
  <c r="AG137" i="41"/>
  <c r="AF137" i="41"/>
  <c r="AJ137" i="41"/>
  <c r="AE125" i="41"/>
  <c r="AD126" i="41"/>
  <c r="AL123" i="41"/>
  <c r="AK123" i="41"/>
  <c r="AH124" i="41"/>
  <c r="AG124" i="41"/>
  <c r="AF124" i="41"/>
  <c r="AJ124" i="41"/>
  <c r="AI124" i="41"/>
  <c r="AL136" i="41"/>
  <c r="AK136" i="41"/>
  <c r="AL111" i="41"/>
  <c r="AK111" i="41"/>
  <c r="AD103" i="41"/>
  <c r="AE102" i="41"/>
  <c r="AF101" i="41"/>
  <c r="AH101" i="41"/>
  <c r="AG101" i="41"/>
  <c r="AJ101" i="41"/>
  <c r="AI101" i="41"/>
  <c r="AL100" i="41"/>
  <c r="AK100" i="41"/>
  <c r="AF88" i="41"/>
  <c r="AH88" i="41"/>
  <c r="AG88" i="41"/>
  <c r="AI88" i="41"/>
  <c r="AJ88" i="41"/>
  <c r="AL87" i="41"/>
  <c r="AK87" i="41"/>
  <c r="AD90" i="41"/>
  <c r="AE89" i="41"/>
  <c r="AJ139" i="40"/>
  <c r="AI139" i="40"/>
  <c r="AH139" i="40"/>
  <c r="AG139" i="40"/>
  <c r="AF139" i="40"/>
  <c r="AJ102" i="40"/>
  <c r="AI102" i="40"/>
  <c r="AH102" i="40"/>
  <c r="AG102" i="40"/>
  <c r="AF102" i="40"/>
  <c r="AE115" i="40"/>
  <c r="AD116" i="40"/>
  <c r="AD104" i="40"/>
  <c r="AE103" i="40"/>
  <c r="AJ114" i="40"/>
  <c r="AI114" i="40"/>
  <c r="AH114" i="40"/>
  <c r="AG114" i="40"/>
  <c r="AF114" i="40"/>
  <c r="AG90" i="40"/>
  <c r="AI90" i="40"/>
  <c r="AF90" i="40"/>
  <c r="AJ90" i="40"/>
  <c r="AH90" i="40"/>
  <c r="AL137" i="40"/>
  <c r="AK137" i="40"/>
  <c r="AE91" i="40"/>
  <c r="AD92" i="40"/>
  <c r="AL124" i="40"/>
  <c r="AK124" i="40"/>
  <c r="AE126" i="40"/>
  <c r="AD127" i="40"/>
  <c r="AL101" i="40"/>
  <c r="AK101" i="40"/>
  <c r="AI125" i="40"/>
  <c r="AH125" i="40"/>
  <c r="AG125" i="40"/>
  <c r="AF125" i="40"/>
  <c r="AJ125" i="40"/>
  <c r="AL89" i="40"/>
  <c r="AK89" i="40"/>
  <c r="AL113" i="40"/>
  <c r="AK113" i="40"/>
  <c r="AJ138" i="40"/>
  <c r="AI138" i="40"/>
  <c r="AH138" i="40"/>
  <c r="AG138" i="40"/>
  <c r="AF138" i="40"/>
  <c r="AH89" i="39"/>
  <c r="AG89" i="39"/>
  <c r="AF89" i="39"/>
  <c r="AJ89" i="39"/>
  <c r="AI89" i="39"/>
  <c r="AD102" i="39"/>
  <c r="AE101" i="39"/>
  <c r="AE137" i="39"/>
  <c r="AD138" i="39"/>
  <c r="AK99" i="39"/>
  <c r="AL99" i="39"/>
  <c r="AL135" i="39"/>
  <c r="AK135" i="39"/>
  <c r="AG136" i="39"/>
  <c r="AF136" i="39"/>
  <c r="AJ136" i="39"/>
  <c r="AI136" i="39"/>
  <c r="AH136" i="39"/>
  <c r="AL111" i="39"/>
  <c r="AK111" i="39"/>
  <c r="AF100" i="39"/>
  <c r="AJ100" i="39"/>
  <c r="AI100" i="39"/>
  <c r="AH100" i="39"/>
  <c r="AG100" i="39"/>
  <c r="AD91" i="39"/>
  <c r="AE90" i="39"/>
  <c r="AG124" i="39"/>
  <c r="AI124" i="39"/>
  <c r="AJ124" i="39"/>
  <c r="AH124" i="39"/>
  <c r="AF124" i="39"/>
  <c r="AD126" i="39"/>
  <c r="AE125" i="39"/>
  <c r="AL88" i="39"/>
  <c r="AK88" i="39"/>
  <c r="AH112" i="39"/>
  <c r="AG112" i="39"/>
  <c r="AF112" i="39"/>
  <c r="AJ112" i="39"/>
  <c r="AI112" i="39"/>
  <c r="AE113" i="39"/>
  <c r="AD114" i="39"/>
  <c r="AL123" i="39"/>
  <c r="AK123" i="39"/>
  <c r="AL87" i="38"/>
  <c r="AK87" i="38"/>
  <c r="AE89" i="38"/>
  <c r="AE113" i="38"/>
  <c r="AE102" i="38"/>
  <c r="AE139" i="38"/>
  <c r="AE138" i="38"/>
  <c r="AJ126" i="38"/>
  <c r="AI126" i="38"/>
  <c r="AH126" i="38"/>
  <c r="AG126" i="38"/>
  <c r="AF126" i="38"/>
  <c r="AJ88" i="38"/>
  <c r="AG88" i="38"/>
  <c r="AI88" i="38"/>
  <c r="AH88" i="38"/>
  <c r="AF88" i="38"/>
  <c r="AL111" i="38"/>
  <c r="AK111" i="38"/>
  <c r="AH112" i="38"/>
  <c r="AJ112" i="38"/>
  <c r="AI112" i="38"/>
  <c r="AG112" i="38"/>
  <c r="AF112" i="38"/>
  <c r="AH101" i="38"/>
  <c r="AG101" i="38"/>
  <c r="AF101" i="38"/>
  <c r="AI101" i="38"/>
  <c r="AJ101" i="38"/>
  <c r="AI137" i="38"/>
  <c r="AH137" i="38"/>
  <c r="AG137" i="38"/>
  <c r="AF137" i="38"/>
  <c r="AJ137" i="38"/>
  <c r="AL125" i="38"/>
  <c r="AK125" i="38"/>
  <c r="AE127" i="38"/>
  <c r="AL136" i="38"/>
  <c r="AK136" i="38"/>
  <c r="AL100" i="38"/>
  <c r="AK100" i="38"/>
  <c r="AE126" i="37"/>
  <c r="AI101" i="37"/>
  <c r="AG101" i="37"/>
  <c r="AJ101" i="37"/>
  <c r="AF101" i="37"/>
  <c r="AH101" i="37"/>
  <c r="AL124" i="37"/>
  <c r="AK124" i="37"/>
  <c r="AL88" i="37"/>
  <c r="AK88" i="37"/>
  <c r="AF112" i="37"/>
  <c r="AJ112" i="37"/>
  <c r="AH112" i="37"/>
  <c r="AI112" i="37"/>
  <c r="AG112" i="37"/>
  <c r="AI125" i="37"/>
  <c r="AH125" i="37"/>
  <c r="AG125" i="37"/>
  <c r="AJ125" i="37"/>
  <c r="AF125" i="37"/>
  <c r="AE90" i="37"/>
  <c r="AJ89" i="37"/>
  <c r="AH89" i="37"/>
  <c r="AI89" i="37"/>
  <c r="AG89" i="37"/>
  <c r="AF89" i="37"/>
  <c r="AL100" i="37"/>
  <c r="AK100" i="37"/>
  <c r="AE137" i="37"/>
  <c r="AE113" i="37"/>
  <c r="AE102" i="37"/>
  <c r="AK111" i="37"/>
  <c r="AL111" i="37"/>
  <c r="AL135" i="37"/>
  <c r="AK135" i="37"/>
  <c r="AG136" i="37"/>
  <c r="AF136" i="37"/>
  <c r="AI136" i="37"/>
  <c r="AH136" i="37"/>
  <c r="AJ136" i="37"/>
  <c r="AJ88" i="36"/>
  <c r="AG88" i="36"/>
  <c r="AI88" i="36"/>
  <c r="AH88" i="36"/>
  <c r="AF88" i="36"/>
  <c r="AE89" i="36"/>
  <c r="AE101" i="36"/>
  <c r="AE113" i="36"/>
  <c r="AH100" i="36"/>
  <c r="AF100" i="36"/>
  <c r="AJ100" i="36"/>
  <c r="AI100" i="36"/>
  <c r="AG100" i="36"/>
  <c r="AE126" i="36"/>
  <c r="AK87" i="36"/>
  <c r="AL87" i="36"/>
  <c r="AL135" i="36"/>
  <c r="AK135" i="36"/>
  <c r="AE137" i="36"/>
  <c r="AL111" i="36"/>
  <c r="AK111" i="36"/>
  <c r="AI125" i="36"/>
  <c r="AH125" i="36"/>
  <c r="AG125" i="36"/>
  <c r="AJ125" i="36"/>
  <c r="AF125" i="36"/>
  <c r="AL99" i="36"/>
  <c r="AK99" i="36"/>
  <c r="AL124" i="36"/>
  <c r="AK124" i="36"/>
  <c r="AI112" i="36"/>
  <c r="AH112" i="36"/>
  <c r="AG112" i="36"/>
  <c r="AF112" i="36"/>
  <c r="AJ112" i="36"/>
  <c r="AG136" i="36"/>
  <c r="AF136" i="36"/>
  <c r="AJ136" i="36"/>
  <c r="AI136" i="36"/>
  <c r="AH136" i="36"/>
  <c r="AL135" i="35"/>
  <c r="AK135" i="35"/>
  <c r="AH112" i="35"/>
  <c r="AJ112" i="35"/>
  <c r="AI112" i="35"/>
  <c r="AG112" i="35"/>
  <c r="AF112" i="35"/>
  <c r="AL111" i="35"/>
  <c r="AK111" i="35"/>
  <c r="AH124" i="35"/>
  <c r="AG124" i="35"/>
  <c r="AF124" i="35"/>
  <c r="AJ124" i="35"/>
  <c r="AI124" i="35"/>
  <c r="AE113" i="35"/>
  <c r="AE137" i="35"/>
  <c r="AG136" i="35"/>
  <c r="AF136" i="35"/>
  <c r="AJ136" i="35"/>
  <c r="AI136" i="35"/>
  <c r="AH136" i="35"/>
  <c r="AE125" i="35"/>
  <c r="AJ100" i="35"/>
  <c r="AH100" i="35"/>
  <c r="AG100" i="35"/>
  <c r="AF100" i="35"/>
  <c r="AI100" i="35"/>
  <c r="AE101" i="35"/>
  <c r="AL87" i="35"/>
  <c r="AK87" i="35"/>
  <c r="AL99" i="35"/>
  <c r="AK99" i="35"/>
  <c r="AE89" i="35"/>
  <c r="AL123" i="35"/>
  <c r="AK123" i="35"/>
  <c r="AG88" i="35"/>
  <c r="AI88" i="35"/>
  <c r="AH88" i="35"/>
  <c r="AF88" i="35"/>
  <c r="AJ88" i="35"/>
  <c r="AE137" i="34"/>
  <c r="AF100" i="34"/>
  <c r="AH100" i="34"/>
  <c r="AG100" i="34"/>
  <c r="AI100" i="34"/>
  <c r="AJ100" i="34"/>
  <c r="AG136" i="34"/>
  <c r="AF136" i="34"/>
  <c r="AJ136" i="34"/>
  <c r="AI136" i="34"/>
  <c r="AH136" i="34"/>
  <c r="AE101" i="34"/>
  <c r="AL111" i="34"/>
  <c r="AK111" i="34"/>
  <c r="AJ112" i="34"/>
  <c r="AG112" i="34"/>
  <c r="AF112" i="34"/>
  <c r="AI112" i="34"/>
  <c r="AH112" i="34"/>
  <c r="AL99" i="34"/>
  <c r="AK99" i="34"/>
  <c r="AL123" i="34"/>
  <c r="AK123" i="34"/>
  <c r="AL135" i="34"/>
  <c r="AK135" i="34"/>
  <c r="AE125" i="34"/>
  <c r="AE113" i="34"/>
  <c r="AG124" i="34"/>
  <c r="AF124" i="34"/>
  <c r="AI124" i="34"/>
  <c r="AH124" i="34"/>
  <c r="AJ124" i="34"/>
  <c r="AE89" i="34"/>
  <c r="AL87" i="34"/>
  <c r="AK87" i="34"/>
  <c r="AG88" i="34"/>
  <c r="AF88" i="34"/>
  <c r="AJ88" i="34"/>
  <c r="AH88" i="34"/>
  <c r="AI88" i="34"/>
  <c r="AE89" i="33"/>
  <c r="AL135" i="33"/>
  <c r="AK135" i="33"/>
  <c r="AL111" i="33"/>
  <c r="AK111" i="33"/>
  <c r="AH124" i="33"/>
  <c r="AG124" i="33"/>
  <c r="AF124" i="33"/>
  <c r="AJ124" i="33"/>
  <c r="AI124" i="33"/>
  <c r="AE137" i="33"/>
  <c r="AE125" i="33"/>
  <c r="AL87" i="33"/>
  <c r="AK87" i="33"/>
  <c r="AG136" i="33"/>
  <c r="AF136" i="33"/>
  <c r="AI136" i="33"/>
  <c r="AH136" i="33"/>
  <c r="AJ136" i="33"/>
  <c r="AG112" i="33"/>
  <c r="AH112" i="33"/>
  <c r="AF112" i="33"/>
  <c r="AI112" i="33"/>
  <c r="AJ112" i="33"/>
  <c r="AH100" i="33"/>
  <c r="AF100" i="33"/>
  <c r="AI100" i="33"/>
  <c r="AG100" i="33"/>
  <c r="AJ100" i="33"/>
  <c r="AJ88" i="33"/>
  <c r="AI88" i="33"/>
  <c r="AH88" i="33"/>
  <c r="AG88" i="33"/>
  <c r="AF88" i="33"/>
  <c r="AE113" i="33"/>
  <c r="AL99" i="33"/>
  <c r="AK99" i="33"/>
  <c r="AL123" i="33"/>
  <c r="AK123" i="33"/>
  <c r="AE101" i="33"/>
  <c r="AE137" i="32"/>
  <c r="AE113" i="32"/>
  <c r="AL135" i="32"/>
  <c r="AK135" i="32"/>
  <c r="AE101" i="32"/>
  <c r="AI112" i="32"/>
  <c r="AJ112" i="32"/>
  <c r="AF112" i="32"/>
  <c r="AH112" i="32"/>
  <c r="AG112" i="32"/>
  <c r="AG88" i="32"/>
  <c r="AI88" i="32"/>
  <c r="AF88" i="32"/>
  <c r="AJ88" i="32"/>
  <c r="AH88" i="32"/>
  <c r="AL99" i="32"/>
  <c r="AK99" i="32"/>
  <c r="AH100" i="32"/>
  <c r="AF100" i="32"/>
  <c r="AJ100" i="32"/>
  <c r="AI100" i="32"/>
  <c r="AG100" i="32"/>
  <c r="AL87" i="32"/>
  <c r="AK87" i="32"/>
  <c r="AL123" i="32"/>
  <c r="AK123" i="32"/>
  <c r="AL111" i="32"/>
  <c r="AK111" i="32"/>
  <c r="AG136" i="32"/>
  <c r="AF136" i="32"/>
  <c r="AJ136" i="32"/>
  <c r="AI136" i="32"/>
  <c r="AH136" i="32"/>
  <c r="AE125" i="32"/>
  <c r="AE89" i="32"/>
  <c r="AH124" i="32"/>
  <c r="AG124" i="32"/>
  <c r="AJ124" i="32"/>
  <c r="AI124" i="32"/>
  <c r="AF124" i="32"/>
  <c r="AJ112" i="31"/>
  <c r="AI112" i="31"/>
  <c r="AG112" i="31"/>
  <c r="AH112" i="31"/>
  <c r="AF112" i="31"/>
  <c r="AE137" i="31"/>
  <c r="AL124" i="31"/>
  <c r="AK124" i="31"/>
  <c r="AG136" i="31"/>
  <c r="AF136" i="31"/>
  <c r="AJ136" i="31"/>
  <c r="AI136" i="31"/>
  <c r="AH136" i="31"/>
  <c r="AL135" i="31"/>
  <c r="AK135" i="31"/>
  <c r="AK87" i="31"/>
  <c r="AL87" i="31"/>
  <c r="AE113" i="31"/>
  <c r="AF88" i="31"/>
  <c r="AI88" i="31"/>
  <c r="AJ88" i="31"/>
  <c r="AH88" i="31"/>
  <c r="AG88" i="31"/>
  <c r="AE126" i="31"/>
  <c r="AI125" i="31"/>
  <c r="AH125" i="31"/>
  <c r="AG125" i="31"/>
  <c r="AF125" i="31"/>
  <c r="AJ125" i="31"/>
  <c r="AJ100" i="31"/>
  <c r="AI100" i="31"/>
  <c r="AG100" i="31"/>
  <c r="AF100" i="31"/>
  <c r="AH100" i="31"/>
  <c r="AE101" i="31"/>
  <c r="AL99" i="31"/>
  <c r="AK99" i="31"/>
  <c r="AE89" i="31"/>
  <c r="AL111" i="31"/>
  <c r="AK111" i="31"/>
  <c r="AE101" i="30"/>
  <c r="AH124" i="30"/>
  <c r="AJ124" i="30"/>
  <c r="AI124" i="30"/>
  <c r="AF124" i="30"/>
  <c r="AG124" i="30"/>
  <c r="AE113" i="30"/>
  <c r="AE125" i="30"/>
  <c r="AL135" i="30"/>
  <c r="AK135" i="30"/>
  <c r="AF112" i="30"/>
  <c r="AJ112" i="30"/>
  <c r="AI112" i="30"/>
  <c r="AG112" i="30"/>
  <c r="AH112" i="30"/>
  <c r="AK123" i="30"/>
  <c r="AL123" i="30"/>
  <c r="AL99" i="30"/>
  <c r="AK99" i="30"/>
  <c r="AE137" i="30"/>
  <c r="AG136" i="30"/>
  <c r="AH136" i="30"/>
  <c r="AF136" i="30"/>
  <c r="AJ136" i="30"/>
  <c r="AI136" i="30"/>
  <c r="AE89" i="30"/>
  <c r="AJ100" i="30"/>
  <c r="AI100" i="30"/>
  <c r="AH100" i="30"/>
  <c r="AG100" i="30"/>
  <c r="AF100" i="30"/>
  <c r="AL111" i="30"/>
  <c r="AK111" i="30"/>
  <c r="AG88" i="30"/>
  <c r="AF88" i="30"/>
  <c r="AH88" i="30"/>
  <c r="AI88" i="30"/>
  <c r="AJ88" i="30"/>
  <c r="AL87" i="30"/>
  <c r="AK87" i="30"/>
  <c r="AL111" i="29"/>
  <c r="AK111" i="29"/>
  <c r="AE125" i="29"/>
  <c r="AJ112" i="29"/>
  <c r="AI112" i="29"/>
  <c r="AG112" i="29"/>
  <c r="AH112" i="29"/>
  <c r="AF112" i="29"/>
  <c r="AL123" i="29"/>
  <c r="AK123" i="29"/>
  <c r="AJ88" i="29"/>
  <c r="AI88" i="29"/>
  <c r="AH88" i="29"/>
  <c r="AG88" i="29"/>
  <c r="AF88" i="29"/>
  <c r="AH124" i="29"/>
  <c r="AG124" i="29"/>
  <c r="AF124" i="29"/>
  <c r="AJ124" i="29"/>
  <c r="AI124" i="29"/>
  <c r="AE113" i="29"/>
  <c r="AE89" i="29"/>
  <c r="AG100" i="29"/>
  <c r="AF100" i="29"/>
  <c r="AH100" i="29"/>
  <c r="AI100" i="29"/>
  <c r="AJ100" i="29"/>
  <c r="AE137" i="29"/>
  <c r="AG136" i="29"/>
  <c r="AF136" i="29"/>
  <c r="AJ136" i="29"/>
  <c r="AI136" i="29"/>
  <c r="AH136" i="29"/>
  <c r="AK87" i="29"/>
  <c r="AL87" i="29"/>
  <c r="AL135" i="29"/>
  <c r="AK135" i="29"/>
  <c r="AL99" i="29"/>
  <c r="AK99" i="29"/>
  <c r="AE101" i="29"/>
  <c r="AE103" i="28"/>
  <c r="AL123" i="28"/>
  <c r="AK123" i="28"/>
  <c r="AL135" i="28"/>
  <c r="AK135" i="28"/>
  <c r="AE125" i="28"/>
  <c r="AL101" i="28"/>
  <c r="AK101" i="28"/>
  <c r="AJ114" i="28"/>
  <c r="AI114" i="28"/>
  <c r="AH114" i="28"/>
  <c r="AF114" i="28"/>
  <c r="AG114" i="28"/>
  <c r="AE115" i="28"/>
  <c r="AE137" i="28"/>
  <c r="AH124" i="28"/>
  <c r="AG124" i="28"/>
  <c r="AF124" i="28"/>
  <c r="AJ124" i="28"/>
  <c r="AI124" i="28"/>
  <c r="AG136" i="28"/>
  <c r="AF136" i="28"/>
  <c r="AJ136" i="28"/>
  <c r="AI136" i="28"/>
  <c r="AH136" i="28"/>
  <c r="AL113" i="28"/>
  <c r="AK113" i="28"/>
  <c r="AJ88" i="28"/>
  <c r="AI88" i="28"/>
  <c r="AH88" i="28"/>
  <c r="AG88" i="28"/>
  <c r="AF88" i="28"/>
  <c r="AE89" i="28"/>
  <c r="AL87" i="28"/>
  <c r="AK87" i="28"/>
  <c r="AJ102" i="28"/>
  <c r="AI102" i="28"/>
  <c r="AH102" i="28"/>
  <c r="AG102" i="28"/>
  <c r="AF102" i="28"/>
  <c r="AG136" i="26"/>
  <c r="AH136" i="26"/>
  <c r="AF136" i="26"/>
  <c r="AJ136" i="26"/>
  <c r="AI136" i="26"/>
  <c r="AE137" i="22"/>
  <c r="AD138" i="22"/>
  <c r="AD138" i="26"/>
  <c r="AE137" i="26"/>
  <c r="AH136" i="22"/>
  <c r="AJ136" i="22"/>
  <c r="AG136" i="22"/>
  <c r="AI136" i="22"/>
  <c r="AF136" i="22"/>
  <c r="AK135" i="19"/>
  <c r="AL135" i="19"/>
  <c r="AE137" i="25"/>
  <c r="AD138" i="25"/>
  <c r="AE137" i="19"/>
  <c r="AD138" i="19"/>
  <c r="AE137" i="24"/>
  <c r="AD138" i="24"/>
  <c r="AL135" i="24"/>
  <c r="AK135" i="24"/>
  <c r="AI136" i="19"/>
  <c r="AH136" i="19"/>
  <c r="AF136" i="19"/>
  <c r="AG136" i="19"/>
  <c r="AJ136" i="19"/>
  <c r="AI136" i="24"/>
  <c r="AH136" i="24"/>
  <c r="AG136" i="24"/>
  <c r="AF136" i="24"/>
  <c r="AJ136" i="24"/>
  <c r="AH136" i="25"/>
  <c r="AF136" i="25"/>
  <c r="AG136" i="25"/>
  <c r="AI136" i="25"/>
  <c r="AJ136" i="25"/>
  <c r="AL135" i="22"/>
  <c r="AK135" i="22"/>
  <c r="AL135" i="27"/>
  <c r="AK135" i="27"/>
  <c r="AE137" i="27"/>
  <c r="AE101" i="27"/>
  <c r="AL123" i="27"/>
  <c r="AK123" i="27"/>
  <c r="AJ88" i="27"/>
  <c r="AI88" i="27"/>
  <c r="AH88" i="27"/>
  <c r="AG88" i="27"/>
  <c r="AF88" i="27"/>
  <c r="AE113" i="27"/>
  <c r="AF100" i="27"/>
  <c r="AJ100" i="27"/>
  <c r="AG100" i="27"/>
  <c r="AI100" i="27"/>
  <c r="AH100" i="27"/>
  <c r="AE89" i="27"/>
  <c r="AL99" i="27"/>
  <c r="AK99" i="27"/>
  <c r="AG136" i="27"/>
  <c r="AF136" i="27"/>
  <c r="AJ136" i="27"/>
  <c r="AI136" i="27"/>
  <c r="AH136" i="27"/>
  <c r="AL111" i="27"/>
  <c r="AK111" i="27"/>
  <c r="AE125" i="27"/>
  <c r="AJ112" i="27"/>
  <c r="AH112" i="27"/>
  <c r="AF112" i="27"/>
  <c r="AI112" i="27"/>
  <c r="AG112" i="27"/>
  <c r="AL87" i="27"/>
  <c r="AK87" i="27"/>
  <c r="AH124" i="27"/>
  <c r="AG124" i="27"/>
  <c r="AF124" i="27"/>
  <c r="AJ124" i="27"/>
  <c r="AI124" i="27"/>
  <c r="AK123" i="26"/>
  <c r="AL123" i="26"/>
  <c r="AD126" i="26"/>
  <c r="AE125" i="26"/>
  <c r="AL99" i="26"/>
  <c r="AK99" i="26"/>
  <c r="AF124" i="26"/>
  <c r="AJ124" i="26"/>
  <c r="AG124" i="26"/>
  <c r="AI124" i="26"/>
  <c r="AH124" i="26"/>
  <c r="AJ112" i="26"/>
  <c r="AI112" i="26"/>
  <c r="AG112" i="26"/>
  <c r="AF112" i="26"/>
  <c r="AH112" i="26"/>
  <c r="AG100" i="26"/>
  <c r="AF100" i="26"/>
  <c r="AJ100" i="26"/>
  <c r="AI100" i="26"/>
  <c r="AH100" i="26"/>
  <c r="AL111" i="26"/>
  <c r="AK111" i="26"/>
  <c r="AJ88" i="26"/>
  <c r="AI88" i="26"/>
  <c r="AH88" i="26"/>
  <c r="AG88" i="26"/>
  <c r="AF88" i="26"/>
  <c r="AL87" i="26"/>
  <c r="AK87" i="26"/>
  <c r="AE113" i="26"/>
  <c r="AD114" i="26"/>
  <c r="AD102" i="26"/>
  <c r="AE101" i="26"/>
  <c r="AE89" i="26"/>
  <c r="AD90" i="26"/>
  <c r="AF124" i="25"/>
  <c r="AJ124" i="25"/>
  <c r="AH124" i="25"/>
  <c r="AG124" i="25"/>
  <c r="AI124" i="25"/>
  <c r="AL87" i="25"/>
  <c r="AK87" i="25"/>
  <c r="AD102" i="25"/>
  <c r="AE101" i="25"/>
  <c r="AD126" i="25"/>
  <c r="AE125" i="25"/>
  <c r="AK111" i="25"/>
  <c r="AL111" i="25"/>
  <c r="AE113" i="25"/>
  <c r="AD114" i="25"/>
  <c r="AI88" i="25"/>
  <c r="AH88" i="25"/>
  <c r="AG88" i="25"/>
  <c r="AF88" i="25"/>
  <c r="AJ88" i="25"/>
  <c r="AF112" i="25"/>
  <c r="AJ112" i="25"/>
  <c r="AI112" i="25"/>
  <c r="AH112" i="25"/>
  <c r="AG112" i="25"/>
  <c r="AD90" i="25"/>
  <c r="AE89" i="25"/>
  <c r="AK123" i="25"/>
  <c r="AL123" i="25"/>
  <c r="AJ100" i="25"/>
  <c r="AI100" i="25"/>
  <c r="AG100" i="25"/>
  <c r="AF100" i="25"/>
  <c r="AH100" i="25"/>
  <c r="AL99" i="25"/>
  <c r="AK99" i="25"/>
  <c r="AE106" i="24"/>
  <c r="AD107" i="24"/>
  <c r="AG105" i="24"/>
  <c r="AF105" i="24"/>
  <c r="AJ105" i="24"/>
  <c r="AI105" i="24"/>
  <c r="AH105" i="24"/>
  <c r="AL87" i="24"/>
  <c r="AK87" i="24"/>
  <c r="AL123" i="24"/>
  <c r="AK123" i="24"/>
  <c r="AD126" i="24"/>
  <c r="AE125" i="24"/>
  <c r="AL104" i="24"/>
  <c r="AK104" i="24"/>
  <c r="AE113" i="24"/>
  <c r="AD114" i="24"/>
  <c r="AG112" i="24"/>
  <c r="AF112" i="24"/>
  <c r="AI112" i="24"/>
  <c r="AJ112" i="24"/>
  <c r="AH112" i="24"/>
  <c r="AE89" i="24"/>
  <c r="AD90" i="24"/>
  <c r="AJ124" i="24"/>
  <c r="AI124" i="24"/>
  <c r="AG124" i="24"/>
  <c r="AF124" i="24"/>
  <c r="AH124" i="24"/>
  <c r="AL111" i="24"/>
  <c r="AK111" i="24"/>
  <c r="AJ88" i="24"/>
  <c r="AI88" i="24"/>
  <c r="AH88" i="24"/>
  <c r="AG88" i="24"/>
  <c r="AF88" i="24"/>
  <c r="AL123" i="23"/>
  <c r="AK123" i="23"/>
  <c r="AI136" i="23"/>
  <c r="AH136" i="23"/>
  <c r="AF136" i="23"/>
  <c r="AJ136" i="23"/>
  <c r="AG136" i="23"/>
  <c r="AD90" i="23"/>
  <c r="AE89" i="23"/>
  <c r="AL99" i="23"/>
  <c r="AK99" i="23"/>
  <c r="AE137" i="23"/>
  <c r="AD138" i="23"/>
  <c r="AG88" i="23"/>
  <c r="AF88" i="23"/>
  <c r="AI88" i="23"/>
  <c r="AH88" i="23"/>
  <c r="AJ88" i="23"/>
  <c r="AL135" i="23"/>
  <c r="AK135" i="23"/>
  <c r="AL87" i="23"/>
  <c r="AK87" i="23"/>
  <c r="AF124" i="23"/>
  <c r="AI124" i="23"/>
  <c r="AH124" i="23"/>
  <c r="AJ124" i="23"/>
  <c r="AG124" i="23"/>
  <c r="AK111" i="23"/>
  <c r="AL111" i="23"/>
  <c r="AE113" i="23"/>
  <c r="AD114" i="23"/>
  <c r="AG100" i="23"/>
  <c r="AF100" i="23"/>
  <c r="AJ100" i="23"/>
  <c r="AH100" i="23"/>
  <c r="AI100" i="23"/>
  <c r="AD126" i="23"/>
  <c r="AE125" i="23"/>
  <c r="AF112" i="23"/>
  <c r="AI112" i="23"/>
  <c r="AJ112" i="23"/>
  <c r="AH112" i="23"/>
  <c r="AG112" i="23"/>
  <c r="AD102" i="23"/>
  <c r="AE101" i="23"/>
  <c r="AD90" i="22"/>
  <c r="AE89" i="22"/>
  <c r="AL99" i="22"/>
  <c r="AK99" i="22"/>
  <c r="AE101" i="22"/>
  <c r="AD102" i="22"/>
  <c r="AH88" i="22"/>
  <c r="AG88" i="22"/>
  <c r="AF88" i="22"/>
  <c r="AI88" i="22"/>
  <c r="AJ88" i="22"/>
  <c r="AF124" i="22"/>
  <c r="AJ124" i="22"/>
  <c r="AI124" i="22"/>
  <c r="AH124" i="22"/>
  <c r="AG124" i="22"/>
  <c r="AL123" i="22"/>
  <c r="AK123" i="22"/>
  <c r="AH100" i="22"/>
  <c r="AG100" i="22"/>
  <c r="AF100" i="22"/>
  <c r="AJ100" i="22"/>
  <c r="AI100" i="22"/>
  <c r="AK111" i="22"/>
  <c r="AL111" i="22"/>
  <c r="AD126" i="22"/>
  <c r="AE125" i="22"/>
  <c r="AE113" i="22"/>
  <c r="AD114" i="22"/>
  <c r="AL87" i="22"/>
  <c r="AK87" i="22"/>
  <c r="AF112" i="22"/>
  <c r="AJ112" i="22"/>
  <c r="AI112" i="22"/>
  <c r="AH112" i="22"/>
  <c r="AG112" i="22"/>
  <c r="AJ100" i="21"/>
  <c r="AI100" i="21"/>
  <c r="AH100" i="21"/>
  <c r="AG100" i="21"/>
  <c r="AF100" i="21"/>
  <c r="AL136" i="21"/>
  <c r="AK136" i="21"/>
  <c r="AI137" i="21"/>
  <c r="AH137" i="21"/>
  <c r="AG137" i="21"/>
  <c r="AF137" i="21"/>
  <c r="AJ137" i="21"/>
  <c r="AD102" i="21"/>
  <c r="AE101" i="21"/>
  <c r="AD114" i="21"/>
  <c r="AE113" i="21"/>
  <c r="AI88" i="21"/>
  <c r="AH88" i="21"/>
  <c r="AG88" i="21"/>
  <c r="AF88" i="21"/>
  <c r="AJ88" i="21"/>
  <c r="AI125" i="21"/>
  <c r="AH125" i="21"/>
  <c r="AG125" i="21"/>
  <c r="AJ125" i="21"/>
  <c r="AF125" i="21"/>
  <c r="AL99" i="21"/>
  <c r="AK99" i="21"/>
  <c r="AL111" i="21"/>
  <c r="AK111" i="21"/>
  <c r="AE138" i="21"/>
  <c r="AD139" i="21"/>
  <c r="AE89" i="21"/>
  <c r="AD90" i="21"/>
  <c r="AD127" i="21"/>
  <c r="AE126" i="21"/>
  <c r="AL87" i="21"/>
  <c r="AK87" i="21"/>
  <c r="AL124" i="21"/>
  <c r="AK124" i="21"/>
  <c r="AJ112" i="21"/>
  <c r="AH112" i="21"/>
  <c r="AF112" i="21"/>
  <c r="AI112" i="21"/>
  <c r="AG112" i="21"/>
  <c r="AL136" i="20"/>
  <c r="AK136" i="20"/>
  <c r="AD90" i="20"/>
  <c r="AE89" i="20"/>
  <c r="AE113" i="20"/>
  <c r="AD114" i="20"/>
  <c r="AJ112" i="20"/>
  <c r="AI112" i="20"/>
  <c r="AH112" i="20"/>
  <c r="AG112" i="20"/>
  <c r="AF112" i="20"/>
  <c r="AL123" i="20"/>
  <c r="AK123" i="20"/>
  <c r="AJ124" i="20"/>
  <c r="AI124" i="20"/>
  <c r="AG124" i="20"/>
  <c r="AF124" i="20"/>
  <c r="AH124" i="20"/>
  <c r="AH88" i="20"/>
  <c r="AG88" i="20"/>
  <c r="AI88" i="20"/>
  <c r="AF88" i="20"/>
  <c r="AJ88" i="20"/>
  <c r="AE138" i="20"/>
  <c r="AD139" i="20"/>
  <c r="AL111" i="20"/>
  <c r="AK111" i="20"/>
  <c r="AD126" i="20"/>
  <c r="AE125" i="20"/>
  <c r="AI137" i="20"/>
  <c r="AH137" i="20"/>
  <c r="AG137" i="20"/>
  <c r="AF137" i="20"/>
  <c r="AJ137" i="20"/>
  <c r="AL99" i="20"/>
  <c r="AK99" i="20"/>
  <c r="AG100" i="20"/>
  <c r="AF100" i="20"/>
  <c r="AJ100" i="20"/>
  <c r="AI100" i="20"/>
  <c r="AH100" i="20"/>
  <c r="AE101" i="20"/>
  <c r="AD102" i="20"/>
  <c r="AL87" i="20"/>
  <c r="AK87" i="20"/>
  <c r="AL123" i="19"/>
  <c r="AK123" i="19"/>
  <c r="AL111" i="19"/>
  <c r="AK111" i="19"/>
  <c r="AE113" i="19"/>
  <c r="AD114" i="19"/>
  <c r="AD90" i="19"/>
  <c r="AE89" i="19"/>
  <c r="AI124" i="19"/>
  <c r="AJ124" i="19"/>
  <c r="AH124" i="19"/>
  <c r="AG124" i="19"/>
  <c r="AF124" i="19"/>
  <c r="AG100" i="19"/>
  <c r="AF100" i="19"/>
  <c r="AJ100" i="19"/>
  <c r="AH100" i="19"/>
  <c r="AI100" i="19"/>
  <c r="AL87" i="19"/>
  <c r="AK87" i="19"/>
  <c r="AD126" i="19"/>
  <c r="AE125" i="19"/>
  <c r="AJ112" i="19"/>
  <c r="AI112" i="19"/>
  <c r="AH112" i="19"/>
  <c r="AG112" i="19"/>
  <c r="AF112" i="19"/>
  <c r="AH88" i="19"/>
  <c r="AG88" i="19"/>
  <c r="AJ88" i="19"/>
  <c r="AF88" i="19"/>
  <c r="AI88" i="19"/>
  <c r="AL99" i="19"/>
  <c r="AK99" i="19"/>
  <c r="AE101" i="19"/>
  <c r="AD102" i="19"/>
  <c r="AE89" i="18"/>
  <c r="AD90" i="18"/>
  <c r="AD114" i="18"/>
  <c r="AE113" i="18"/>
  <c r="AK111" i="18"/>
  <c r="AL111" i="18"/>
  <c r="AL99" i="18"/>
  <c r="AK99" i="18"/>
  <c r="AL123" i="18"/>
  <c r="AK123" i="18"/>
  <c r="AJ100" i="18"/>
  <c r="AF100" i="18"/>
  <c r="AH100" i="18"/>
  <c r="AI100" i="18"/>
  <c r="AG100" i="18"/>
  <c r="AE101" i="18"/>
  <c r="AD102" i="18"/>
  <c r="AF136" i="18"/>
  <c r="AJ136" i="18"/>
  <c r="AI136" i="18"/>
  <c r="AH136" i="18"/>
  <c r="AG136" i="18"/>
  <c r="AH112" i="18"/>
  <c r="AF112" i="18"/>
  <c r="AJ112" i="18"/>
  <c r="AI112" i="18"/>
  <c r="AG112" i="18"/>
  <c r="AJ88" i="18"/>
  <c r="AG88" i="18"/>
  <c r="AF88" i="18"/>
  <c r="AI88" i="18"/>
  <c r="AH88" i="18"/>
  <c r="AL135" i="18"/>
  <c r="AK135" i="18"/>
  <c r="AD138" i="18"/>
  <c r="AE137" i="18"/>
  <c r="AL87" i="18"/>
  <c r="AK87" i="18"/>
  <c r="AJ124" i="18"/>
  <c r="AI124" i="18"/>
  <c r="AH124" i="18"/>
  <c r="AG124" i="18"/>
  <c r="AF124" i="18"/>
  <c r="AD126" i="18"/>
  <c r="AE125" i="18"/>
  <c r="AE89" i="15"/>
  <c r="AD90" i="15"/>
  <c r="AE137" i="15"/>
  <c r="AD138" i="15"/>
  <c r="AG136" i="15"/>
  <c r="AF136" i="15"/>
  <c r="AJ136" i="15"/>
  <c r="AI136" i="15"/>
  <c r="AH136" i="15"/>
  <c r="AL123" i="15"/>
  <c r="AK123" i="15"/>
  <c r="AH124" i="15"/>
  <c r="AG124" i="15"/>
  <c r="AF124" i="15"/>
  <c r="AJ124" i="15"/>
  <c r="AI124" i="15"/>
  <c r="AL135" i="15"/>
  <c r="AK135" i="15"/>
  <c r="AL87" i="15"/>
  <c r="AK87" i="15"/>
  <c r="AD102" i="15"/>
  <c r="AE101" i="15"/>
  <c r="AL111" i="15"/>
  <c r="AK111" i="15"/>
  <c r="AL99" i="15"/>
  <c r="AK99" i="15"/>
  <c r="AE125" i="15"/>
  <c r="AD126" i="15"/>
  <c r="AH112" i="15"/>
  <c r="AG112" i="15"/>
  <c r="AJ112" i="15"/>
  <c r="AI112" i="15"/>
  <c r="AF112" i="15"/>
  <c r="AD114" i="15"/>
  <c r="AE113" i="15"/>
  <c r="AH88" i="15"/>
  <c r="AJ88" i="15"/>
  <c r="AI88" i="15"/>
  <c r="AF88" i="15"/>
  <c r="AG88" i="15"/>
  <c r="AG100" i="15"/>
  <c r="AF100" i="15"/>
  <c r="AJ100" i="15"/>
  <c r="AH100" i="15"/>
  <c r="AI100" i="15"/>
  <c r="AH112" i="12"/>
  <c r="AF112" i="12"/>
  <c r="AJ112" i="12"/>
  <c r="AI112" i="12"/>
  <c r="AG112" i="12"/>
  <c r="AD138" i="12"/>
  <c r="AE137" i="12"/>
  <c r="AG136" i="12"/>
  <c r="AF136" i="12"/>
  <c r="AI136" i="12"/>
  <c r="AH136" i="12"/>
  <c r="AJ136" i="12"/>
  <c r="AL111" i="12"/>
  <c r="AK111" i="12"/>
  <c r="AK99" i="12"/>
  <c r="AL99" i="12"/>
  <c r="AJ88" i="12"/>
  <c r="AI88" i="12"/>
  <c r="AH88" i="12"/>
  <c r="AG88" i="12"/>
  <c r="AF88" i="12"/>
  <c r="AL87" i="12"/>
  <c r="AK87" i="12"/>
  <c r="AD126" i="12"/>
  <c r="AE125" i="12"/>
  <c r="AK123" i="12"/>
  <c r="AL123" i="12"/>
  <c r="AI100" i="12"/>
  <c r="AH100" i="12"/>
  <c r="AJ100" i="12"/>
  <c r="AG100" i="12"/>
  <c r="AF100" i="12"/>
  <c r="AD90" i="12"/>
  <c r="AE89" i="12"/>
  <c r="AH124" i="12"/>
  <c r="AG124" i="12"/>
  <c r="AJ124" i="12"/>
  <c r="AF124" i="12"/>
  <c r="AI124" i="12"/>
  <c r="AD102" i="12"/>
  <c r="AE101" i="12"/>
  <c r="AE113" i="12"/>
  <c r="AD114" i="12"/>
  <c r="AL135" i="12"/>
  <c r="AK135" i="12"/>
  <c r="AE138" i="11"/>
  <c r="AG138" i="11" s="1"/>
  <c r="AD139" i="11"/>
  <c r="T122" i="11"/>
  <c r="T121" i="11"/>
  <c r="T115" i="11"/>
  <c r="T116" i="11"/>
  <c r="T117" i="11"/>
  <c r="AF137" i="11"/>
  <c r="AG137" i="11"/>
  <c r="AH137" i="11"/>
  <c r="AJ137" i="11"/>
  <c r="AI137" i="11"/>
  <c r="AK136" i="11"/>
  <c r="AL136" i="11"/>
  <c r="AL87" i="11"/>
  <c r="AI88" i="11"/>
  <c r="AI124" i="11"/>
  <c r="AK111" i="11"/>
  <c r="AG112" i="11"/>
  <c r="AF124" i="11"/>
  <c r="AK99" i="11"/>
  <c r="AH112" i="11"/>
  <c r="AH88" i="11"/>
  <c r="AL123" i="11"/>
  <c r="AJ124" i="11"/>
  <c r="AK124" i="11" s="1"/>
  <c r="AF112" i="11"/>
  <c r="AJ101" i="11"/>
  <c r="AL101" i="11" s="1"/>
  <c r="AF88" i="11"/>
  <c r="AI101" i="11"/>
  <c r="AG88" i="11"/>
  <c r="AH124" i="11"/>
  <c r="AF101" i="11"/>
  <c r="AJ86" i="11"/>
  <c r="AI86" i="11"/>
  <c r="AD114" i="11"/>
  <c r="AE113" i="11"/>
  <c r="AF113" i="11" s="1"/>
  <c r="AD126" i="11"/>
  <c r="AE125" i="11"/>
  <c r="AG125" i="11" s="1"/>
  <c r="AD103" i="11"/>
  <c r="AE102" i="11"/>
  <c r="AJ102" i="11" s="1"/>
  <c r="AI112" i="11"/>
  <c r="AD90" i="11"/>
  <c r="AE89" i="11"/>
  <c r="AI89" i="11" s="1"/>
  <c r="AL112" i="11"/>
  <c r="AK112" i="11"/>
  <c r="AL88" i="11"/>
  <c r="AK88" i="11"/>
  <c r="AC114" i="11"/>
  <c r="AC126" i="11"/>
  <c r="AC102" i="11"/>
  <c r="AH101" i="11"/>
  <c r="AC90" i="11"/>
  <c r="AH139" i="44" l="1"/>
  <c r="AF140" i="46"/>
  <c r="AG140" i="46"/>
  <c r="AI140" i="46"/>
  <c r="AJ140" i="46"/>
  <c r="AH140" i="46"/>
  <c r="AI139" i="44"/>
  <c r="AJ139" i="44"/>
  <c r="AL139" i="44" s="1"/>
  <c r="AF140" i="40"/>
  <c r="AG140" i="40"/>
  <c r="AJ140" i="40"/>
  <c r="AI140" i="40"/>
  <c r="AH140" i="40"/>
  <c r="AE139" i="43"/>
  <c r="AG139" i="43" s="1"/>
  <c r="AD140" i="43"/>
  <c r="AE140" i="43" s="1"/>
  <c r="AE139" i="21"/>
  <c r="AD140" i="21"/>
  <c r="AE140" i="21" s="1"/>
  <c r="AK140" i="50"/>
  <c r="AL140" i="50"/>
  <c r="AE139" i="11"/>
  <c r="AD140" i="11"/>
  <c r="AE140" i="11" s="1"/>
  <c r="AE139" i="42"/>
  <c r="AJ139" i="42" s="1"/>
  <c r="AD140" i="42"/>
  <c r="AE140" i="42" s="1"/>
  <c r="AJ140" i="45"/>
  <c r="AG140" i="45"/>
  <c r="AI140" i="45"/>
  <c r="AF140" i="45"/>
  <c r="AH140" i="45"/>
  <c r="AE139" i="20"/>
  <c r="AD140" i="20"/>
  <c r="AE140" i="20" s="1"/>
  <c r="AE139" i="48"/>
  <c r="AD140" i="48"/>
  <c r="AE140" i="48" s="1"/>
  <c r="AE139" i="41"/>
  <c r="AD140" i="41"/>
  <c r="AE140" i="41" s="1"/>
  <c r="AF140" i="44"/>
  <c r="AG140" i="44"/>
  <c r="AJ140" i="44"/>
  <c r="AI140" i="44"/>
  <c r="AH140" i="44"/>
  <c r="AD92" i="50"/>
  <c r="AE91" i="50"/>
  <c r="AJ90" i="50"/>
  <c r="AI90" i="50"/>
  <c r="AH90" i="50"/>
  <c r="AF90" i="50"/>
  <c r="AG90" i="50"/>
  <c r="AK89" i="50"/>
  <c r="AL89" i="50"/>
  <c r="AK102" i="50"/>
  <c r="AL102" i="50"/>
  <c r="AD105" i="50"/>
  <c r="AE104" i="50"/>
  <c r="AJ115" i="50"/>
  <c r="AH115" i="50"/>
  <c r="AF115" i="50"/>
  <c r="AI115" i="50"/>
  <c r="AG115" i="50"/>
  <c r="AD128" i="50"/>
  <c r="AE127" i="50"/>
  <c r="AL125" i="50"/>
  <c r="AK125" i="50"/>
  <c r="AJ126" i="50"/>
  <c r="AI126" i="50"/>
  <c r="AH126" i="50"/>
  <c r="AG126" i="50"/>
  <c r="AF126" i="50"/>
  <c r="AL114" i="50"/>
  <c r="AK114" i="50"/>
  <c r="AJ103" i="50"/>
  <c r="AF103" i="50"/>
  <c r="AI103" i="50"/>
  <c r="AH103" i="50"/>
  <c r="AG103" i="50"/>
  <c r="AE116" i="50"/>
  <c r="AD117" i="50"/>
  <c r="AL136" i="49"/>
  <c r="AK136" i="49"/>
  <c r="AD139" i="49"/>
  <c r="AE138" i="49"/>
  <c r="AI137" i="49"/>
  <c r="AH137" i="49"/>
  <c r="AG137" i="49"/>
  <c r="AF137" i="49"/>
  <c r="AJ137" i="49"/>
  <c r="AG113" i="49"/>
  <c r="AJ113" i="49"/>
  <c r="AH113" i="49"/>
  <c r="AI113" i="49"/>
  <c r="AF113" i="49"/>
  <c r="AD127" i="49"/>
  <c r="AE126" i="49"/>
  <c r="AE114" i="49"/>
  <c r="AD115" i="49"/>
  <c r="AI89" i="49"/>
  <c r="AH89" i="49"/>
  <c r="AF89" i="49"/>
  <c r="AJ89" i="49"/>
  <c r="AG89" i="49"/>
  <c r="AI125" i="49"/>
  <c r="AH125" i="49"/>
  <c r="AG125" i="49"/>
  <c r="AJ125" i="49"/>
  <c r="AF125" i="49"/>
  <c r="AH101" i="49"/>
  <c r="AJ101" i="49"/>
  <c r="AG101" i="49"/>
  <c r="AF101" i="49"/>
  <c r="AI101" i="49"/>
  <c r="AL100" i="49"/>
  <c r="AK100" i="49"/>
  <c r="AD91" i="49"/>
  <c r="AE90" i="49"/>
  <c r="AL124" i="49"/>
  <c r="AK124" i="49"/>
  <c r="AL112" i="49"/>
  <c r="AK112" i="49"/>
  <c r="AK88" i="49"/>
  <c r="AL88" i="49"/>
  <c r="AD103" i="49"/>
  <c r="AE102" i="49"/>
  <c r="AJ139" i="48"/>
  <c r="AI139" i="48"/>
  <c r="AH139" i="48"/>
  <c r="AG139" i="48"/>
  <c r="AF139" i="48"/>
  <c r="AJ118" i="48"/>
  <c r="AI118" i="48"/>
  <c r="AH118" i="48"/>
  <c r="AG118" i="48"/>
  <c r="AF118" i="48"/>
  <c r="AL125" i="48"/>
  <c r="AK125" i="48"/>
  <c r="AJ126" i="48"/>
  <c r="AI126" i="48"/>
  <c r="AH126" i="48"/>
  <c r="AG126" i="48"/>
  <c r="AF126" i="48"/>
  <c r="AI102" i="48"/>
  <c r="AH102" i="48"/>
  <c r="AG102" i="48"/>
  <c r="AF102" i="48"/>
  <c r="AJ102" i="48"/>
  <c r="AL137" i="48"/>
  <c r="AK137" i="48"/>
  <c r="AD104" i="48"/>
  <c r="AE103" i="48"/>
  <c r="AL117" i="48"/>
  <c r="AK117" i="48"/>
  <c r="AI92" i="48"/>
  <c r="AH92" i="48"/>
  <c r="AG92" i="48"/>
  <c r="AJ92" i="48"/>
  <c r="AF92" i="48"/>
  <c r="AK91" i="48"/>
  <c r="AL91" i="48"/>
  <c r="AD94" i="48"/>
  <c r="AE93" i="48"/>
  <c r="AJ138" i="48"/>
  <c r="AI138" i="48"/>
  <c r="AH138" i="48"/>
  <c r="AG138" i="48"/>
  <c r="AF138" i="48"/>
  <c r="AL101" i="48"/>
  <c r="AK101" i="48"/>
  <c r="AE119" i="48"/>
  <c r="AD120" i="48"/>
  <c r="AD128" i="48"/>
  <c r="AE127" i="48"/>
  <c r="AL124" i="47"/>
  <c r="AK124" i="47"/>
  <c r="AK136" i="47"/>
  <c r="AL136" i="47"/>
  <c r="AI125" i="47"/>
  <c r="AH125" i="47"/>
  <c r="AG125" i="47"/>
  <c r="AJ125" i="47"/>
  <c r="AF125" i="47"/>
  <c r="AK112" i="47"/>
  <c r="AL112" i="47"/>
  <c r="AG113" i="47"/>
  <c r="AF113" i="47"/>
  <c r="AJ113" i="47"/>
  <c r="AI113" i="47"/>
  <c r="AH113" i="47"/>
  <c r="AG101" i="47"/>
  <c r="AF101" i="47"/>
  <c r="AI101" i="47"/>
  <c r="AH101" i="47"/>
  <c r="AJ101" i="47"/>
  <c r="AL100" i="47"/>
  <c r="AK100" i="47"/>
  <c r="AD127" i="47"/>
  <c r="AE126" i="47"/>
  <c r="AE102" i="47"/>
  <c r="AD103" i="47"/>
  <c r="AI137" i="47"/>
  <c r="AH137" i="47"/>
  <c r="AG137" i="47"/>
  <c r="AJ137" i="47"/>
  <c r="AF137" i="47"/>
  <c r="AJ89" i="47"/>
  <c r="AI89" i="47"/>
  <c r="AH89" i="47"/>
  <c r="AF89" i="47"/>
  <c r="AG89" i="47"/>
  <c r="AL88" i="47"/>
  <c r="AK88" i="47"/>
  <c r="AD139" i="47"/>
  <c r="AE138" i="47"/>
  <c r="AD115" i="47"/>
  <c r="AE114" i="47"/>
  <c r="AE90" i="47"/>
  <c r="AD91" i="47"/>
  <c r="AL114" i="46"/>
  <c r="AK114" i="46"/>
  <c r="AE116" i="46"/>
  <c r="AD117" i="46"/>
  <c r="AK126" i="46"/>
  <c r="AL126" i="46"/>
  <c r="AE92" i="46"/>
  <c r="AD93" i="46"/>
  <c r="AK138" i="46"/>
  <c r="AL138" i="46"/>
  <c r="AJ102" i="46"/>
  <c r="AG102" i="46"/>
  <c r="AF102" i="46"/>
  <c r="AI102" i="46"/>
  <c r="AH102" i="46"/>
  <c r="AL101" i="46"/>
  <c r="AK101" i="46"/>
  <c r="AJ115" i="46"/>
  <c r="AI115" i="46"/>
  <c r="AH115" i="46"/>
  <c r="AF115" i="46"/>
  <c r="AG115" i="46"/>
  <c r="AL139" i="46"/>
  <c r="AK139" i="46"/>
  <c r="AD104" i="46"/>
  <c r="AE103" i="46"/>
  <c r="AG91" i="46"/>
  <c r="AF91" i="46"/>
  <c r="AJ91" i="46"/>
  <c r="AI91" i="46"/>
  <c r="AH91" i="46"/>
  <c r="AJ127" i="46"/>
  <c r="AI127" i="46"/>
  <c r="AH127" i="46"/>
  <c r="AG127" i="46"/>
  <c r="AF127" i="46"/>
  <c r="AK90" i="46"/>
  <c r="AL90" i="46"/>
  <c r="AD129" i="46"/>
  <c r="AE128" i="46"/>
  <c r="AD104" i="44"/>
  <c r="AE103" i="44"/>
  <c r="AL101" i="44"/>
  <c r="AK101" i="44"/>
  <c r="AI102" i="44"/>
  <c r="AH102" i="44"/>
  <c r="AG102" i="44"/>
  <c r="AF102" i="44"/>
  <c r="AJ102" i="44"/>
  <c r="AE126" i="45"/>
  <c r="AD127" i="45"/>
  <c r="AK138" i="45"/>
  <c r="AL138" i="45"/>
  <c r="AJ113" i="45"/>
  <c r="AI113" i="45"/>
  <c r="AF113" i="45"/>
  <c r="AG113" i="45"/>
  <c r="AH113" i="45"/>
  <c r="AL112" i="45"/>
  <c r="AK112" i="45"/>
  <c r="AH125" i="45"/>
  <c r="AG125" i="45"/>
  <c r="AF125" i="45"/>
  <c r="AI125" i="45"/>
  <c r="AJ125" i="45"/>
  <c r="AG101" i="45"/>
  <c r="AF101" i="45"/>
  <c r="AH101" i="45"/>
  <c r="AJ101" i="45"/>
  <c r="AI101" i="45"/>
  <c r="AD115" i="45"/>
  <c r="AE114" i="45"/>
  <c r="AK88" i="45"/>
  <c r="AL88" i="45"/>
  <c r="AD103" i="45"/>
  <c r="AE102" i="45"/>
  <c r="AL124" i="45"/>
  <c r="AK124" i="45"/>
  <c r="AK100" i="45"/>
  <c r="AL100" i="45"/>
  <c r="AE90" i="45"/>
  <c r="AD91" i="45"/>
  <c r="AL139" i="45"/>
  <c r="AK139" i="45"/>
  <c r="AG89" i="45"/>
  <c r="AJ89" i="45"/>
  <c r="AI89" i="45"/>
  <c r="AH89" i="45"/>
  <c r="AF89" i="45"/>
  <c r="AK91" i="44"/>
  <c r="AL91" i="44"/>
  <c r="AI92" i="44"/>
  <c r="AH92" i="44"/>
  <c r="AG92" i="44"/>
  <c r="AF92" i="44"/>
  <c r="AJ92" i="44"/>
  <c r="AK125" i="44"/>
  <c r="AL125" i="44"/>
  <c r="AJ126" i="44"/>
  <c r="AI126" i="44"/>
  <c r="AH126" i="44"/>
  <c r="AG126" i="44"/>
  <c r="AF126" i="44"/>
  <c r="AK138" i="44"/>
  <c r="AL138" i="44"/>
  <c r="AD94" i="44"/>
  <c r="AE93" i="44"/>
  <c r="AD128" i="44"/>
  <c r="AE127" i="44"/>
  <c r="AL112" i="43"/>
  <c r="AK112" i="43"/>
  <c r="AD115" i="43"/>
  <c r="AE114" i="43"/>
  <c r="AJ113" i="43"/>
  <c r="AI113" i="43"/>
  <c r="AH113" i="43"/>
  <c r="AG113" i="43"/>
  <c r="AF113" i="43"/>
  <c r="AJ139" i="43"/>
  <c r="AJ138" i="43"/>
  <c r="AI138" i="43"/>
  <c r="AH138" i="43"/>
  <c r="AG138" i="43"/>
  <c r="AF138" i="43"/>
  <c r="AL124" i="43"/>
  <c r="AK124" i="43"/>
  <c r="AL89" i="43"/>
  <c r="AK89" i="43"/>
  <c r="AL137" i="43"/>
  <c r="AK137" i="43"/>
  <c r="AD92" i="43"/>
  <c r="AE91" i="43"/>
  <c r="AK101" i="43"/>
  <c r="AL101" i="43"/>
  <c r="AJ90" i="43"/>
  <c r="AI90" i="43"/>
  <c r="AH90" i="43"/>
  <c r="AG90" i="43"/>
  <c r="AF90" i="43"/>
  <c r="AE126" i="43"/>
  <c r="AD127" i="43"/>
  <c r="AD104" i="43"/>
  <c r="AE103" i="43"/>
  <c r="AI125" i="43"/>
  <c r="AH125" i="43"/>
  <c r="AG125" i="43"/>
  <c r="AF125" i="43"/>
  <c r="AJ125" i="43"/>
  <c r="AJ102" i="43"/>
  <c r="AI102" i="43"/>
  <c r="AH102" i="43"/>
  <c r="AG102" i="43"/>
  <c r="AF102" i="43"/>
  <c r="AL125" i="42"/>
  <c r="AK125" i="42"/>
  <c r="AJ115" i="42"/>
  <c r="AI115" i="42"/>
  <c r="AH115" i="42"/>
  <c r="AG115" i="42"/>
  <c r="AF115" i="42"/>
  <c r="AD128" i="42"/>
  <c r="AE127" i="42"/>
  <c r="AJ126" i="42"/>
  <c r="AI126" i="42"/>
  <c r="AH126" i="42"/>
  <c r="AG126" i="42"/>
  <c r="AF126" i="42"/>
  <c r="AD117" i="42"/>
  <c r="AE116" i="42"/>
  <c r="AI102" i="42"/>
  <c r="AG102" i="42"/>
  <c r="AJ102" i="42"/>
  <c r="AH102" i="42"/>
  <c r="AF102" i="42"/>
  <c r="AL114" i="42"/>
  <c r="AK114" i="42"/>
  <c r="AD104" i="42"/>
  <c r="AE103" i="42"/>
  <c r="AJ138" i="42"/>
  <c r="AI138" i="42"/>
  <c r="AH138" i="42"/>
  <c r="AG138" i="42"/>
  <c r="AF138" i="42"/>
  <c r="AI92" i="42"/>
  <c r="AH92" i="42"/>
  <c r="AG92" i="42"/>
  <c r="AF92" i="42"/>
  <c r="AJ92" i="42"/>
  <c r="AK91" i="42"/>
  <c r="AL91" i="42"/>
  <c r="AL137" i="42"/>
  <c r="AK137" i="42"/>
  <c r="AH139" i="42"/>
  <c r="AD94" i="42"/>
  <c r="AE93" i="42"/>
  <c r="AL101" i="42"/>
  <c r="AK101" i="42"/>
  <c r="AI125" i="41"/>
  <c r="AH125" i="41"/>
  <c r="AG125" i="41"/>
  <c r="AF125" i="41"/>
  <c r="AJ125" i="41"/>
  <c r="AE126" i="41"/>
  <c r="AD127" i="41"/>
  <c r="AJ138" i="41"/>
  <c r="AI138" i="41"/>
  <c r="AH138" i="41"/>
  <c r="AG138" i="41"/>
  <c r="AF138" i="41"/>
  <c r="AL124" i="41"/>
  <c r="AK124" i="41"/>
  <c r="AL137" i="41"/>
  <c r="AK137" i="41"/>
  <c r="AJ139" i="41"/>
  <c r="AI139" i="41"/>
  <c r="AH139" i="41"/>
  <c r="AG139" i="41"/>
  <c r="AF139" i="41"/>
  <c r="AF89" i="41"/>
  <c r="AG89" i="41"/>
  <c r="AJ89" i="41"/>
  <c r="AI89" i="41"/>
  <c r="AH89" i="41"/>
  <c r="AJ102" i="41"/>
  <c r="AI102" i="41"/>
  <c r="AH102" i="41"/>
  <c r="AG102" i="41"/>
  <c r="AF102" i="41"/>
  <c r="AD115" i="41"/>
  <c r="AE114" i="41"/>
  <c r="AD91" i="41"/>
  <c r="AE90" i="41"/>
  <c r="AE103" i="41"/>
  <c r="AD104" i="41"/>
  <c r="AL112" i="41"/>
  <c r="AK112" i="41"/>
  <c r="AL88" i="41"/>
  <c r="AK88" i="41"/>
  <c r="AL101" i="41"/>
  <c r="AK101" i="41"/>
  <c r="AI113" i="41"/>
  <c r="AH113" i="41"/>
  <c r="AF113" i="41"/>
  <c r="AJ113" i="41"/>
  <c r="AG113" i="41"/>
  <c r="AD128" i="40"/>
  <c r="AE127" i="40"/>
  <c r="AL125" i="40"/>
  <c r="AK125" i="40"/>
  <c r="AJ126" i="40"/>
  <c r="AI126" i="40"/>
  <c r="AH126" i="40"/>
  <c r="AG126" i="40"/>
  <c r="AF126" i="40"/>
  <c r="AL90" i="40"/>
  <c r="AK90" i="40"/>
  <c r="AL114" i="40"/>
  <c r="AK114" i="40"/>
  <c r="AL102" i="40"/>
  <c r="AK102" i="40"/>
  <c r="AJ103" i="40"/>
  <c r="AI103" i="40"/>
  <c r="AH103" i="40"/>
  <c r="AG103" i="40"/>
  <c r="AF103" i="40"/>
  <c r="AD105" i="40"/>
  <c r="AE104" i="40"/>
  <c r="AK138" i="40"/>
  <c r="AL138" i="40"/>
  <c r="AE92" i="40"/>
  <c r="AD93" i="40"/>
  <c r="AE116" i="40"/>
  <c r="AD117" i="40"/>
  <c r="AJ91" i="40"/>
  <c r="AI91" i="40"/>
  <c r="AH91" i="40"/>
  <c r="AG91" i="40"/>
  <c r="AF91" i="40"/>
  <c r="AJ115" i="40"/>
  <c r="AI115" i="40"/>
  <c r="AH115" i="40"/>
  <c r="AG115" i="40"/>
  <c r="AF115" i="40"/>
  <c r="AL139" i="40"/>
  <c r="AK139" i="40"/>
  <c r="AK136" i="39"/>
  <c r="AL136" i="39"/>
  <c r="AF101" i="39"/>
  <c r="AI101" i="39"/>
  <c r="AJ101" i="39"/>
  <c r="AG101" i="39"/>
  <c r="AH101" i="39"/>
  <c r="AK124" i="39"/>
  <c r="AL124" i="39"/>
  <c r="AL100" i="39"/>
  <c r="AK100" i="39"/>
  <c r="AE102" i="39"/>
  <c r="AD103" i="39"/>
  <c r="AL112" i="39"/>
  <c r="AK112" i="39"/>
  <c r="AI137" i="39"/>
  <c r="AH137" i="39"/>
  <c r="AG137" i="39"/>
  <c r="AJ137" i="39"/>
  <c r="AF137" i="39"/>
  <c r="AK89" i="39"/>
  <c r="AL89" i="39"/>
  <c r="AE114" i="39"/>
  <c r="AD115" i="39"/>
  <c r="AI90" i="39"/>
  <c r="AJ90" i="39"/>
  <c r="AH90" i="39"/>
  <c r="AG90" i="39"/>
  <c r="AF90" i="39"/>
  <c r="AH113" i="39"/>
  <c r="AG113" i="39"/>
  <c r="AF113" i="39"/>
  <c r="AJ113" i="39"/>
  <c r="AI113" i="39"/>
  <c r="AH125" i="39"/>
  <c r="AJ125" i="39"/>
  <c r="AI125" i="39"/>
  <c r="AG125" i="39"/>
  <c r="AF125" i="39"/>
  <c r="AD92" i="39"/>
  <c r="AE91" i="39"/>
  <c r="AE126" i="39"/>
  <c r="AD127" i="39"/>
  <c r="AD139" i="39"/>
  <c r="AE138" i="39"/>
  <c r="AK112" i="38"/>
  <c r="AL112" i="38"/>
  <c r="AE114" i="38"/>
  <c r="AE90" i="38"/>
  <c r="AL101" i="38"/>
  <c r="AK101" i="38"/>
  <c r="AL137" i="38"/>
  <c r="AK137" i="38"/>
  <c r="AL126" i="38"/>
  <c r="AK126" i="38"/>
  <c r="AJ89" i="38"/>
  <c r="AG89" i="38"/>
  <c r="AI89" i="38"/>
  <c r="AH89" i="38"/>
  <c r="AF89" i="38"/>
  <c r="AE128" i="38"/>
  <c r="AJ102" i="38"/>
  <c r="AI102" i="38"/>
  <c r="AH102" i="38"/>
  <c r="AG102" i="38"/>
  <c r="AF102" i="38"/>
  <c r="AH113" i="38"/>
  <c r="AJ113" i="38"/>
  <c r="AF113" i="38"/>
  <c r="AI113" i="38"/>
  <c r="AG113" i="38"/>
  <c r="AJ138" i="38"/>
  <c r="AI138" i="38"/>
  <c r="AH138" i="38"/>
  <c r="AG138" i="38"/>
  <c r="AF138" i="38"/>
  <c r="AK88" i="38"/>
  <c r="AL88" i="38"/>
  <c r="AE103" i="38"/>
  <c r="AJ127" i="38"/>
  <c r="AI127" i="38"/>
  <c r="AH127" i="38"/>
  <c r="AF127" i="38"/>
  <c r="AG127" i="38"/>
  <c r="AJ139" i="38"/>
  <c r="AI139" i="38"/>
  <c r="AH139" i="38"/>
  <c r="AG139" i="38"/>
  <c r="AF139" i="38"/>
  <c r="AE139" i="37"/>
  <c r="AE138" i="37"/>
  <c r="AJ102" i="37"/>
  <c r="AI102" i="37"/>
  <c r="AH102" i="37"/>
  <c r="AF102" i="37"/>
  <c r="AG102" i="37"/>
  <c r="AE103" i="37"/>
  <c r="AL89" i="37"/>
  <c r="AK89" i="37"/>
  <c r="AE91" i="37"/>
  <c r="AL136" i="37"/>
  <c r="AK136" i="37"/>
  <c r="AK101" i="37"/>
  <c r="AL101" i="37"/>
  <c r="AI113" i="37"/>
  <c r="AJ113" i="37"/>
  <c r="AH113" i="37"/>
  <c r="AF113" i="37"/>
  <c r="AG113" i="37"/>
  <c r="AE127" i="37"/>
  <c r="AI137" i="37"/>
  <c r="AH137" i="37"/>
  <c r="AG137" i="37"/>
  <c r="AJ137" i="37"/>
  <c r="AF137" i="37"/>
  <c r="AG90" i="37"/>
  <c r="AJ90" i="37"/>
  <c r="AI90" i="37"/>
  <c r="AF90" i="37"/>
  <c r="AH90" i="37"/>
  <c r="AL112" i="37"/>
  <c r="AK112" i="37"/>
  <c r="AK125" i="37"/>
  <c r="AL125" i="37"/>
  <c r="AE114" i="37"/>
  <c r="AJ126" i="37"/>
  <c r="AI126" i="37"/>
  <c r="AH126" i="37"/>
  <c r="AG126" i="37"/>
  <c r="AF126" i="37"/>
  <c r="AL112" i="36"/>
  <c r="AK112" i="36"/>
  <c r="AI137" i="36"/>
  <c r="AH137" i="36"/>
  <c r="AG137" i="36"/>
  <c r="AJ137" i="36"/>
  <c r="AF137" i="36"/>
  <c r="AL136" i="36"/>
  <c r="AK136" i="36"/>
  <c r="AJ113" i="36"/>
  <c r="AI113" i="36"/>
  <c r="AH113" i="36"/>
  <c r="AG113" i="36"/>
  <c r="AF113" i="36"/>
  <c r="AE102" i="36"/>
  <c r="AE90" i="36"/>
  <c r="AL125" i="36"/>
  <c r="AK125" i="36"/>
  <c r="AF89" i="36"/>
  <c r="AJ89" i="36"/>
  <c r="AI89" i="36"/>
  <c r="AH89" i="36"/>
  <c r="AG89" i="36"/>
  <c r="AJ126" i="36"/>
  <c r="AI126" i="36"/>
  <c r="AH126" i="36"/>
  <c r="AG126" i="36"/>
  <c r="AF126" i="36"/>
  <c r="AE114" i="36"/>
  <c r="AE139" i="36"/>
  <c r="AE138" i="36"/>
  <c r="AL100" i="36"/>
  <c r="AK100" i="36"/>
  <c r="AE127" i="36"/>
  <c r="AJ101" i="36"/>
  <c r="AH101" i="36"/>
  <c r="AG101" i="36"/>
  <c r="AF101" i="36"/>
  <c r="AI101" i="36"/>
  <c r="AK88" i="36"/>
  <c r="AL88" i="36"/>
  <c r="AE114" i="35"/>
  <c r="AJ89" i="35"/>
  <c r="AG89" i="35"/>
  <c r="AF89" i="35"/>
  <c r="AI89" i="35"/>
  <c r="AH89" i="35"/>
  <c r="AL88" i="35"/>
  <c r="AK88" i="35"/>
  <c r="AE90" i="35"/>
  <c r="AL136" i="35"/>
  <c r="AK136" i="35"/>
  <c r="AL124" i="35"/>
  <c r="AK124" i="35"/>
  <c r="AK112" i="35"/>
  <c r="AL112" i="35"/>
  <c r="AE102" i="35"/>
  <c r="AE126" i="35"/>
  <c r="AF113" i="35"/>
  <c r="AJ113" i="35"/>
  <c r="AG113" i="35"/>
  <c r="AH113" i="35"/>
  <c r="AI113" i="35"/>
  <c r="AJ101" i="35"/>
  <c r="AG101" i="35"/>
  <c r="AI101" i="35"/>
  <c r="AH101" i="35"/>
  <c r="AF101" i="35"/>
  <c r="AK100" i="35"/>
  <c r="AL100" i="35"/>
  <c r="AE139" i="35"/>
  <c r="AE138" i="35"/>
  <c r="AI125" i="35"/>
  <c r="AH125" i="35"/>
  <c r="AG125" i="35"/>
  <c r="AF125" i="35"/>
  <c r="AJ125" i="35"/>
  <c r="AI137" i="35"/>
  <c r="AH137" i="35"/>
  <c r="AG137" i="35"/>
  <c r="AF137" i="35"/>
  <c r="AJ137" i="35"/>
  <c r="AE114" i="34"/>
  <c r="AK100" i="34"/>
  <c r="AL100" i="34"/>
  <c r="AJ89" i="34"/>
  <c r="AI89" i="34"/>
  <c r="AH89" i="34"/>
  <c r="AG89" i="34"/>
  <c r="AF89" i="34"/>
  <c r="AF113" i="34"/>
  <c r="AH113" i="34"/>
  <c r="AG113" i="34"/>
  <c r="AJ113" i="34"/>
  <c r="AI113" i="34"/>
  <c r="AE102" i="34"/>
  <c r="AE90" i="34"/>
  <c r="AH125" i="34"/>
  <c r="AG125" i="34"/>
  <c r="AF125" i="34"/>
  <c r="AJ125" i="34"/>
  <c r="AI125" i="34"/>
  <c r="AH101" i="34"/>
  <c r="AF101" i="34"/>
  <c r="AJ101" i="34"/>
  <c r="AI101" i="34"/>
  <c r="AG101" i="34"/>
  <c r="AL124" i="34"/>
  <c r="AK124" i="34"/>
  <c r="AE126" i="34"/>
  <c r="AL88" i="34"/>
  <c r="AK88" i="34"/>
  <c r="AL136" i="34"/>
  <c r="AK136" i="34"/>
  <c r="AE139" i="34"/>
  <c r="AE138" i="34"/>
  <c r="AK112" i="34"/>
  <c r="AL112" i="34"/>
  <c r="AI137" i="34"/>
  <c r="AH137" i="34"/>
  <c r="AG137" i="34"/>
  <c r="AJ137" i="34"/>
  <c r="AF137" i="34"/>
  <c r="AK100" i="33"/>
  <c r="AL100" i="33"/>
  <c r="AI125" i="33"/>
  <c r="AH125" i="33"/>
  <c r="AG125" i="33"/>
  <c r="AF125" i="33"/>
  <c r="AJ125" i="33"/>
  <c r="AJ113" i="33"/>
  <c r="AF113" i="33"/>
  <c r="AH113" i="33"/>
  <c r="AI113" i="33"/>
  <c r="AG113" i="33"/>
  <c r="AL136" i="33"/>
  <c r="AK136" i="33"/>
  <c r="AI137" i="33"/>
  <c r="AH137" i="33"/>
  <c r="AG137" i="33"/>
  <c r="AJ137" i="33"/>
  <c r="AF137" i="33"/>
  <c r="AE102" i="33"/>
  <c r="AL112" i="33"/>
  <c r="AK112" i="33"/>
  <c r="AE114" i="33"/>
  <c r="AE126" i="33"/>
  <c r="AJ101" i="33"/>
  <c r="AI101" i="33"/>
  <c r="AH101" i="33"/>
  <c r="AF101" i="33"/>
  <c r="AG101" i="33"/>
  <c r="AE139" i="33"/>
  <c r="AE138" i="33"/>
  <c r="AL124" i="33"/>
  <c r="AK124" i="33"/>
  <c r="AE90" i="33"/>
  <c r="AL88" i="33"/>
  <c r="AK88" i="33"/>
  <c r="AJ89" i="33"/>
  <c r="AF89" i="33"/>
  <c r="AI89" i="33"/>
  <c r="AG89" i="33"/>
  <c r="AH89" i="33"/>
  <c r="AK100" i="32"/>
  <c r="AL100" i="32"/>
  <c r="AE126" i="32"/>
  <c r="AI125" i="32"/>
  <c r="AH125" i="32"/>
  <c r="AF125" i="32"/>
  <c r="AJ125" i="32"/>
  <c r="AG125" i="32"/>
  <c r="AG113" i="32"/>
  <c r="AF113" i="32"/>
  <c r="AJ113" i="32"/>
  <c r="AI113" i="32"/>
  <c r="AH113" i="32"/>
  <c r="AE102" i="32"/>
  <c r="AK124" i="32"/>
  <c r="AL124" i="32"/>
  <c r="AE114" i="32"/>
  <c r="AE90" i="32"/>
  <c r="AJ101" i="32"/>
  <c r="AH101" i="32"/>
  <c r="AG101" i="32"/>
  <c r="AF101" i="32"/>
  <c r="AI101" i="32"/>
  <c r="AJ89" i="32"/>
  <c r="AI89" i="32"/>
  <c r="AF89" i="32"/>
  <c r="AH89" i="32"/>
  <c r="AG89" i="32"/>
  <c r="AL136" i="32"/>
  <c r="AK136" i="32"/>
  <c r="AL112" i="32"/>
  <c r="AK112" i="32"/>
  <c r="AE139" i="32"/>
  <c r="AE138" i="32"/>
  <c r="AK88" i="32"/>
  <c r="AL88" i="32"/>
  <c r="AI137" i="32"/>
  <c r="AH137" i="32"/>
  <c r="AG137" i="32"/>
  <c r="AF137" i="32"/>
  <c r="AJ137" i="32"/>
  <c r="AK125" i="31"/>
  <c r="AL125" i="31"/>
  <c r="AI137" i="31"/>
  <c r="AH137" i="31"/>
  <c r="AG137" i="31"/>
  <c r="AJ137" i="31"/>
  <c r="AF137" i="31"/>
  <c r="AE139" i="31"/>
  <c r="AE138" i="31"/>
  <c r="AH113" i="31"/>
  <c r="AG113" i="31"/>
  <c r="AJ113" i="31"/>
  <c r="AF113" i="31"/>
  <c r="AI113" i="31"/>
  <c r="AI89" i="31"/>
  <c r="AH89" i="31"/>
  <c r="AG89" i="31"/>
  <c r="AF89" i="31"/>
  <c r="AJ89" i="31"/>
  <c r="AE90" i="31"/>
  <c r="AJ126" i="31"/>
  <c r="AI126" i="31"/>
  <c r="AH126" i="31"/>
  <c r="AG126" i="31"/>
  <c r="AF126" i="31"/>
  <c r="AE102" i="31"/>
  <c r="AL88" i="31"/>
  <c r="AK88" i="31"/>
  <c r="AJ101" i="31"/>
  <c r="AI101" i="31"/>
  <c r="AF101" i="31"/>
  <c r="AH101" i="31"/>
  <c r="AG101" i="31"/>
  <c r="AL136" i="31"/>
  <c r="AK136" i="31"/>
  <c r="AE127" i="31"/>
  <c r="AE114" i="31"/>
  <c r="AK100" i="31"/>
  <c r="AL100" i="31"/>
  <c r="AL112" i="31"/>
  <c r="AK112" i="31"/>
  <c r="AK100" i="30"/>
  <c r="AL100" i="30"/>
  <c r="AH113" i="30"/>
  <c r="AG113" i="30"/>
  <c r="AF113" i="30"/>
  <c r="AJ113" i="30"/>
  <c r="AI113" i="30"/>
  <c r="AJ89" i="30"/>
  <c r="AI89" i="30"/>
  <c r="AG89" i="30"/>
  <c r="AF89" i="30"/>
  <c r="AH89" i="30"/>
  <c r="AL112" i="30"/>
  <c r="AK112" i="30"/>
  <c r="AE90" i="30"/>
  <c r="AL136" i="30"/>
  <c r="AK136" i="30"/>
  <c r="AL124" i="30"/>
  <c r="AK124" i="30"/>
  <c r="AI137" i="30"/>
  <c r="AJ137" i="30"/>
  <c r="AH137" i="30"/>
  <c r="AG137" i="30"/>
  <c r="AF137" i="30"/>
  <c r="AE138" i="30"/>
  <c r="AE139" i="30"/>
  <c r="AL88" i="30"/>
  <c r="AK88" i="30"/>
  <c r="AE126" i="30"/>
  <c r="AI125" i="30"/>
  <c r="AF125" i="30"/>
  <c r="AG125" i="30"/>
  <c r="AJ125" i="30"/>
  <c r="AH125" i="30"/>
  <c r="AE102" i="30"/>
  <c r="AE114" i="30"/>
  <c r="AI101" i="30"/>
  <c r="AH101" i="30"/>
  <c r="AG101" i="30"/>
  <c r="AJ101" i="30"/>
  <c r="AF101" i="30"/>
  <c r="AE139" i="29"/>
  <c r="AE138" i="29"/>
  <c r="AI137" i="29"/>
  <c r="AH137" i="29"/>
  <c r="AG137" i="29"/>
  <c r="AF137" i="29"/>
  <c r="AJ137" i="29"/>
  <c r="AL100" i="29"/>
  <c r="AK100" i="29"/>
  <c r="AH113" i="29"/>
  <c r="AG113" i="29"/>
  <c r="AF113" i="29"/>
  <c r="AJ113" i="29"/>
  <c r="AI113" i="29"/>
  <c r="AE126" i="29"/>
  <c r="AI125" i="29"/>
  <c r="AH125" i="29"/>
  <c r="AG125" i="29"/>
  <c r="AF125" i="29"/>
  <c r="AJ125" i="29"/>
  <c r="AF89" i="29"/>
  <c r="AI89" i="29"/>
  <c r="AH89" i="29"/>
  <c r="AJ89" i="29"/>
  <c r="AG89" i="29"/>
  <c r="AE114" i="29"/>
  <c r="AE102" i="29"/>
  <c r="AK112" i="29"/>
  <c r="AL112" i="29"/>
  <c r="AI101" i="29"/>
  <c r="AH101" i="29"/>
  <c r="AF101" i="29"/>
  <c r="AG101" i="29"/>
  <c r="AJ101" i="29"/>
  <c r="AL124" i="29"/>
  <c r="AK124" i="29"/>
  <c r="AK88" i="29"/>
  <c r="AL88" i="29"/>
  <c r="AL136" i="29"/>
  <c r="AK136" i="29"/>
  <c r="AE90" i="29"/>
  <c r="AE126" i="28"/>
  <c r="AE116" i="28"/>
  <c r="AL124" i="28"/>
  <c r="AK124" i="28"/>
  <c r="AI125" i="28"/>
  <c r="AH125" i="28"/>
  <c r="AG125" i="28"/>
  <c r="AF125" i="28"/>
  <c r="AJ125" i="28"/>
  <c r="AE90" i="28"/>
  <c r="AF89" i="28"/>
  <c r="AH89" i="28"/>
  <c r="AG89" i="28"/>
  <c r="AJ89" i="28"/>
  <c r="AI89" i="28"/>
  <c r="AK88" i="28"/>
  <c r="AL88" i="28"/>
  <c r="AL136" i="28"/>
  <c r="AK136" i="28"/>
  <c r="AE139" i="28"/>
  <c r="AE138" i="28"/>
  <c r="AL114" i="28"/>
  <c r="AK114" i="28"/>
  <c r="AI137" i="28"/>
  <c r="AH137" i="28"/>
  <c r="AG137" i="28"/>
  <c r="AF137" i="28"/>
  <c r="AJ137" i="28"/>
  <c r="AE104" i="28"/>
  <c r="AK102" i="28"/>
  <c r="AL102" i="28"/>
  <c r="AJ115" i="28"/>
  <c r="AI115" i="28"/>
  <c r="AH115" i="28"/>
  <c r="AG115" i="28"/>
  <c r="AF115" i="28"/>
  <c r="AF103" i="28"/>
  <c r="AG103" i="28"/>
  <c r="AJ103" i="28"/>
  <c r="AI103" i="28"/>
  <c r="AH103" i="28"/>
  <c r="AD139" i="26"/>
  <c r="AE138" i="26"/>
  <c r="AD139" i="22"/>
  <c r="AE138" i="22"/>
  <c r="AH137" i="24"/>
  <c r="AG137" i="24"/>
  <c r="AF137" i="24"/>
  <c r="AJ137" i="24"/>
  <c r="AI137" i="24"/>
  <c r="AL136" i="25"/>
  <c r="AK136" i="25"/>
  <c r="AF137" i="22"/>
  <c r="AI137" i="22"/>
  <c r="AH137" i="22"/>
  <c r="AJ137" i="22"/>
  <c r="AG137" i="22"/>
  <c r="AK136" i="19"/>
  <c r="AL136" i="19"/>
  <c r="AE138" i="19"/>
  <c r="AD139" i="19"/>
  <c r="AL136" i="26"/>
  <c r="AK136" i="26"/>
  <c r="AK136" i="22"/>
  <c r="AL136" i="22"/>
  <c r="AL136" i="24"/>
  <c r="AK136" i="24"/>
  <c r="AE138" i="25"/>
  <c r="AD139" i="25"/>
  <c r="AD139" i="24"/>
  <c r="AE138" i="24"/>
  <c r="AG137" i="19"/>
  <c r="AF137" i="19"/>
  <c r="AJ137" i="19"/>
  <c r="AI137" i="19"/>
  <c r="AH137" i="19"/>
  <c r="AJ137" i="25"/>
  <c r="AI137" i="25"/>
  <c r="AH137" i="25"/>
  <c r="AG137" i="25"/>
  <c r="AF137" i="25"/>
  <c r="AF137" i="26"/>
  <c r="AG137" i="26"/>
  <c r="AH137" i="26"/>
  <c r="AJ137" i="26"/>
  <c r="AI137" i="26"/>
  <c r="AI125" i="27"/>
  <c r="AH125" i="27"/>
  <c r="AG125" i="27"/>
  <c r="AF125" i="27"/>
  <c r="AJ125" i="27"/>
  <c r="AI89" i="27"/>
  <c r="AF89" i="27"/>
  <c r="AH89" i="27"/>
  <c r="AG89" i="27"/>
  <c r="AJ89" i="27"/>
  <c r="AE102" i="27"/>
  <c r="AL124" i="27"/>
  <c r="AK124" i="27"/>
  <c r="AL136" i="27"/>
  <c r="AK136" i="27"/>
  <c r="AI137" i="27"/>
  <c r="AH137" i="27"/>
  <c r="AG137" i="27"/>
  <c r="AF137" i="27"/>
  <c r="AJ137" i="27"/>
  <c r="AE114" i="27"/>
  <c r="AJ101" i="27"/>
  <c r="AI101" i="27"/>
  <c r="AH101" i="27"/>
  <c r="AG101" i="27"/>
  <c r="AF101" i="27"/>
  <c r="AL112" i="27"/>
  <c r="AK112" i="27"/>
  <c r="AJ113" i="27"/>
  <c r="AH113" i="27"/>
  <c r="AF113" i="27"/>
  <c r="AI113" i="27"/>
  <c r="AG113" i="27"/>
  <c r="AE90" i="27"/>
  <c r="AE139" i="27"/>
  <c r="AE138" i="27"/>
  <c r="AE126" i="27"/>
  <c r="AL100" i="27"/>
  <c r="AK100" i="27"/>
  <c r="AK88" i="27"/>
  <c r="AL88" i="27"/>
  <c r="AL88" i="26"/>
  <c r="AK88" i="26"/>
  <c r="AJ89" i="26"/>
  <c r="AI89" i="26"/>
  <c r="AH89" i="26"/>
  <c r="AG89" i="26"/>
  <c r="AF89" i="26"/>
  <c r="AG101" i="26"/>
  <c r="AF101" i="26"/>
  <c r="AJ101" i="26"/>
  <c r="AI101" i="26"/>
  <c r="AH101" i="26"/>
  <c r="AJ125" i="26"/>
  <c r="AI125" i="26"/>
  <c r="AH125" i="26"/>
  <c r="AG125" i="26"/>
  <c r="AF125" i="26"/>
  <c r="AL112" i="26"/>
  <c r="AK112" i="26"/>
  <c r="AD103" i="26"/>
  <c r="AE102" i="26"/>
  <c r="AD127" i="26"/>
  <c r="AE126" i="26"/>
  <c r="AE90" i="26"/>
  <c r="AD91" i="26"/>
  <c r="AE114" i="26"/>
  <c r="AD115" i="26"/>
  <c r="AL124" i="26"/>
  <c r="AK124" i="26"/>
  <c r="AJ113" i="26"/>
  <c r="AF113" i="26"/>
  <c r="AI113" i="26"/>
  <c r="AH113" i="26"/>
  <c r="AG113" i="26"/>
  <c r="AL100" i="26"/>
  <c r="AK100" i="26"/>
  <c r="AL100" i="25"/>
  <c r="AK100" i="25"/>
  <c r="AJ125" i="25"/>
  <c r="AI125" i="25"/>
  <c r="AG125" i="25"/>
  <c r="AF125" i="25"/>
  <c r="AH125" i="25"/>
  <c r="AD127" i="25"/>
  <c r="AE126" i="25"/>
  <c r="AL112" i="25"/>
  <c r="AK112" i="25"/>
  <c r="AE114" i="25"/>
  <c r="AD115" i="25"/>
  <c r="AJ101" i="25"/>
  <c r="AI101" i="25"/>
  <c r="AG101" i="25"/>
  <c r="AF101" i="25"/>
  <c r="AH101" i="25"/>
  <c r="AJ89" i="25"/>
  <c r="AI89" i="25"/>
  <c r="AH89" i="25"/>
  <c r="AG89" i="25"/>
  <c r="AF89" i="25"/>
  <c r="AL88" i="25"/>
  <c r="AK88" i="25"/>
  <c r="AG113" i="25"/>
  <c r="AF113" i="25"/>
  <c r="AJ113" i="25"/>
  <c r="AI113" i="25"/>
  <c r="AH113" i="25"/>
  <c r="AD103" i="25"/>
  <c r="AE102" i="25"/>
  <c r="AL124" i="25"/>
  <c r="AK124" i="25"/>
  <c r="AE90" i="25"/>
  <c r="AD91" i="25"/>
  <c r="AE90" i="24"/>
  <c r="AD91" i="24"/>
  <c r="AJ89" i="24"/>
  <c r="AF89" i="24"/>
  <c r="AI89" i="24"/>
  <c r="AH89" i="24"/>
  <c r="AG89" i="24"/>
  <c r="AD115" i="24"/>
  <c r="AE114" i="24"/>
  <c r="AL105" i="24"/>
  <c r="AK105" i="24"/>
  <c r="AH113" i="24"/>
  <c r="AG113" i="24"/>
  <c r="AF113" i="24"/>
  <c r="AJ113" i="24"/>
  <c r="AI113" i="24"/>
  <c r="AK88" i="24"/>
  <c r="AL88" i="24"/>
  <c r="AE107" i="24"/>
  <c r="AD108" i="24"/>
  <c r="AE126" i="24"/>
  <c r="AD127" i="24"/>
  <c r="AL112" i="24"/>
  <c r="AK112" i="24"/>
  <c r="AK124" i="24"/>
  <c r="AL124" i="24"/>
  <c r="AJ125" i="24"/>
  <c r="AI125" i="24"/>
  <c r="AH125" i="24"/>
  <c r="AG125" i="24"/>
  <c r="AF125" i="24"/>
  <c r="AG106" i="24"/>
  <c r="AF106" i="24"/>
  <c r="AJ106" i="24"/>
  <c r="AI106" i="24"/>
  <c r="AH106" i="24"/>
  <c r="AG113" i="23"/>
  <c r="AF113" i="23"/>
  <c r="AJ113" i="23"/>
  <c r="AI113" i="23"/>
  <c r="AH113" i="23"/>
  <c r="AL88" i="23"/>
  <c r="AK88" i="23"/>
  <c r="AL100" i="23"/>
  <c r="AK100" i="23"/>
  <c r="AI137" i="23"/>
  <c r="AH137" i="23"/>
  <c r="AF137" i="23"/>
  <c r="AJ137" i="23"/>
  <c r="AG137" i="23"/>
  <c r="AG101" i="23"/>
  <c r="AF101" i="23"/>
  <c r="AJ101" i="23"/>
  <c r="AI101" i="23"/>
  <c r="AH101" i="23"/>
  <c r="AH89" i="23"/>
  <c r="AG89" i="23"/>
  <c r="AF89" i="23"/>
  <c r="AJ89" i="23"/>
  <c r="AI89" i="23"/>
  <c r="AL136" i="23"/>
  <c r="AK136" i="23"/>
  <c r="AL112" i="23"/>
  <c r="AK112" i="23"/>
  <c r="AE102" i="23"/>
  <c r="AD103" i="23"/>
  <c r="AJ125" i="23"/>
  <c r="AH125" i="23"/>
  <c r="AG125" i="23"/>
  <c r="AI125" i="23"/>
  <c r="AF125" i="23"/>
  <c r="AL124" i="23"/>
  <c r="AK124" i="23"/>
  <c r="AD91" i="23"/>
  <c r="AE90" i="23"/>
  <c r="AD127" i="23"/>
  <c r="AE126" i="23"/>
  <c r="AE114" i="23"/>
  <c r="AD115" i="23"/>
  <c r="AE138" i="23"/>
  <c r="AD139" i="23"/>
  <c r="AE114" i="22"/>
  <c r="AD115" i="22"/>
  <c r="AL88" i="22"/>
  <c r="AK88" i="22"/>
  <c r="AH101" i="22"/>
  <c r="AG101" i="22"/>
  <c r="AF101" i="22"/>
  <c r="AJ101" i="22"/>
  <c r="AI101" i="22"/>
  <c r="AG113" i="22"/>
  <c r="AF113" i="22"/>
  <c r="AJ113" i="22"/>
  <c r="AI113" i="22"/>
  <c r="AH113" i="22"/>
  <c r="AL112" i="22"/>
  <c r="AK112" i="22"/>
  <c r="AL100" i="22"/>
  <c r="AK100" i="22"/>
  <c r="AJ125" i="22"/>
  <c r="AI125" i="22"/>
  <c r="AH125" i="22"/>
  <c r="AG125" i="22"/>
  <c r="AF125" i="22"/>
  <c r="AI89" i="22"/>
  <c r="AJ89" i="22"/>
  <c r="AH89" i="22"/>
  <c r="AG89" i="22"/>
  <c r="AF89" i="22"/>
  <c r="AE102" i="22"/>
  <c r="AD103" i="22"/>
  <c r="AE126" i="22"/>
  <c r="AD127" i="22"/>
  <c r="AL124" i="22"/>
  <c r="AK124" i="22"/>
  <c r="AD91" i="22"/>
  <c r="AE90" i="22"/>
  <c r="AL112" i="21"/>
  <c r="AK112" i="21"/>
  <c r="AD128" i="21"/>
  <c r="AE127" i="21"/>
  <c r="AE90" i="21"/>
  <c r="AD91" i="21"/>
  <c r="AH113" i="21"/>
  <c r="AF113" i="21"/>
  <c r="AJ113" i="21"/>
  <c r="AI113" i="21"/>
  <c r="AG113" i="21"/>
  <c r="AD115" i="21"/>
  <c r="AE114" i="21"/>
  <c r="AJ126" i="21"/>
  <c r="AH126" i="21"/>
  <c r="AG126" i="21"/>
  <c r="AF126" i="21"/>
  <c r="AI126" i="21"/>
  <c r="AL137" i="21"/>
  <c r="AK137" i="21"/>
  <c r="AL88" i="21"/>
  <c r="AK88" i="21"/>
  <c r="AI139" i="21"/>
  <c r="AH139" i="21"/>
  <c r="AG139" i="21"/>
  <c r="AF139" i="21"/>
  <c r="AJ139" i="21"/>
  <c r="AG101" i="21"/>
  <c r="AF101" i="21"/>
  <c r="AJ101" i="21"/>
  <c r="AI101" i="21"/>
  <c r="AH101" i="21"/>
  <c r="AJ89" i="21"/>
  <c r="AH89" i="21"/>
  <c r="AI89" i="21"/>
  <c r="AG89" i="21"/>
  <c r="AF89" i="21"/>
  <c r="AI138" i="21"/>
  <c r="AH138" i="21"/>
  <c r="AG138" i="21"/>
  <c r="AF138" i="21"/>
  <c r="AJ138" i="21"/>
  <c r="AK125" i="21"/>
  <c r="AL125" i="21"/>
  <c r="AD103" i="21"/>
  <c r="AE102" i="21"/>
  <c r="AL100" i="21"/>
  <c r="AK100" i="21"/>
  <c r="AE114" i="20"/>
  <c r="AD115" i="20"/>
  <c r="AJ125" i="20"/>
  <c r="AI125" i="20"/>
  <c r="AH125" i="20"/>
  <c r="AG125" i="20"/>
  <c r="AF125" i="20"/>
  <c r="AL88" i="20"/>
  <c r="AK88" i="20"/>
  <c r="AJ113" i="20"/>
  <c r="AI113" i="20"/>
  <c r="AH113" i="20"/>
  <c r="AG113" i="20"/>
  <c r="AF113" i="20"/>
  <c r="AL137" i="20"/>
  <c r="AK137" i="20"/>
  <c r="AE126" i="20"/>
  <c r="AD127" i="20"/>
  <c r="AI89" i="20"/>
  <c r="AH89" i="20"/>
  <c r="AG89" i="20"/>
  <c r="AF89" i="20"/>
  <c r="AJ89" i="20"/>
  <c r="AG101" i="20"/>
  <c r="AF101" i="20"/>
  <c r="AJ101" i="20"/>
  <c r="AI101" i="20"/>
  <c r="AH101" i="20"/>
  <c r="AI138" i="20"/>
  <c r="AH138" i="20"/>
  <c r="AG138" i="20"/>
  <c r="AF138" i="20"/>
  <c r="AJ138" i="20"/>
  <c r="AL100" i="20"/>
  <c r="AK100" i="20"/>
  <c r="AD91" i="20"/>
  <c r="AE90" i="20"/>
  <c r="AK124" i="20"/>
  <c r="AL124" i="20"/>
  <c r="AE102" i="20"/>
  <c r="AD103" i="20"/>
  <c r="AI139" i="20"/>
  <c r="AH139" i="20"/>
  <c r="AG139" i="20"/>
  <c r="AF139" i="20"/>
  <c r="AJ139" i="20"/>
  <c r="AL112" i="20"/>
  <c r="AK112" i="20"/>
  <c r="AE102" i="19"/>
  <c r="AD103" i="19"/>
  <c r="AE114" i="19"/>
  <c r="AD115" i="19"/>
  <c r="AG101" i="19"/>
  <c r="AF101" i="19"/>
  <c r="AJ101" i="19"/>
  <c r="AH101" i="19"/>
  <c r="AI101" i="19"/>
  <c r="AJ113" i="19"/>
  <c r="AI113" i="19"/>
  <c r="AH113" i="19"/>
  <c r="AG113" i="19"/>
  <c r="AF113" i="19"/>
  <c r="AE90" i="19"/>
  <c r="AD91" i="19"/>
  <c r="AK112" i="19"/>
  <c r="AL112" i="19"/>
  <c r="AJ125" i="19"/>
  <c r="AH125" i="19"/>
  <c r="AG125" i="19"/>
  <c r="AF125" i="19"/>
  <c r="AI125" i="19"/>
  <c r="AL100" i="19"/>
  <c r="AK100" i="19"/>
  <c r="AL124" i="19"/>
  <c r="AK124" i="19"/>
  <c r="AL88" i="19"/>
  <c r="AK88" i="19"/>
  <c r="AE126" i="19"/>
  <c r="AD127" i="19"/>
  <c r="AI89" i="19"/>
  <c r="AJ89" i="19"/>
  <c r="AH89" i="19"/>
  <c r="AG89" i="19"/>
  <c r="AF89" i="19"/>
  <c r="AH137" i="18"/>
  <c r="AG137" i="18"/>
  <c r="AF137" i="18"/>
  <c r="AJ137" i="18"/>
  <c r="AI137" i="18"/>
  <c r="AI113" i="18"/>
  <c r="AH113" i="18"/>
  <c r="AJ113" i="18"/>
  <c r="AF113" i="18"/>
  <c r="AG113" i="18"/>
  <c r="AJ101" i="18"/>
  <c r="AI101" i="18"/>
  <c r="AH101" i="18"/>
  <c r="AF101" i="18"/>
  <c r="AG101" i="18"/>
  <c r="AE126" i="18"/>
  <c r="AD127" i="18"/>
  <c r="AL88" i="18"/>
  <c r="AK88" i="18"/>
  <c r="AD139" i="18"/>
  <c r="AE138" i="18"/>
  <c r="AL136" i="18"/>
  <c r="AK136" i="18"/>
  <c r="AK100" i="18"/>
  <c r="AL100" i="18"/>
  <c r="AD115" i="18"/>
  <c r="AE114" i="18"/>
  <c r="AK124" i="18"/>
  <c r="AL124" i="18"/>
  <c r="AJ125" i="18"/>
  <c r="AH125" i="18"/>
  <c r="AG125" i="18"/>
  <c r="AF125" i="18"/>
  <c r="AI125" i="18"/>
  <c r="AE90" i="18"/>
  <c r="AD91" i="18"/>
  <c r="AL112" i="18"/>
  <c r="AK112" i="18"/>
  <c r="AE102" i="18"/>
  <c r="AD103" i="18"/>
  <c r="AG89" i="18"/>
  <c r="AI89" i="18"/>
  <c r="AH89" i="18"/>
  <c r="AJ89" i="18"/>
  <c r="AF89" i="18"/>
  <c r="AK112" i="15"/>
  <c r="AL112" i="15"/>
  <c r="AI101" i="15"/>
  <c r="AH101" i="15"/>
  <c r="AF101" i="15"/>
  <c r="AG101" i="15"/>
  <c r="AJ101" i="15"/>
  <c r="AD103" i="15"/>
  <c r="AE102" i="15"/>
  <c r="AD139" i="15"/>
  <c r="AE138" i="15"/>
  <c r="AF89" i="15"/>
  <c r="AI89" i="15"/>
  <c r="AH89" i="15"/>
  <c r="AG89" i="15"/>
  <c r="AJ89" i="15"/>
  <c r="AL124" i="15"/>
  <c r="AK124" i="15"/>
  <c r="AK88" i="15"/>
  <c r="AL88" i="15"/>
  <c r="AL100" i="15"/>
  <c r="AK100" i="15"/>
  <c r="AJ113" i="15"/>
  <c r="AG113" i="15"/>
  <c r="AF113" i="15"/>
  <c r="AI113" i="15"/>
  <c r="AH113" i="15"/>
  <c r="AI125" i="15"/>
  <c r="AH125" i="15"/>
  <c r="AG125" i="15"/>
  <c r="AF125" i="15"/>
  <c r="AJ125" i="15"/>
  <c r="AI137" i="15"/>
  <c r="AH137" i="15"/>
  <c r="AG137" i="15"/>
  <c r="AF137" i="15"/>
  <c r="AJ137" i="15"/>
  <c r="AL136" i="15"/>
  <c r="AK136" i="15"/>
  <c r="AE126" i="15"/>
  <c r="AD127" i="15"/>
  <c r="AE114" i="15"/>
  <c r="AD115" i="15"/>
  <c r="AD91" i="15"/>
  <c r="AE90" i="15"/>
  <c r="AI138" i="11"/>
  <c r="AJ138" i="11"/>
  <c r="AK138" i="11" s="1"/>
  <c r="AH138" i="11"/>
  <c r="AF138" i="11"/>
  <c r="AK88" i="12"/>
  <c r="AL88" i="12"/>
  <c r="AH101" i="12"/>
  <c r="AI101" i="12"/>
  <c r="AG101" i="12"/>
  <c r="AJ101" i="12"/>
  <c r="AF101" i="12"/>
  <c r="AH89" i="12"/>
  <c r="AG89" i="12"/>
  <c r="AF89" i="12"/>
  <c r="AI89" i="12"/>
  <c r="AJ89" i="12"/>
  <c r="AE114" i="12"/>
  <c r="AD115" i="12"/>
  <c r="AI125" i="12"/>
  <c r="AH125" i="12"/>
  <c r="AJ125" i="12"/>
  <c r="AG125" i="12"/>
  <c r="AF125" i="12"/>
  <c r="AD127" i="12"/>
  <c r="AE126" i="12"/>
  <c r="AL136" i="12"/>
  <c r="AK136" i="12"/>
  <c r="AD139" i="12"/>
  <c r="AE138" i="12"/>
  <c r="AL112" i="12"/>
  <c r="AK112" i="12"/>
  <c r="AD103" i="12"/>
  <c r="AE102" i="12"/>
  <c r="AD91" i="12"/>
  <c r="AE90" i="12"/>
  <c r="AH113" i="12"/>
  <c r="AJ113" i="12"/>
  <c r="AI113" i="12"/>
  <c r="AF113" i="12"/>
  <c r="AG113" i="12"/>
  <c r="AL124" i="12"/>
  <c r="AK124" i="12"/>
  <c r="AL100" i="12"/>
  <c r="AK100" i="12"/>
  <c r="AI137" i="12"/>
  <c r="AH137" i="12"/>
  <c r="AJ137" i="12"/>
  <c r="AG137" i="12"/>
  <c r="AF137" i="12"/>
  <c r="AI139" i="11"/>
  <c r="AJ139" i="11"/>
  <c r="AF139" i="11"/>
  <c r="AG139" i="11"/>
  <c r="AH139" i="11"/>
  <c r="AL137" i="11"/>
  <c r="AK137" i="11"/>
  <c r="AL124" i="11"/>
  <c r="AF89" i="11"/>
  <c r="AK101" i="11"/>
  <c r="AG113" i="11"/>
  <c r="AH102" i="11"/>
  <c r="AF125" i="11"/>
  <c r="AG102" i="11"/>
  <c r="AF102" i="11"/>
  <c r="AI102" i="11"/>
  <c r="AG89" i="11"/>
  <c r="AJ89" i="11"/>
  <c r="AK89" i="11" s="1"/>
  <c r="AH89" i="11"/>
  <c r="AI113" i="11"/>
  <c r="AJ113" i="11"/>
  <c r="AL113" i="11" s="1"/>
  <c r="AI125" i="11"/>
  <c r="AJ125" i="11"/>
  <c r="AL125" i="11" s="1"/>
  <c r="AH113" i="11"/>
  <c r="AH125" i="11"/>
  <c r="AD104" i="11"/>
  <c r="AE103" i="11"/>
  <c r="AJ103" i="11" s="1"/>
  <c r="AD91" i="11"/>
  <c r="AE90" i="11"/>
  <c r="AJ90" i="11" s="1"/>
  <c r="AD127" i="11"/>
  <c r="AE126" i="11"/>
  <c r="AH126" i="11" s="1"/>
  <c r="AD115" i="11"/>
  <c r="AE114" i="11"/>
  <c r="AJ114" i="11" s="1"/>
  <c r="AL86" i="11"/>
  <c r="AK86" i="11"/>
  <c r="AL102" i="11"/>
  <c r="AK102" i="11"/>
  <c r="AC91" i="11"/>
  <c r="AC103" i="11"/>
  <c r="AC115" i="11"/>
  <c r="AC127" i="11"/>
  <c r="AE139" i="26" l="1"/>
  <c r="AD140" i="26"/>
  <c r="AE140" i="26" s="1"/>
  <c r="AE139" i="39"/>
  <c r="AD140" i="39"/>
  <c r="AE140" i="39" s="1"/>
  <c r="AF139" i="42"/>
  <c r="AH139" i="43"/>
  <c r="AE139" i="47"/>
  <c r="AD140" i="47"/>
  <c r="AE140" i="47" s="1"/>
  <c r="AF140" i="48"/>
  <c r="AG140" i="48"/>
  <c r="AJ140" i="48"/>
  <c r="AI140" i="48"/>
  <c r="AH140" i="48"/>
  <c r="AK140" i="45"/>
  <c r="AL140" i="45"/>
  <c r="AG139" i="42"/>
  <c r="AI139" i="43"/>
  <c r="AF140" i="42"/>
  <c r="AG140" i="42"/>
  <c r="AH140" i="42"/>
  <c r="AJ140" i="42"/>
  <c r="AI140" i="42"/>
  <c r="AG140" i="43"/>
  <c r="AI140" i="43"/>
  <c r="AF140" i="43"/>
  <c r="AJ140" i="43"/>
  <c r="AH140" i="43"/>
  <c r="AE139" i="49"/>
  <c r="AJ139" i="49" s="1"/>
  <c r="AD140" i="49"/>
  <c r="AE140" i="49" s="1"/>
  <c r="AE139" i="15"/>
  <c r="AI139" i="15" s="1"/>
  <c r="AD140" i="15"/>
  <c r="AE140" i="15" s="1"/>
  <c r="AI139" i="42"/>
  <c r="AK140" i="44"/>
  <c r="AL140" i="44"/>
  <c r="AG140" i="11"/>
  <c r="AH140" i="11"/>
  <c r="AF140" i="11"/>
  <c r="AI140" i="11"/>
  <c r="AJ140" i="11"/>
  <c r="AK140" i="46"/>
  <c r="AL140" i="46"/>
  <c r="AJ140" i="20"/>
  <c r="AG140" i="20"/>
  <c r="AH140" i="20"/>
  <c r="AI140" i="20"/>
  <c r="AF140" i="20"/>
  <c r="AE139" i="12"/>
  <c r="AD140" i="12"/>
  <c r="AE140" i="12" s="1"/>
  <c r="AE139" i="24"/>
  <c r="AD140" i="24"/>
  <c r="AE140" i="24" s="1"/>
  <c r="AK139" i="44"/>
  <c r="AE139" i="23"/>
  <c r="AD140" i="23"/>
  <c r="AE140" i="23" s="1"/>
  <c r="AE139" i="25"/>
  <c r="AJ139" i="25" s="1"/>
  <c r="AD140" i="25"/>
  <c r="AE140" i="25" s="1"/>
  <c r="AE139" i="19"/>
  <c r="AF139" i="19" s="1"/>
  <c r="AD140" i="19"/>
  <c r="AE140" i="19" s="1"/>
  <c r="AK140" i="40"/>
  <c r="AL140" i="40"/>
  <c r="AE139" i="22"/>
  <c r="AD140" i="22"/>
  <c r="AE140" i="22" s="1"/>
  <c r="AF139" i="43"/>
  <c r="AJ140" i="41"/>
  <c r="AG140" i="41"/>
  <c r="AH140" i="41"/>
  <c r="AI140" i="41"/>
  <c r="AF140" i="41"/>
  <c r="AE139" i="18"/>
  <c r="AD140" i="18"/>
  <c r="AE140" i="18" s="1"/>
  <c r="AJ140" i="21"/>
  <c r="AG140" i="21"/>
  <c r="AI140" i="21"/>
  <c r="AF140" i="21"/>
  <c r="AH140" i="21"/>
  <c r="AK90" i="50"/>
  <c r="AL90" i="50"/>
  <c r="AJ91" i="50"/>
  <c r="AH91" i="50"/>
  <c r="AI91" i="50"/>
  <c r="AG91" i="50"/>
  <c r="AF91" i="50"/>
  <c r="AE92" i="50"/>
  <c r="AD93" i="50"/>
  <c r="AL103" i="50"/>
  <c r="AK103" i="50"/>
  <c r="AL115" i="50"/>
  <c r="AK115" i="50"/>
  <c r="AE117" i="50"/>
  <c r="AD118" i="50"/>
  <c r="AI104" i="50"/>
  <c r="AG104" i="50"/>
  <c r="AF104" i="50"/>
  <c r="AJ104" i="50"/>
  <c r="AH104" i="50"/>
  <c r="AJ116" i="50"/>
  <c r="AH116" i="50"/>
  <c r="AF116" i="50"/>
  <c r="AI116" i="50"/>
  <c r="AG116" i="50"/>
  <c r="AJ127" i="50"/>
  <c r="AI127" i="50"/>
  <c r="AH127" i="50"/>
  <c r="AF127" i="50"/>
  <c r="AG127" i="50"/>
  <c r="AD106" i="50"/>
  <c r="AE105" i="50"/>
  <c r="AD129" i="50"/>
  <c r="AE128" i="50"/>
  <c r="AK126" i="50"/>
  <c r="AL126" i="50"/>
  <c r="AL101" i="49"/>
  <c r="AK101" i="49"/>
  <c r="AK89" i="49"/>
  <c r="AL89" i="49"/>
  <c r="AJ126" i="49"/>
  <c r="AI126" i="49"/>
  <c r="AH126" i="49"/>
  <c r="AF126" i="49"/>
  <c r="AG126" i="49"/>
  <c r="AD128" i="49"/>
  <c r="AE127" i="49"/>
  <c r="AG102" i="49"/>
  <c r="AH102" i="49"/>
  <c r="AF102" i="49"/>
  <c r="AI102" i="49"/>
  <c r="AJ102" i="49"/>
  <c r="AG90" i="49"/>
  <c r="AF90" i="49"/>
  <c r="AH90" i="49"/>
  <c r="AI90" i="49"/>
  <c r="AJ90" i="49"/>
  <c r="AE103" i="49"/>
  <c r="AD104" i="49"/>
  <c r="AE91" i="49"/>
  <c r="AD92" i="49"/>
  <c r="AJ138" i="49"/>
  <c r="AI138" i="49"/>
  <c r="AH138" i="49"/>
  <c r="AG138" i="49"/>
  <c r="AF138" i="49"/>
  <c r="AL125" i="49"/>
  <c r="AK125" i="49"/>
  <c r="AL113" i="49"/>
  <c r="AK113" i="49"/>
  <c r="AI139" i="49"/>
  <c r="AH139" i="49"/>
  <c r="AG139" i="49"/>
  <c r="AF139" i="49"/>
  <c r="AE115" i="49"/>
  <c r="AD116" i="49"/>
  <c r="AI114" i="49"/>
  <c r="AF114" i="49"/>
  <c r="AH114" i="49"/>
  <c r="AG114" i="49"/>
  <c r="AJ114" i="49"/>
  <c r="AL137" i="49"/>
  <c r="AK137" i="49"/>
  <c r="AD105" i="48"/>
  <c r="AE104" i="48"/>
  <c r="AL139" i="48"/>
  <c r="AK139" i="48"/>
  <c r="AJ127" i="48"/>
  <c r="AI127" i="48"/>
  <c r="AH127" i="48"/>
  <c r="AG127" i="48"/>
  <c r="AF127" i="48"/>
  <c r="AL92" i="48"/>
  <c r="AK92" i="48"/>
  <c r="AD129" i="48"/>
  <c r="AE128" i="48"/>
  <c r="AE120" i="48"/>
  <c r="AD121" i="48"/>
  <c r="AE121" i="48" s="1"/>
  <c r="AK138" i="48"/>
  <c r="AL138" i="48"/>
  <c r="AL102" i="48"/>
  <c r="AK102" i="48"/>
  <c r="AL118" i="48"/>
  <c r="AK118" i="48"/>
  <c r="AJ119" i="48"/>
  <c r="AI119" i="48"/>
  <c r="AH119" i="48"/>
  <c r="AG119" i="48"/>
  <c r="AF119" i="48"/>
  <c r="AG93" i="48"/>
  <c r="AF93" i="48"/>
  <c r="AH93" i="48"/>
  <c r="AJ93" i="48"/>
  <c r="AI93" i="48"/>
  <c r="AL126" i="48"/>
  <c r="AK126" i="48"/>
  <c r="AE94" i="48"/>
  <c r="AD95" i="48"/>
  <c r="AH103" i="48"/>
  <c r="AG103" i="48"/>
  <c r="AF103" i="48"/>
  <c r="AJ103" i="48"/>
  <c r="AI103" i="48"/>
  <c r="AF139" i="47"/>
  <c r="AI139" i="47"/>
  <c r="AH139" i="47"/>
  <c r="AG139" i="47"/>
  <c r="AJ139" i="47"/>
  <c r="AD128" i="47"/>
  <c r="AE127" i="47"/>
  <c r="AK125" i="47"/>
  <c r="AL125" i="47"/>
  <c r="AK113" i="47"/>
  <c r="AL113" i="47"/>
  <c r="AD92" i="47"/>
  <c r="AE91" i="47"/>
  <c r="AK101" i="47"/>
  <c r="AL101" i="47"/>
  <c r="AJ90" i="47"/>
  <c r="AF90" i="47"/>
  <c r="AG90" i="47"/>
  <c r="AI90" i="47"/>
  <c r="AH90" i="47"/>
  <c r="AJ114" i="47"/>
  <c r="AI114" i="47"/>
  <c r="AH114" i="47"/>
  <c r="AG114" i="47"/>
  <c r="AF114" i="47"/>
  <c r="AD104" i="47"/>
  <c r="AE103" i="47"/>
  <c r="AK137" i="47"/>
  <c r="AL137" i="47"/>
  <c r="AE115" i="47"/>
  <c r="AD116" i="47"/>
  <c r="AJ102" i="47"/>
  <c r="AI102" i="47"/>
  <c r="AH102" i="47"/>
  <c r="AF102" i="47"/>
  <c r="AG102" i="47"/>
  <c r="AJ138" i="47"/>
  <c r="AI138" i="47"/>
  <c r="AH138" i="47"/>
  <c r="AF138" i="47"/>
  <c r="AG138" i="47"/>
  <c r="AL89" i="47"/>
  <c r="AK89" i="47"/>
  <c r="AJ126" i="47"/>
  <c r="AI126" i="47"/>
  <c r="AH126" i="47"/>
  <c r="AG126" i="47"/>
  <c r="AF126" i="47"/>
  <c r="AJ128" i="46"/>
  <c r="AI128" i="46"/>
  <c r="AH128" i="46"/>
  <c r="AG128" i="46"/>
  <c r="AF128" i="46"/>
  <c r="AK127" i="46"/>
  <c r="AL127" i="46"/>
  <c r="AD94" i="46"/>
  <c r="AE93" i="46"/>
  <c r="AE129" i="46"/>
  <c r="AD130" i="46"/>
  <c r="AH92" i="46"/>
  <c r="AJ92" i="46"/>
  <c r="AG92" i="46"/>
  <c r="AI92" i="46"/>
  <c r="AF92" i="46"/>
  <c r="AL91" i="46"/>
  <c r="AK91" i="46"/>
  <c r="AE117" i="46"/>
  <c r="AD118" i="46"/>
  <c r="AK102" i="46"/>
  <c r="AL102" i="46"/>
  <c r="AJ116" i="46"/>
  <c r="AI116" i="46"/>
  <c r="AH116" i="46"/>
  <c r="AF116" i="46"/>
  <c r="AG116" i="46"/>
  <c r="AJ103" i="46"/>
  <c r="AI103" i="46"/>
  <c r="AG103" i="46"/>
  <c r="AF103" i="46"/>
  <c r="AH103" i="46"/>
  <c r="AL115" i="46"/>
  <c r="AK115" i="46"/>
  <c r="AD105" i="46"/>
  <c r="AE104" i="46"/>
  <c r="AF103" i="44"/>
  <c r="AJ103" i="44"/>
  <c r="AH103" i="44"/>
  <c r="AG103" i="44"/>
  <c r="AI103" i="44"/>
  <c r="AL102" i="44"/>
  <c r="AK102" i="44"/>
  <c r="AD105" i="44"/>
  <c r="AE104" i="44"/>
  <c r="AJ90" i="45"/>
  <c r="AG90" i="45"/>
  <c r="AF90" i="45"/>
  <c r="AI90" i="45"/>
  <c r="AH90" i="45"/>
  <c r="AL125" i="45"/>
  <c r="AK125" i="45"/>
  <c r="AJ114" i="45"/>
  <c r="AI114" i="45"/>
  <c r="AH114" i="45"/>
  <c r="AG114" i="45"/>
  <c r="AF114" i="45"/>
  <c r="AD116" i="45"/>
  <c r="AE115" i="45"/>
  <c r="AL89" i="45"/>
  <c r="AK89" i="45"/>
  <c r="AL113" i="45"/>
  <c r="AK113" i="45"/>
  <c r="AL101" i="45"/>
  <c r="AK101" i="45"/>
  <c r="AF102" i="45"/>
  <c r="AG102" i="45"/>
  <c r="AJ102" i="45"/>
  <c r="AI102" i="45"/>
  <c r="AH102" i="45"/>
  <c r="AD104" i="45"/>
  <c r="AE103" i="45"/>
  <c r="AD128" i="45"/>
  <c r="AE127" i="45"/>
  <c r="AE91" i="45"/>
  <c r="AD92" i="45"/>
  <c r="AI126" i="45"/>
  <c r="AH126" i="45"/>
  <c r="AG126" i="45"/>
  <c r="AJ126" i="45"/>
  <c r="AF126" i="45"/>
  <c r="AJ127" i="44"/>
  <c r="AI127" i="44"/>
  <c r="AH127" i="44"/>
  <c r="AG127" i="44"/>
  <c r="AF127" i="44"/>
  <c r="AE94" i="44"/>
  <c r="AD95" i="44"/>
  <c r="AD129" i="44"/>
  <c r="AE128" i="44"/>
  <c r="AL92" i="44"/>
  <c r="AK92" i="44"/>
  <c r="AG93" i="44"/>
  <c r="AJ93" i="44"/>
  <c r="AF93" i="44"/>
  <c r="AI93" i="44"/>
  <c r="AH93" i="44"/>
  <c r="AK126" i="44"/>
  <c r="AL126" i="44"/>
  <c r="AL113" i="43"/>
  <c r="AK113" i="43"/>
  <c r="AG114" i="43"/>
  <c r="AF114" i="43"/>
  <c r="AJ114" i="43"/>
  <c r="AI114" i="43"/>
  <c r="AH114" i="43"/>
  <c r="AD116" i="43"/>
  <c r="AE115" i="43"/>
  <c r="AK138" i="43"/>
  <c r="AL138" i="43"/>
  <c r="AL102" i="43"/>
  <c r="AK102" i="43"/>
  <c r="AI103" i="43"/>
  <c r="AH103" i="43"/>
  <c r="AJ103" i="43"/>
  <c r="AG103" i="43"/>
  <c r="AF103" i="43"/>
  <c r="AL125" i="43"/>
  <c r="AK125" i="43"/>
  <c r="AD105" i="43"/>
  <c r="AE104" i="43"/>
  <c r="AD128" i="43"/>
  <c r="AE127" i="43"/>
  <c r="AJ91" i="43"/>
  <c r="AI91" i="43"/>
  <c r="AH91" i="43"/>
  <c r="AG91" i="43"/>
  <c r="AF91" i="43"/>
  <c r="AL90" i="43"/>
  <c r="AK90" i="43"/>
  <c r="AJ126" i="43"/>
  <c r="AI126" i="43"/>
  <c r="AH126" i="43"/>
  <c r="AG126" i="43"/>
  <c r="AF126" i="43"/>
  <c r="AE92" i="43"/>
  <c r="AD93" i="43"/>
  <c r="AL139" i="43"/>
  <c r="AK139" i="43"/>
  <c r="AL139" i="42"/>
  <c r="AK139" i="42"/>
  <c r="AD105" i="42"/>
  <c r="AE104" i="42"/>
  <c r="AJ116" i="42"/>
  <c r="AI116" i="42"/>
  <c r="AH116" i="42"/>
  <c r="AG116" i="42"/>
  <c r="AF116" i="42"/>
  <c r="AD129" i="42"/>
  <c r="AE128" i="42"/>
  <c r="AE117" i="42"/>
  <c r="AD118" i="42"/>
  <c r="AG93" i="42"/>
  <c r="AF93" i="42"/>
  <c r="AJ93" i="42"/>
  <c r="AH93" i="42"/>
  <c r="AI93" i="42"/>
  <c r="AE94" i="42"/>
  <c r="AD95" i="42"/>
  <c r="AL92" i="42"/>
  <c r="AK92" i="42"/>
  <c r="AK102" i="42"/>
  <c r="AL102" i="42"/>
  <c r="AL115" i="42"/>
  <c r="AK115" i="42"/>
  <c r="AK138" i="42"/>
  <c r="AL138" i="42"/>
  <c r="AL126" i="42"/>
  <c r="AK126" i="42"/>
  <c r="AH103" i="42"/>
  <c r="AF103" i="42"/>
  <c r="AG103" i="42"/>
  <c r="AI103" i="42"/>
  <c r="AJ103" i="42"/>
  <c r="AJ127" i="42"/>
  <c r="AI127" i="42"/>
  <c r="AH127" i="42"/>
  <c r="AG127" i="42"/>
  <c r="AF127" i="42"/>
  <c r="AD116" i="41"/>
  <c r="AE115" i="41"/>
  <c r="AL89" i="41"/>
  <c r="AK89" i="41"/>
  <c r="AK138" i="41"/>
  <c r="AL138" i="41"/>
  <c r="AD128" i="41"/>
  <c r="AE127" i="41"/>
  <c r="AJ126" i="41"/>
  <c r="AI126" i="41"/>
  <c r="AH126" i="41"/>
  <c r="AG126" i="41"/>
  <c r="AF126" i="41"/>
  <c r="AD105" i="41"/>
  <c r="AE104" i="41"/>
  <c r="AL125" i="41"/>
  <c r="AK125" i="41"/>
  <c r="AF103" i="41"/>
  <c r="AJ103" i="41"/>
  <c r="AI103" i="41"/>
  <c r="AH103" i="41"/>
  <c r="AG103" i="41"/>
  <c r="AJ90" i="41"/>
  <c r="AI90" i="41"/>
  <c r="AH90" i="41"/>
  <c r="AG90" i="41"/>
  <c r="AF90" i="41"/>
  <c r="AK102" i="41"/>
  <c r="AL102" i="41"/>
  <c r="AD92" i="41"/>
  <c r="AE91" i="41"/>
  <c r="AL113" i="41"/>
  <c r="AK113" i="41"/>
  <c r="AJ114" i="41"/>
  <c r="AI114" i="41"/>
  <c r="AH114" i="41"/>
  <c r="AG114" i="41"/>
  <c r="AF114" i="41"/>
  <c r="AL139" i="41"/>
  <c r="AK139" i="41"/>
  <c r="AK103" i="40"/>
  <c r="AL103" i="40"/>
  <c r="AJ104" i="40"/>
  <c r="AI104" i="40"/>
  <c r="AH104" i="40"/>
  <c r="AG104" i="40"/>
  <c r="AF104" i="40"/>
  <c r="AL91" i="40"/>
  <c r="AK91" i="40"/>
  <c r="AD106" i="40"/>
  <c r="AE105" i="40"/>
  <c r="AL126" i="40"/>
  <c r="AK126" i="40"/>
  <c r="AE117" i="40"/>
  <c r="AD118" i="40"/>
  <c r="AJ116" i="40"/>
  <c r="AI116" i="40"/>
  <c r="AH116" i="40"/>
  <c r="AG116" i="40"/>
  <c r="AF116" i="40"/>
  <c r="AL115" i="40"/>
  <c r="AK115" i="40"/>
  <c r="AE93" i="40"/>
  <c r="AD94" i="40"/>
  <c r="AJ127" i="40"/>
  <c r="AI127" i="40"/>
  <c r="AH127" i="40"/>
  <c r="AG127" i="40"/>
  <c r="AF127" i="40"/>
  <c r="AJ92" i="40"/>
  <c r="AI92" i="40"/>
  <c r="AH92" i="40"/>
  <c r="AG92" i="40"/>
  <c r="AF92" i="40"/>
  <c r="AD129" i="40"/>
  <c r="AE128" i="40"/>
  <c r="AH114" i="39"/>
  <c r="AG114" i="39"/>
  <c r="AF114" i="39"/>
  <c r="AI114" i="39"/>
  <c r="AJ114" i="39"/>
  <c r="AJ138" i="39"/>
  <c r="AI138" i="39"/>
  <c r="AG138" i="39"/>
  <c r="AF138" i="39"/>
  <c r="AH138" i="39"/>
  <c r="AD104" i="39"/>
  <c r="AE103" i="39"/>
  <c r="AK101" i="39"/>
  <c r="AL101" i="39"/>
  <c r="AI139" i="39"/>
  <c r="AH139" i="39"/>
  <c r="AG139" i="39"/>
  <c r="AF139" i="39"/>
  <c r="AJ139" i="39"/>
  <c r="AD128" i="39"/>
  <c r="AE127" i="39"/>
  <c r="AL137" i="39"/>
  <c r="AK137" i="39"/>
  <c r="AE115" i="39"/>
  <c r="AD116" i="39"/>
  <c r="AL125" i="39"/>
  <c r="AK125" i="39"/>
  <c r="AJ102" i="39"/>
  <c r="AH102" i="39"/>
  <c r="AF102" i="39"/>
  <c r="AG102" i="39"/>
  <c r="AI102" i="39"/>
  <c r="AI126" i="39"/>
  <c r="AH126" i="39"/>
  <c r="AG126" i="39"/>
  <c r="AF126" i="39"/>
  <c r="AJ126" i="39"/>
  <c r="AL90" i="39"/>
  <c r="AK90" i="39"/>
  <c r="AE92" i="39"/>
  <c r="AD93" i="39"/>
  <c r="AG91" i="39"/>
  <c r="AJ91" i="39"/>
  <c r="AI91" i="39"/>
  <c r="AH91" i="39"/>
  <c r="AF91" i="39"/>
  <c r="AL113" i="39"/>
  <c r="AK113" i="39"/>
  <c r="AE91" i="38"/>
  <c r="AL139" i="38"/>
  <c r="AK139" i="38"/>
  <c r="AK102" i="38"/>
  <c r="AL102" i="38"/>
  <c r="AE115" i="38"/>
  <c r="AK127" i="38"/>
  <c r="AL127" i="38"/>
  <c r="AK138" i="38"/>
  <c r="AL138" i="38"/>
  <c r="AL89" i="38"/>
  <c r="AK89" i="38"/>
  <c r="AJ128" i="38"/>
  <c r="AI128" i="38"/>
  <c r="AF128" i="38"/>
  <c r="AH128" i="38"/>
  <c r="AG128" i="38"/>
  <c r="AF114" i="38"/>
  <c r="AJ114" i="38"/>
  <c r="AH114" i="38"/>
  <c r="AI114" i="38"/>
  <c r="AG114" i="38"/>
  <c r="AE104" i="38"/>
  <c r="AK113" i="38"/>
  <c r="AL113" i="38"/>
  <c r="AE129" i="38"/>
  <c r="AJ103" i="38"/>
  <c r="AI103" i="38"/>
  <c r="AH103" i="38"/>
  <c r="AG103" i="38"/>
  <c r="AF103" i="38"/>
  <c r="AH90" i="38"/>
  <c r="AI90" i="38"/>
  <c r="AJ90" i="38"/>
  <c r="AF90" i="38"/>
  <c r="AG90" i="38"/>
  <c r="AI114" i="37"/>
  <c r="AH114" i="37"/>
  <c r="AG114" i="37"/>
  <c r="AJ114" i="37"/>
  <c r="AF114" i="37"/>
  <c r="AI103" i="37"/>
  <c r="AJ103" i="37"/>
  <c r="AH103" i="37"/>
  <c r="AF103" i="37"/>
  <c r="AG103" i="37"/>
  <c r="AL90" i="37"/>
  <c r="AK90" i="37"/>
  <c r="AJ91" i="37"/>
  <c r="AH91" i="37"/>
  <c r="AG91" i="37"/>
  <c r="AF91" i="37"/>
  <c r="AI91" i="37"/>
  <c r="AL137" i="37"/>
  <c r="AK137" i="37"/>
  <c r="AK113" i="37"/>
  <c r="AL113" i="37"/>
  <c r="AK102" i="37"/>
  <c r="AL102" i="37"/>
  <c r="AE128" i="37"/>
  <c r="AE92" i="37"/>
  <c r="AJ138" i="37"/>
  <c r="AI138" i="37"/>
  <c r="AG138" i="37"/>
  <c r="AF138" i="37"/>
  <c r="AH138" i="37"/>
  <c r="AJ127" i="37"/>
  <c r="AI127" i="37"/>
  <c r="AH127" i="37"/>
  <c r="AG127" i="37"/>
  <c r="AF127" i="37"/>
  <c r="AE115" i="37"/>
  <c r="AK126" i="37"/>
  <c r="AL126" i="37"/>
  <c r="AE104" i="37"/>
  <c r="AJ139" i="37"/>
  <c r="AI139" i="37"/>
  <c r="AH139" i="37"/>
  <c r="AG139" i="37"/>
  <c r="AF139" i="37"/>
  <c r="AE115" i="36"/>
  <c r="AL101" i="36"/>
  <c r="AK101" i="36"/>
  <c r="AG114" i="36"/>
  <c r="AF114" i="36"/>
  <c r="AH114" i="36"/>
  <c r="AI114" i="36"/>
  <c r="AJ114" i="36"/>
  <c r="AE128" i="36"/>
  <c r="AJ102" i="36"/>
  <c r="AH102" i="36"/>
  <c r="AG102" i="36"/>
  <c r="AI102" i="36"/>
  <c r="AF102" i="36"/>
  <c r="AE103" i="36"/>
  <c r="AJ127" i="36"/>
  <c r="AI127" i="36"/>
  <c r="AH127" i="36"/>
  <c r="AG127" i="36"/>
  <c r="AF127" i="36"/>
  <c r="AK89" i="36"/>
  <c r="AL89" i="36"/>
  <c r="AK137" i="36"/>
  <c r="AL137" i="36"/>
  <c r="AJ138" i="36"/>
  <c r="AI138" i="36"/>
  <c r="AF138" i="36"/>
  <c r="AG138" i="36"/>
  <c r="AH138" i="36"/>
  <c r="AL126" i="36"/>
  <c r="AK126" i="36"/>
  <c r="AI90" i="36"/>
  <c r="AF90" i="36"/>
  <c r="AH90" i="36"/>
  <c r="AG90" i="36"/>
  <c r="AJ90" i="36"/>
  <c r="AL113" i="36"/>
  <c r="AK113" i="36"/>
  <c r="AJ139" i="36"/>
  <c r="AI139" i="36"/>
  <c r="AH139" i="36"/>
  <c r="AG139" i="36"/>
  <c r="AF139" i="36"/>
  <c r="AE91" i="36"/>
  <c r="AL137" i="35"/>
  <c r="AK137" i="35"/>
  <c r="AE127" i="35"/>
  <c r="AJ126" i="35"/>
  <c r="AI126" i="35"/>
  <c r="AH126" i="35"/>
  <c r="AG126" i="35"/>
  <c r="AF126" i="35"/>
  <c r="AK113" i="35"/>
  <c r="AL113" i="35"/>
  <c r="AJ138" i="35"/>
  <c r="AI138" i="35"/>
  <c r="AH138" i="35"/>
  <c r="AG138" i="35"/>
  <c r="AF138" i="35"/>
  <c r="AL101" i="35"/>
  <c r="AK101" i="35"/>
  <c r="AE91" i="35"/>
  <c r="AL89" i="35"/>
  <c r="AK89" i="35"/>
  <c r="AL125" i="35"/>
  <c r="AK125" i="35"/>
  <c r="AG102" i="35"/>
  <c r="AF102" i="35"/>
  <c r="AH102" i="35"/>
  <c r="AJ102" i="35"/>
  <c r="AI102" i="35"/>
  <c r="AJ139" i="35"/>
  <c r="AI139" i="35"/>
  <c r="AH139" i="35"/>
  <c r="AG139" i="35"/>
  <c r="AF139" i="35"/>
  <c r="AE103" i="35"/>
  <c r="AJ90" i="35"/>
  <c r="AH90" i="35"/>
  <c r="AI90" i="35"/>
  <c r="AG90" i="35"/>
  <c r="AF90" i="35"/>
  <c r="AI114" i="35"/>
  <c r="AF114" i="35"/>
  <c r="AG114" i="35"/>
  <c r="AJ114" i="35"/>
  <c r="AH114" i="35"/>
  <c r="AE115" i="35"/>
  <c r="AJ102" i="34"/>
  <c r="AH102" i="34"/>
  <c r="AG102" i="34"/>
  <c r="AF102" i="34"/>
  <c r="AI102" i="34"/>
  <c r="AE103" i="34"/>
  <c r="AJ138" i="34"/>
  <c r="AI138" i="34"/>
  <c r="AG138" i="34"/>
  <c r="AF138" i="34"/>
  <c r="AH138" i="34"/>
  <c r="AK125" i="34"/>
  <c r="AL125" i="34"/>
  <c r="AJ139" i="34"/>
  <c r="AI139" i="34"/>
  <c r="AH139" i="34"/>
  <c r="AG139" i="34"/>
  <c r="AF139" i="34"/>
  <c r="AL113" i="34"/>
  <c r="AK113" i="34"/>
  <c r="AK89" i="34"/>
  <c r="AL89" i="34"/>
  <c r="AL137" i="34"/>
  <c r="AK137" i="34"/>
  <c r="AE127" i="34"/>
  <c r="AI126" i="34"/>
  <c r="AH126" i="34"/>
  <c r="AJ126" i="34"/>
  <c r="AG126" i="34"/>
  <c r="AF126" i="34"/>
  <c r="AL101" i="34"/>
  <c r="AK101" i="34"/>
  <c r="AE91" i="34"/>
  <c r="AI114" i="34"/>
  <c r="AH114" i="34"/>
  <c r="AJ114" i="34"/>
  <c r="AG114" i="34"/>
  <c r="AF114" i="34"/>
  <c r="AJ90" i="34"/>
  <c r="AI90" i="34"/>
  <c r="AG90" i="34"/>
  <c r="AF90" i="34"/>
  <c r="AH90" i="34"/>
  <c r="AE115" i="34"/>
  <c r="AL113" i="33"/>
  <c r="AK113" i="33"/>
  <c r="AJ90" i="33"/>
  <c r="AH90" i="33"/>
  <c r="AG90" i="33"/>
  <c r="AI90" i="33"/>
  <c r="AF90" i="33"/>
  <c r="AE91" i="33"/>
  <c r="AJ102" i="33"/>
  <c r="AI102" i="33"/>
  <c r="AH102" i="33"/>
  <c r="AG102" i="33"/>
  <c r="AF102" i="33"/>
  <c r="AK101" i="33"/>
  <c r="AL101" i="33"/>
  <c r="AE103" i="33"/>
  <c r="AE127" i="33"/>
  <c r="AJ114" i="33"/>
  <c r="AH114" i="33"/>
  <c r="AG114" i="33"/>
  <c r="AI114" i="33"/>
  <c r="AF114" i="33"/>
  <c r="AJ138" i="33"/>
  <c r="AI138" i="33"/>
  <c r="AG138" i="33"/>
  <c r="AF138" i="33"/>
  <c r="AH138" i="33"/>
  <c r="AJ126" i="33"/>
  <c r="AI126" i="33"/>
  <c r="AH126" i="33"/>
  <c r="AF126" i="33"/>
  <c r="AG126" i="33"/>
  <c r="AL137" i="33"/>
  <c r="AK137" i="33"/>
  <c r="AK125" i="33"/>
  <c r="AL125" i="33"/>
  <c r="AK89" i="33"/>
  <c r="AL89" i="33"/>
  <c r="AJ139" i="33"/>
  <c r="AI139" i="33"/>
  <c r="AH139" i="33"/>
  <c r="AG139" i="33"/>
  <c r="AF139" i="33"/>
  <c r="AE115" i="33"/>
  <c r="AL125" i="32"/>
  <c r="AK125" i="32"/>
  <c r="AL137" i="32"/>
  <c r="AK137" i="32"/>
  <c r="AE91" i="32"/>
  <c r="AL89" i="32"/>
  <c r="AK89" i="32"/>
  <c r="AJ114" i="32"/>
  <c r="AI114" i="32"/>
  <c r="AG114" i="32"/>
  <c r="AF114" i="32"/>
  <c r="AH114" i="32"/>
  <c r="AL113" i="32"/>
  <c r="AK113" i="32"/>
  <c r="AJ126" i="32"/>
  <c r="AI126" i="32"/>
  <c r="AG126" i="32"/>
  <c r="AH126" i="32"/>
  <c r="AF126" i="32"/>
  <c r="AE103" i="32"/>
  <c r="AK101" i="32"/>
  <c r="AL101" i="32"/>
  <c r="AJ90" i="32"/>
  <c r="AF90" i="32"/>
  <c r="AI90" i="32"/>
  <c r="AH90" i="32"/>
  <c r="AG90" i="32"/>
  <c r="AJ139" i="32"/>
  <c r="AI139" i="32"/>
  <c r="AH139" i="32"/>
  <c r="AG139" i="32"/>
  <c r="AF139" i="32"/>
  <c r="AE115" i="32"/>
  <c r="AE127" i="32"/>
  <c r="AJ102" i="32"/>
  <c r="AI102" i="32"/>
  <c r="AF102" i="32"/>
  <c r="AH102" i="32"/>
  <c r="AG102" i="32"/>
  <c r="AJ138" i="32"/>
  <c r="AI138" i="32"/>
  <c r="AH138" i="32"/>
  <c r="AG138" i="32"/>
  <c r="AF138" i="32"/>
  <c r="AE115" i="31"/>
  <c r="AL101" i="31"/>
  <c r="AK101" i="31"/>
  <c r="AK137" i="31"/>
  <c r="AL137" i="31"/>
  <c r="AE103" i="31"/>
  <c r="AK113" i="31"/>
  <c r="AL113" i="31"/>
  <c r="AG102" i="31"/>
  <c r="AF102" i="31"/>
  <c r="AJ102" i="31"/>
  <c r="AI102" i="31"/>
  <c r="AH102" i="31"/>
  <c r="AJ139" i="31"/>
  <c r="AI139" i="31"/>
  <c r="AH139" i="31"/>
  <c r="AG139" i="31"/>
  <c r="AF139" i="31"/>
  <c r="AJ127" i="31"/>
  <c r="AI127" i="31"/>
  <c r="AG127" i="31"/>
  <c r="AF127" i="31"/>
  <c r="AH127" i="31"/>
  <c r="AE128" i="31"/>
  <c r="AK126" i="31"/>
  <c r="AL126" i="31"/>
  <c r="AI90" i="31"/>
  <c r="AJ90" i="31"/>
  <c r="AG90" i="31"/>
  <c r="AF90" i="31"/>
  <c r="AH90" i="31"/>
  <c r="AE91" i="31"/>
  <c r="AK89" i="31"/>
  <c r="AL89" i="31"/>
  <c r="AJ114" i="31"/>
  <c r="AF114" i="31"/>
  <c r="AH114" i="31"/>
  <c r="AI114" i="31"/>
  <c r="AG114" i="31"/>
  <c r="AJ138" i="31"/>
  <c r="AI138" i="31"/>
  <c r="AF138" i="31"/>
  <c r="AG138" i="31"/>
  <c r="AH138" i="31"/>
  <c r="AJ114" i="30"/>
  <c r="AI114" i="30"/>
  <c r="AH114" i="30"/>
  <c r="AG114" i="30"/>
  <c r="AF114" i="30"/>
  <c r="AK89" i="30"/>
  <c r="AL89" i="30"/>
  <c r="AE127" i="30"/>
  <c r="AH90" i="30"/>
  <c r="AG90" i="30"/>
  <c r="AF90" i="30"/>
  <c r="AJ90" i="30"/>
  <c r="AI90" i="30"/>
  <c r="AG102" i="30"/>
  <c r="AF102" i="30"/>
  <c r="AJ102" i="30"/>
  <c r="AI102" i="30"/>
  <c r="AH102" i="30"/>
  <c r="AJ126" i="30"/>
  <c r="AH126" i="30"/>
  <c r="AG126" i="30"/>
  <c r="AI126" i="30"/>
  <c r="AF126" i="30"/>
  <c r="AL137" i="30"/>
  <c r="AK137" i="30"/>
  <c r="AL113" i="30"/>
  <c r="AK113" i="30"/>
  <c r="AE103" i="30"/>
  <c r="AL101" i="30"/>
  <c r="AK101" i="30"/>
  <c r="AE91" i="30"/>
  <c r="AE115" i="30"/>
  <c r="AK125" i="30"/>
  <c r="AL125" i="30"/>
  <c r="AJ139" i="30"/>
  <c r="AI139" i="30"/>
  <c r="AH139" i="30"/>
  <c r="AG139" i="30"/>
  <c r="AF139" i="30"/>
  <c r="AG138" i="30"/>
  <c r="AF138" i="30"/>
  <c r="AI138" i="30"/>
  <c r="AH138" i="30"/>
  <c r="AJ138" i="30"/>
  <c r="AJ126" i="29"/>
  <c r="AI126" i="29"/>
  <c r="AH126" i="29"/>
  <c r="AG126" i="29"/>
  <c r="AF126" i="29"/>
  <c r="AJ102" i="29"/>
  <c r="AH102" i="29"/>
  <c r="AI102" i="29"/>
  <c r="AG102" i="29"/>
  <c r="AF102" i="29"/>
  <c r="AI90" i="29"/>
  <c r="AH90" i="29"/>
  <c r="AG90" i="29"/>
  <c r="AJ90" i="29"/>
  <c r="AF90" i="29"/>
  <c r="AL101" i="29"/>
  <c r="AK101" i="29"/>
  <c r="AL125" i="29"/>
  <c r="AK125" i="29"/>
  <c r="AE91" i="29"/>
  <c r="AH114" i="29"/>
  <c r="AF114" i="29"/>
  <c r="AJ114" i="29"/>
  <c r="AG114" i="29"/>
  <c r="AI114" i="29"/>
  <c r="AE115" i="29"/>
  <c r="AE127" i="29"/>
  <c r="AL137" i="29"/>
  <c r="AK137" i="29"/>
  <c r="AE103" i="29"/>
  <c r="AL113" i="29"/>
  <c r="AK113" i="29"/>
  <c r="AJ138" i="29"/>
  <c r="AI138" i="29"/>
  <c r="AH138" i="29"/>
  <c r="AG138" i="29"/>
  <c r="AF138" i="29"/>
  <c r="AL89" i="29"/>
  <c r="AK89" i="29"/>
  <c r="AJ139" i="29"/>
  <c r="AI139" i="29"/>
  <c r="AH139" i="29"/>
  <c r="AG139" i="29"/>
  <c r="AF139" i="29"/>
  <c r="AL137" i="28"/>
  <c r="AK137" i="28"/>
  <c r="AJ139" i="28"/>
  <c r="AI139" i="28"/>
  <c r="AH139" i="28"/>
  <c r="AG139" i="28"/>
  <c r="AF139" i="28"/>
  <c r="AJ138" i="28"/>
  <c r="AI138" i="28"/>
  <c r="AH138" i="28"/>
  <c r="AG138" i="28"/>
  <c r="AF138" i="28"/>
  <c r="AI90" i="28"/>
  <c r="AH90" i="28"/>
  <c r="AG90" i="28"/>
  <c r="AF90" i="28"/>
  <c r="AJ90" i="28"/>
  <c r="AK115" i="28"/>
  <c r="AL115" i="28"/>
  <c r="AE91" i="28"/>
  <c r="AE117" i="28"/>
  <c r="AG104" i="28"/>
  <c r="AF104" i="28"/>
  <c r="AI104" i="28"/>
  <c r="AH104" i="28"/>
  <c r="AJ104" i="28"/>
  <c r="AL103" i="28"/>
  <c r="AK103" i="28"/>
  <c r="AL125" i="28"/>
  <c r="AK125" i="28"/>
  <c r="AF116" i="28"/>
  <c r="AJ116" i="28"/>
  <c r="AI116" i="28"/>
  <c r="AH116" i="28"/>
  <c r="AG116" i="28"/>
  <c r="AE127" i="28"/>
  <c r="AE105" i="28"/>
  <c r="AL89" i="28"/>
  <c r="AK89" i="28"/>
  <c r="AJ126" i="28"/>
  <c r="AI126" i="28"/>
  <c r="AH126" i="28"/>
  <c r="AG126" i="28"/>
  <c r="AF126" i="28"/>
  <c r="AL137" i="22"/>
  <c r="AK137" i="22"/>
  <c r="AH138" i="24"/>
  <c r="AG138" i="24"/>
  <c r="AF138" i="24"/>
  <c r="AI138" i="24"/>
  <c r="AJ138" i="24"/>
  <c r="AL137" i="26"/>
  <c r="AK137" i="26"/>
  <c r="AH139" i="19"/>
  <c r="AJ138" i="25"/>
  <c r="AG138" i="25"/>
  <c r="AF138" i="25"/>
  <c r="AH138" i="25"/>
  <c r="AI138" i="25"/>
  <c r="AG138" i="19"/>
  <c r="AI138" i="19"/>
  <c r="AF138" i="19"/>
  <c r="AJ138" i="19"/>
  <c r="AH138" i="19"/>
  <c r="AI139" i="22"/>
  <c r="AG139" i="22"/>
  <c r="AH139" i="22"/>
  <c r="AF139" i="22"/>
  <c r="AJ139" i="22"/>
  <c r="AK137" i="24"/>
  <c r="AL137" i="24"/>
  <c r="AH139" i="24"/>
  <c r="AG139" i="24"/>
  <c r="AF139" i="24"/>
  <c r="AJ139" i="24"/>
  <c r="AI139" i="24"/>
  <c r="AH139" i="25"/>
  <c r="AI139" i="25"/>
  <c r="AF139" i="25"/>
  <c r="AH138" i="26"/>
  <c r="AG138" i="26"/>
  <c r="AJ138" i="26"/>
  <c r="AF138" i="26"/>
  <c r="AI138" i="26"/>
  <c r="AK137" i="25"/>
  <c r="AL137" i="25"/>
  <c r="AI138" i="22"/>
  <c r="AG138" i="22"/>
  <c r="AH138" i="22"/>
  <c r="AF138" i="22"/>
  <c r="AJ138" i="22"/>
  <c r="AL137" i="19"/>
  <c r="AK137" i="19"/>
  <c r="AF139" i="26"/>
  <c r="AG139" i="26"/>
  <c r="AH139" i="26"/>
  <c r="AJ139" i="26"/>
  <c r="AI139" i="26"/>
  <c r="AJ126" i="27"/>
  <c r="AI126" i="27"/>
  <c r="AH126" i="27"/>
  <c r="AG126" i="27"/>
  <c r="AF126" i="27"/>
  <c r="AJ139" i="27"/>
  <c r="AI139" i="27"/>
  <c r="AH139" i="27"/>
  <c r="AG139" i="27"/>
  <c r="AF139" i="27"/>
  <c r="AI102" i="27"/>
  <c r="AJ102" i="27"/>
  <c r="AH102" i="27"/>
  <c r="AF102" i="27"/>
  <c r="AG102" i="27"/>
  <c r="AE115" i="27"/>
  <c r="AL137" i="27"/>
  <c r="AK137" i="27"/>
  <c r="AE103" i="27"/>
  <c r="AL89" i="27"/>
  <c r="AK89" i="27"/>
  <c r="AL101" i="27"/>
  <c r="AK101" i="27"/>
  <c r="AJ138" i="27"/>
  <c r="AI138" i="27"/>
  <c r="AH138" i="27"/>
  <c r="AG138" i="27"/>
  <c r="AF138" i="27"/>
  <c r="AK113" i="27"/>
  <c r="AL113" i="27"/>
  <c r="AJ114" i="27"/>
  <c r="AH114" i="27"/>
  <c r="AF114" i="27"/>
  <c r="AI114" i="27"/>
  <c r="AG114" i="27"/>
  <c r="AG90" i="27"/>
  <c r="AF90" i="27"/>
  <c r="AJ90" i="27"/>
  <c r="AI90" i="27"/>
  <c r="AH90" i="27"/>
  <c r="AL125" i="27"/>
  <c r="AK125" i="27"/>
  <c r="AE91" i="27"/>
  <c r="AE127" i="27"/>
  <c r="AJ126" i="26"/>
  <c r="AI126" i="26"/>
  <c r="AH126" i="26"/>
  <c r="AG126" i="26"/>
  <c r="AF126" i="26"/>
  <c r="AF90" i="26"/>
  <c r="AJ90" i="26"/>
  <c r="AI90" i="26"/>
  <c r="AH90" i="26"/>
  <c r="AG90" i="26"/>
  <c r="AE127" i="26"/>
  <c r="AD128" i="26"/>
  <c r="AL101" i="26"/>
  <c r="AK101" i="26"/>
  <c r="AK113" i="26"/>
  <c r="AL113" i="26"/>
  <c r="AD116" i="26"/>
  <c r="AE115" i="26"/>
  <c r="AG102" i="26"/>
  <c r="AF102" i="26"/>
  <c r="AJ102" i="26"/>
  <c r="AI102" i="26"/>
  <c r="AH102" i="26"/>
  <c r="AK89" i="26"/>
  <c r="AL89" i="26"/>
  <c r="AG114" i="26"/>
  <c r="AF114" i="26"/>
  <c r="AH114" i="26"/>
  <c r="AJ114" i="26"/>
  <c r="AI114" i="26"/>
  <c r="AD104" i="26"/>
  <c r="AE103" i="26"/>
  <c r="AE91" i="26"/>
  <c r="AD92" i="26"/>
  <c r="AK125" i="26"/>
  <c r="AL125" i="26"/>
  <c r="AJ102" i="25"/>
  <c r="AI102" i="25"/>
  <c r="AG102" i="25"/>
  <c r="AF102" i="25"/>
  <c r="AH102" i="25"/>
  <c r="AL101" i="25"/>
  <c r="AK101" i="25"/>
  <c r="AD128" i="25"/>
  <c r="AE127" i="25"/>
  <c r="AD104" i="25"/>
  <c r="AE103" i="25"/>
  <c r="AL89" i="25"/>
  <c r="AK89" i="25"/>
  <c r="AD116" i="25"/>
  <c r="AE115" i="25"/>
  <c r="AE91" i="25"/>
  <c r="AD92" i="25"/>
  <c r="AH114" i="25"/>
  <c r="AG114" i="25"/>
  <c r="AF114" i="25"/>
  <c r="AJ114" i="25"/>
  <c r="AI114" i="25"/>
  <c r="AJ90" i="25"/>
  <c r="AI90" i="25"/>
  <c r="AH90" i="25"/>
  <c r="AG90" i="25"/>
  <c r="AF90" i="25"/>
  <c r="AL113" i="25"/>
  <c r="AK113" i="25"/>
  <c r="AJ126" i="25"/>
  <c r="AI126" i="25"/>
  <c r="AH126" i="25"/>
  <c r="AF126" i="25"/>
  <c r="AG126" i="25"/>
  <c r="AK125" i="25"/>
  <c r="AL125" i="25"/>
  <c r="AL106" i="24"/>
  <c r="AK106" i="24"/>
  <c r="AD128" i="24"/>
  <c r="AE127" i="24"/>
  <c r="AD109" i="24"/>
  <c r="AE109" i="24" s="1"/>
  <c r="AE108" i="24"/>
  <c r="AD116" i="24"/>
  <c r="AE115" i="24"/>
  <c r="AE91" i="24"/>
  <c r="AD92" i="24"/>
  <c r="AL125" i="24"/>
  <c r="AK125" i="24"/>
  <c r="AI126" i="24"/>
  <c r="AH126" i="24"/>
  <c r="AG126" i="24"/>
  <c r="AJ126" i="24"/>
  <c r="AF126" i="24"/>
  <c r="AL113" i="24"/>
  <c r="AK113" i="24"/>
  <c r="AI114" i="24"/>
  <c r="AH114" i="24"/>
  <c r="AG114" i="24"/>
  <c r="AJ114" i="24"/>
  <c r="AF114" i="24"/>
  <c r="AK89" i="24"/>
  <c r="AL89" i="24"/>
  <c r="AG107" i="24"/>
  <c r="AF107" i="24"/>
  <c r="AJ107" i="24"/>
  <c r="AI107" i="24"/>
  <c r="AH107" i="24"/>
  <c r="AF90" i="24"/>
  <c r="AG90" i="24"/>
  <c r="AJ90" i="24"/>
  <c r="AI90" i="24"/>
  <c r="AH90" i="24"/>
  <c r="AL89" i="23"/>
  <c r="AK89" i="23"/>
  <c r="AD128" i="23"/>
  <c r="AE127" i="23"/>
  <c r="AH114" i="23"/>
  <c r="AG114" i="23"/>
  <c r="AI114" i="23"/>
  <c r="AF114" i="23"/>
  <c r="AJ114" i="23"/>
  <c r="AJ126" i="23"/>
  <c r="AI126" i="23"/>
  <c r="AG126" i="23"/>
  <c r="AF126" i="23"/>
  <c r="AH126" i="23"/>
  <c r="AL101" i="23"/>
  <c r="AK101" i="23"/>
  <c r="AI139" i="23"/>
  <c r="AH139" i="23"/>
  <c r="AG139" i="23"/>
  <c r="AF139" i="23"/>
  <c r="AJ139" i="23"/>
  <c r="AI90" i="23"/>
  <c r="AH90" i="23"/>
  <c r="AG90" i="23"/>
  <c r="AF90" i="23"/>
  <c r="AJ90" i="23"/>
  <c r="AL113" i="23"/>
  <c r="AK113" i="23"/>
  <c r="AI138" i="23"/>
  <c r="AH138" i="23"/>
  <c r="AF138" i="23"/>
  <c r="AJ138" i="23"/>
  <c r="AG138" i="23"/>
  <c r="AD92" i="23"/>
  <c r="AE91" i="23"/>
  <c r="AE103" i="23"/>
  <c r="AD104" i="23"/>
  <c r="AG102" i="23"/>
  <c r="AF102" i="23"/>
  <c r="AJ102" i="23"/>
  <c r="AH102" i="23"/>
  <c r="AI102" i="23"/>
  <c r="AD116" i="23"/>
  <c r="AE115" i="23"/>
  <c r="AK125" i="23"/>
  <c r="AL125" i="23"/>
  <c r="AL137" i="23"/>
  <c r="AK137" i="23"/>
  <c r="AJ126" i="22"/>
  <c r="AI126" i="22"/>
  <c r="AH126" i="22"/>
  <c r="AG126" i="22"/>
  <c r="AF126" i="22"/>
  <c r="AK89" i="22"/>
  <c r="AL89" i="22"/>
  <c r="AK125" i="22"/>
  <c r="AL125" i="22"/>
  <c r="AG90" i="22"/>
  <c r="AF90" i="22"/>
  <c r="AJ90" i="22"/>
  <c r="AI90" i="22"/>
  <c r="AH90" i="22"/>
  <c r="AE103" i="22"/>
  <c r="AD104" i="22"/>
  <c r="AL101" i="22"/>
  <c r="AK101" i="22"/>
  <c r="AD92" i="22"/>
  <c r="AE91" i="22"/>
  <c r="AH102" i="22"/>
  <c r="AG102" i="22"/>
  <c r="AF102" i="22"/>
  <c r="AJ102" i="22"/>
  <c r="AI102" i="22"/>
  <c r="AD128" i="22"/>
  <c r="AE127" i="22"/>
  <c r="AL113" i="22"/>
  <c r="AK113" i="22"/>
  <c r="AD116" i="22"/>
  <c r="AE115" i="22"/>
  <c r="AH114" i="22"/>
  <c r="AG114" i="22"/>
  <c r="AF114" i="22"/>
  <c r="AJ114" i="22"/>
  <c r="AI114" i="22"/>
  <c r="AL101" i="21"/>
  <c r="AK101" i="21"/>
  <c r="AJ102" i="21"/>
  <c r="AI102" i="21"/>
  <c r="AH102" i="21"/>
  <c r="AG102" i="21"/>
  <c r="AF102" i="21"/>
  <c r="AI127" i="21"/>
  <c r="AG127" i="21"/>
  <c r="AF127" i="21"/>
  <c r="AJ127" i="21"/>
  <c r="AH127" i="21"/>
  <c r="AD116" i="21"/>
  <c r="AE115" i="21"/>
  <c r="AD104" i="21"/>
  <c r="AE103" i="21"/>
  <c r="AK89" i="21"/>
  <c r="AL89" i="21"/>
  <c r="AL139" i="21"/>
  <c r="AK139" i="21"/>
  <c r="AL113" i="21"/>
  <c r="AK113" i="21"/>
  <c r="AD129" i="21"/>
  <c r="AE128" i="21"/>
  <c r="AD92" i="21"/>
  <c r="AE91" i="21"/>
  <c r="AL126" i="21"/>
  <c r="AK126" i="21"/>
  <c r="AL138" i="21"/>
  <c r="AK138" i="21"/>
  <c r="AG90" i="21"/>
  <c r="AF90" i="21"/>
  <c r="AJ90" i="21"/>
  <c r="AI90" i="21"/>
  <c r="AH90" i="21"/>
  <c r="AF114" i="21"/>
  <c r="AJ114" i="21"/>
  <c r="AH114" i="21"/>
  <c r="AI114" i="21"/>
  <c r="AG114" i="21"/>
  <c r="AE103" i="20"/>
  <c r="AD104" i="20"/>
  <c r="AL89" i="20"/>
  <c r="AK89" i="20"/>
  <c r="AJ126" i="20"/>
  <c r="AI126" i="20"/>
  <c r="AH126" i="20"/>
  <c r="AG126" i="20"/>
  <c r="AF126" i="20"/>
  <c r="AL139" i="20"/>
  <c r="AK139" i="20"/>
  <c r="AG102" i="20"/>
  <c r="AF102" i="20"/>
  <c r="AJ102" i="20"/>
  <c r="AI102" i="20"/>
  <c r="AH102" i="20"/>
  <c r="AK113" i="20"/>
  <c r="AL113" i="20"/>
  <c r="AE91" i="20"/>
  <c r="AD92" i="20"/>
  <c r="AL138" i="20"/>
  <c r="AK138" i="20"/>
  <c r="AL125" i="20"/>
  <c r="AK125" i="20"/>
  <c r="AD128" i="20"/>
  <c r="AE127" i="20"/>
  <c r="AL101" i="20"/>
  <c r="AK101" i="20"/>
  <c r="AE115" i="20"/>
  <c r="AD116" i="20"/>
  <c r="AJ90" i="20"/>
  <c r="AI90" i="20"/>
  <c r="AH90" i="20"/>
  <c r="AG90" i="20"/>
  <c r="AF90" i="20"/>
  <c r="AF114" i="20"/>
  <c r="AJ114" i="20"/>
  <c r="AI114" i="20"/>
  <c r="AH114" i="20"/>
  <c r="AG114" i="20"/>
  <c r="AE91" i="19"/>
  <c r="AD92" i="19"/>
  <c r="AK113" i="19"/>
  <c r="AL113" i="19"/>
  <c r="AE115" i="19"/>
  <c r="AD116" i="19"/>
  <c r="AK125" i="19"/>
  <c r="AL125" i="19"/>
  <c r="AF90" i="19"/>
  <c r="AH90" i="19"/>
  <c r="AJ90" i="19"/>
  <c r="AI90" i="19"/>
  <c r="AG90" i="19"/>
  <c r="AF114" i="19"/>
  <c r="AJ114" i="19"/>
  <c r="AI114" i="19"/>
  <c r="AH114" i="19"/>
  <c r="AG114" i="19"/>
  <c r="AE103" i="19"/>
  <c r="AD104" i="19"/>
  <c r="AD128" i="19"/>
  <c r="AE127" i="19"/>
  <c r="AJ126" i="19"/>
  <c r="AI126" i="19"/>
  <c r="AG126" i="19"/>
  <c r="AF126" i="19"/>
  <c r="AH126" i="19"/>
  <c r="AK89" i="19"/>
  <c r="AL89" i="19"/>
  <c r="AL101" i="19"/>
  <c r="AK101" i="19"/>
  <c r="AG102" i="19"/>
  <c r="AF102" i="19"/>
  <c r="AJ102" i="19"/>
  <c r="AH102" i="19"/>
  <c r="AI102" i="19"/>
  <c r="AK113" i="18"/>
  <c r="AL113" i="18"/>
  <c r="AJ139" i="18"/>
  <c r="AI139" i="18"/>
  <c r="AH139" i="18"/>
  <c r="AG139" i="18"/>
  <c r="AF139" i="18"/>
  <c r="AL137" i="18"/>
  <c r="AK137" i="18"/>
  <c r="AE103" i="18"/>
  <c r="AD104" i="18"/>
  <c r="AJ138" i="18"/>
  <c r="AI138" i="18"/>
  <c r="AH138" i="18"/>
  <c r="AG138" i="18"/>
  <c r="AF138" i="18"/>
  <c r="AL89" i="18"/>
  <c r="AK89" i="18"/>
  <c r="AH90" i="18"/>
  <c r="AJ90" i="18"/>
  <c r="AF90" i="18"/>
  <c r="AI90" i="18"/>
  <c r="AG90" i="18"/>
  <c r="AF114" i="18"/>
  <c r="AI114" i="18"/>
  <c r="AH114" i="18"/>
  <c r="AG114" i="18"/>
  <c r="AJ114" i="18"/>
  <c r="AL101" i="18"/>
  <c r="AK101" i="18"/>
  <c r="AE115" i="18"/>
  <c r="AD116" i="18"/>
  <c r="AJ126" i="18"/>
  <c r="AI126" i="18"/>
  <c r="AH126" i="18"/>
  <c r="AG126" i="18"/>
  <c r="AF126" i="18"/>
  <c r="AG102" i="18"/>
  <c r="AF102" i="18"/>
  <c r="AH102" i="18"/>
  <c r="AJ102" i="18"/>
  <c r="AI102" i="18"/>
  <c r="AL125" i="18"/>
  <c r="AK125" i="18"/>
  <c r="AD92" i="18"/>
  <c r="AE91" i="18"/>
  <c r="AE127" i="18"/>
  <c r="AD128" i="18"/>
  <c r="AE103" i="15"/>
  <c r="AD104" i="15"/>
  <c r="AK113" i="15"/>
  <c r="AL113" i="15"/>
  <c r="AJ126" i="15"/>
  <c r="AI126" i="15"/>
  <c r="AH126" i="15"/>
  <c r="AG126" i="15"/>
  <c r="AF126" i="15"/>
  <c r="AK89" i="15"/>
  <c r="AL89" i="15"/>
  <c r="AL101" i="15"/>
  <c r="AK101" i="15"/>
  <c r="AL137" i="15"/>
  <c r="AK137" i="15"/>
  <c r="AD92" i="15"/>
  <c r="AE91" i="15"/>
  <c r="AD116" i="15"/>
  <c r="AE115" i="15"/>
  <c r="AJ138" i="15"/>
  <c r="AI138" i="15"/>
  <c r="AH138" i="15"/>
  <c r="AG138" i="15"/>
  <c r="AF138" i="15"/>
  <c r="AL125" i="15"/>
  <c r="AK125" i="15"/>
  <c r="AI90" i="15"/>
  <c r="AF90" i="15"/>
  <c r="AH90" i="15"/>
  <c r="AG90" i="15"/>
  <c r="AJ90" i="15"/>
  <c r="AF114" i="15"/>
  <c r="AH114" i="15"/>
  <c r="AG114" i="15"/>
  <c r="AI114" i="15"/>
  <c r="AJ114" i="15"/>
  <c r="AJ139" i="15"/>
  <c r="AF139" i="15"/>
  <c r="AD128" i="15"/>
  <c r="AE127" i="15"/>
  <c r="AJ102" i="15"/>
  <c r="AH102" i="15"/>
  <c r="AI102" i="15"/>
  <c r="AF102" i="15"/>
  <c r="AG102" i="15"/>
  <c r="AL138" i="11"/>
  <c r="AL89" i="11"/>
  <c r="AL101" i="12"/>
  <c r="AK101" i="12"/>
  <c r="AD116" i="12"/>
  <c r="AE115" i="12"/>
  <c r="AF90" i="12"/>
  <c r="AH90" i="12"/>
  <c r="AI90" i="12"/>
  <c r="AJ90" i="12"/>
  <c r="AG90" i="12"/>
  <c r="AE91" i="12"/>
  <c r="AD92" i="12"/>
  <c r="AK89" i="12"/>
  <c r="AL89" i="12"/>
  <c r="AJ102" i="12"/>
  <c r="AI102" i="12"/>
  <c r="AG102" i="12"/>
  <c r="AF102" i="12"/>
  <c r="AH102" i="12"/>
  <c r="AJ126" i="12"/>
  <c r="AI126" i="12"/>
  <c r="AH126" i="12"/>
  <c r="AG126" i="12"/>
  <c r="AF126" i="12"/>
  <c r="AK137" i="12"/>
  <c r="AL137" i="12"/>
  <c r="AD104" i="12"/>
  <c r="AE103" i="12"/>
  <c r="AJ138" i="12"/>
  <c r="AG138" i="12"/>
  <c r="AF138" i="12"/>
  <c r="AI138" i="12"/>
  <c r="AH138" i="12"/>
  <c r="AD128" i="12"/>
  <c r="AE127" i="12"/>
  <c r="AH114" i="12"/>
  <c r="AG114" i="12"/>
  <c r="AJ114" i="12"/>
  <c r="AI114" i="12"/>
  <c r="AF114" i="12"/>
  <c r="AJ139" i="12"/>
  <c r="AI139" i="12"/>
  <c r="AH139" i="12"/>
  <c r="AG139" i="12"/>
  <c r="AF139" i="12"/>
  <c r="AL125" i="12"/>
  <c r="AK125" i="12"/>
  <c r="AK113" i="12"/>
  <c r="AL113" i="12"/>
  <c r="AK139" i="11"/>
  <c r="AL139" i="11"/>
  <c r="AI126" i="11"/>
  <c r="AG126" i="11"/>
  <c r="AJ126" i="11"/>
  <c r="AL126" i="11" s="1"/>
  <c r="AG103" i="11"/>
  <c r="AH103" i="11"/>
  <c r="AK125" i="11"/>
  <c r="AF103" i="11"/>
  <c r="AI103" i="11"/>
  <c r="AF126" i="11"/>
  <c r="AG114" i="11"/>
  <c r="AK113" i="11"/>
  <c r="AH90" i="11"/>
  <c r="AF114" i="11"/>
  <c r="AD116" i="11"/>
  <c r="AE115" i="11"/>
  <c r="AH115" i="11" s="1"/>
  <c r="AH114" i="11"/>
  <c r="AD128" i="11"/>
  <c r="AE127" i="11"/>
  <c r="AJ127" i="11" s="1"/>
  <c r="AD92" i="11"/>
  <c r="AE91" i="11"/>
  <c r="AH91" i="11" s="1"/>
  <c r="AF90" i="11"/>
  <c r="AI114" i="11"/>
  <c r="AD105" i="11"/>
  <c r="AE104" i="11"/>
  <c r="AF104" i="11" s="1"/>
  <c r="AG90" i="11"/>
  <c r="AI90" i="11"/>
  <c r="AK103" i="11"/>
  <c r="AL103" i="11"/>
  <c r="AL114" i="11"/>
  <c r="AK114" i="11"/>
  <c r="AL90" i="11"/>
  <c r="AK90" i="11"/>
  <c r="AC92" i="11"/>
  <c r="AC116" i="11"/>
  <c r="AC128" i="11"/>
  <c r="AC104" i="11"/>
  <c r="AJ140" i="12" l="1"/>
  <c r="AG140" i="12"/>
  <c r="AH140" i="12"/>
  <c r="AI140" i="12"/>
  <c r="AF140" i="12"/>
  <c r="AJ140" i="47"/>
  <c r="AG140" i="47"/>
  <c r="AF140" i="47"/>
  <c r="AI140" i="47"/>
  <c r="AH140" i="47"/>
  <c r="AG139" i="25"/>
  <c r="AG139" i="19"/>
  <c r="AK140" i="41"/>
  <c r="AL140" i="41"/>
  <c r="AG140" i="25"/>
  <c r="AI140" i="25"/>
  <c r="AJ140" i="25"/>
  <c r="AH140" i="25"/>
  <c r="AF140" i="25"/>
  <c r="AL140" i="11"/>
  <c r="AK140" i="11"/>
  <c r="AG140" i="15"/>
  <c r="AH140" i="15"/>
  <c r="AJ140" i="15"/>
  <c r="AI140" i="15"/>
  <c r="AF140" i="15"/>
  <c r="AJ139" i="19"/>
  <c r="AJ140" i="18"/>
  <c r="AG140" i="18"/>
  <c r="AI140" i="18"/>
  <c r="AH140" i="18"/>
  <c r="AF140" i="18"/>
  <c r="AJ140" i="22"/>
  <c r="AG140" i="22"/>
  <c r="AF140" i="22"/>
  <c r="AI140" i="22"/>
  <c r="AH140" i="22"/>
  <c r="AG140" i="23"/>
  <c r="AJ140" i="23"/>
  <c r="AI140" i="23"/>
  <c r="AF140" i="23"/>
  <c r="AH140" i="23"/>
  <c r="AG140" i="49"/>
  <c r="AJ140" i="49"/>
  <c r="AH140" i="49"/>
  <c r="AI140" i="49"/>
  <c r="AF140" i="49"/>
  <c r="AK140" i="42"/>
  <c r="AL140" i="42"/>
  <c r="AG139" i="15"/>
  <c r="AH139" i="15"/>
  <c r="AI139" i="19"/>
  <c r="AG140" i="39"/>
  <c r="AI140" i="39"/>
  <c r="AF140" i="39"/>
  <c r="AJ140" i="39"/>
  <c r="AH140" i="39"/>
  <c r="AK140" i="21"/>
  <c r="AL140" i="21"/>
  <c r="AK140" i="48"/>
  <c r="AL140" i="48"/>
  <c r="AJ140" i="24"/>
  <c r="AG140" i="24"/>
  <c r="AF140" i="24"/>
  <c r="AH140" i="24"/>
  <c r="AI140" i="24"/>
  <c r="AK140" i="20"/>
  <c r="AL140" i="20"/>
  <c r="AK140" i="43"/>
  <c r="AL140" i="43"/>
  <c r="AJ140" i="26"/>
  <c r="AG140" i="26"/>
  <c r="AI140" i="26"/>
  <c r="AH140" i="26"/>
  <c r="AF140" i="26"/>
  <c r="AG140" i="19"/>
  <c r="AH140" i="19"/>
  <c r="AF140" i="19"/>
  <c r="AJ140" i="19"/>
  <c r="AI140" i="19"/>
  <c r="AI92" i="50"/>
  <c r="AJ92" i="50"/>
  <c r="AH92" i="50"/>
  <c r="AG92" i="50"/>
  <c r="AF92" i="50"/>
  <c r="AL91" i="50"/>
  <c r="AK91" i="50"/>
  <c r="AE93" i="50"/>
  <c r="AD94" i="50"/>
  <c r="AH105" i="50"/>
  <c r="AJ105" i="50"/>
  <c r="AG105" i="50"/>
  <c r="AI105" i="50"/>
  <c r="AF105" i="50"/>
  <c r="AD107" i="50"/>
  <c r="AE106" i="50"/>
  <c r="AL116" i="50"/>
  <c r="AK116" i="50"/>
  <c r="AE118" i="50"/>
  <c r="AD119" i="50"/>
  <c r="AJ117" i="50"/>
  <c r="AH117" i="50"/>
  <c r="AF117" i="50"/>
  <c r="AI117" i="50"/>
  <c r="AG117" i="50"/>
  <c r="AK104" i="50"/>
  <c r="AL104" i="50"/>
  <c r="AJ128" i="50"/>
  <c r="AI128" i="50"/>
  <c r="AG128" i="50"/>
  <c r="AH128" i="50"/>
  <c r="AF128" i="50"/>
  <c r="AK127" i="50"/>
  <c r="AL127" i="50"/>
  <c r="AE129" i="50"/>
  <c r="AD130" i="50"/>
  <c r="AE104" i="49"/>
  <c r="AD105" i="49"/>
  <c r="AL114" i="49"/>
  <c r="AK114" i="49"/>
  <c r="AG103" i="49"/>
  <c r="AF103" i="49"/>
  <c r="AJ103" i="49"/>
  <c r="AI103" i="49"/>
  <c r="AH103" i="49"/>
  <c r="AL90" i="49"/>
  <c r="AK90" i="49"/>
  <c r="AL126" i="49"/>
  <c r="AK126" i="49"/>
  <c r="AI115" i="49"/>
  <c r="AH115" i="49"/>
  <c r="AG115" i="49"/>
  <c r="AJ115" i="49"/>
  <c r="AF115" i="49"/>
  <c r="AJ91" i="49"/>
  <c r="AG91" i="49"/>
  <c r="AF91" i="49"/>
  <c r="AH91" i="49"/>
  <c r="AI91" i="49"/>
  <c r="AL139" i="49"/>
  <c r="AK139" i="49"/>
  <c r="AJ127" i="49"/>
  <c r="AI127" i="49"/>
  <c r="AG127" i="49"/>
  <c r="AF127" i="49"/>
  <c r="AH127" i="49"/>
  <c r="AL102" i="49"/>
  <c r="AK102" i="49"/>
  <c r="AK138" i="49"/>
  <c r="AL138" i="49"/>
  <c r="AD129" i="49"/>
  <c r="AE128" i="49"/>
  <c r="AD117" i="49"/>
  <c r="AE116" i="49"/>
  <c r="AD93" i="49"/>
  <c r="AE92" i="49"/>
  <c r="AK103" i="48"/>
  <c r="AL103" i="48"/>
  <c r="AJ121" i="48"/>
  <c r="AI121" i="48"/>
  <c r="AH121" i="48"/>
  <c r="AG121" i="48"/>
  <c r="AF121" i="48"/>
  <c r="AL93" i="48"/>
  <c r="AK93" i="48"/>
  <c r="AL119" i="48"/>
  <c r="AK119" i="48"/>
  <c r="AJ120" i="48"/>
  <c r="AI120" i="48"/>
  <c r="AH120" i="48"/>
  <c r="AG120" i="48"/>
  <c r="AF120" i="48"/>
  <c r="AJ128" i="48"/>
  <c r="AI128" i="48"/>
  <c r="AH128" i="48"/>
  <c r="AG128" i="48"/>
  <c r="AF128" i="48"/>
  <c r="AK127" i="48"/>
  <c r="AL127" i="48"/>
  <c r="AE129" i="48"/>
  <c r="AD130" i="48"/>
  <c r="AD96" i="48"/>
  <c r="AE95" i="48"/>
  <c r="AJ94" i="48"/>
  <c r="AI94" i="48"/>
  <c r="AH94" i="48"/>
  <c r="AF94" i="48"/>
  <c r="AG94" i="48"/>
  <c r="AG104" i="48"/>
  <c r="AF104" i="48"/>
  <c r="AI104" i="48"/>
  <c r="AJ104" i="48"/>
  <c r="AH104" i="48"/>
  <c r="AD106" i="48"/>
  <c r="AE105" i="48"/>
  <c r="AL90" i="47"/>
  <c r="AK90" i="47"/>
  <c r="AJ127" i="47"/>
  <c r="AI127" i="47"/>
  <c r="AH127" i="47"/>
  <c r="AG127" i="47"/>
  <c r="AF127" i="47"/>
  <c r="AK138" i="47"/>
  <c r="AL138" i="47"/>
  <c r="AK114" i="47"/>
  <c r="AL114" i="47"/>
  <c r="AJ91" i="47"/>
  <c r="AI91" i="47"/>
  <c r="AH91" i="47"/>
  <c r="AG91" i="47"/>
  <c r="AF91" i="47"/>
  <c r="AL139" i="47"/>
  <c r="AK139" i="47"/>
  <c r="AK126" i="47"/>
  <c r="AL126" i="47"/>
  <c r="AE92" i="47"/>
  <c r="AD93" i="47"/>
  <c r="AJ115" i="47"/>
  <c r="AI115" i="47"/>
  <c r="AH115" i="47"/>
  <c r="AF115" i="47"/>
  <c r="AG115" i="47"/>
  <c r="AI103" i="47"/>
  <c r="AH103" i="47"/>
  <c r="AJ103" i="47"/>
  <c r="AG103" i="47"/>
  <c r="AF103" i="47"/>
  <c r="AE104" i="47"/>
  <c r="AD105" i="47"/>
  <c r="AL102" i="47"/>
  <c r="AK102" i="47"/>
  <c r="AD117" i="47"/>
  <c r="AE116" i="47"/>
  <c r="AD129" i="47"/>
  <c r="AE128" i="47"/>
  <c r="AD95" i="46"/>
  <c r="AE94" i="46"/>
  <c r="AL116" i="46"/>
  <c r="AK116" i="46"/>
  <c r="AL92" i="46"/>
  <c r="AK92" i="46"/>
  <c r="AI104" i="46"/>
  <c r="AH104" i="46"/>
  <c r="AG104" i="46"/>
  <c r="AF104" i="46"/>
  <c r="AJ104" i="46"/>
  <c r="AL103" i="46"/>
  <c r="AK103" i="46"/>
  <c r="AE118" i="46"/>
  <c r="AD119" i="46"/>
  <c r="AD106" i="46"/>
  <c r="AE105" i="46"/>
  <c r="AJ117" i="46"/>
  <c r="AI117" i="46"/>
  <c r="AH117" i="46"/>
  <c r="AF117" i="46"/>
  <c r="AG117" i="46"/>
  <c r="AE130" i="46"/>
  <c r="AD131" i="46"/>
  <c r="AJ129" i="46"/>
  <c r="AI129" i="46"/>
  <c r="AH129" i="46"/>
  <c r="AF129" i="46"/>
  <c r="AG129" i="46"/>
  <c r="AJ93" i="46"/>
  <c r="AI93" i="46"/>
  <c r="AH93" i="46"/>
  <c r="AF93" i="46"/>
  <c r="AG93" i="46"/>
  <c r="AL128" i="46"/>
  <c r="AK128" i="46"/>
  <c r="AD106" i="44"/>
  <c r="AE105" i="44"/>
  <c r="AL103" i="44"/>
  <c r="AK103" i="44"/>
  <c r="AJ104" i="44"/>
  <c r="AH104" i="44"/>
  <c r="AI104" i="44"/>
  <c r="AG104" i="44"/>
  <c r="AF104" i="44"/>
  <c r="AL114" i="45"/>
  <c r="AK114" i="45"/>
  <c r="AD93" i="45"/>
  <c r="AE92" i="45"/>
  <c r="AL102" i="45"/>
  <c r="AK102" i="45"/>
  <c r="AH91" i="45"/>
  <c r="AI91" i="45"/>
  <c r="AG91" i="45"/>
  <c r="AF91" i="45"/>
  <c r="AJ91" i="45"/>
  <c r="AJ115" i="45"/>
  <c r="AI115" i="45"/>
  <c r="AH115" i="45"/>
  <c r="AF115" i="45"/>
  <c r="AG115" i="45"/>
  <c r="AJ127" i="45"/>
  <c r="AI127" i="45"/>
  <c r="AH127" i="45"/>
  <c r="AG127" i="45"/>
  <c r="AF127" i="45"/>
  <c r="AD117" i="45"/>
  <c r="AE116" i="45"/>
  <c r="AD129" i="45"/>
  <c r="AE128" i="45"/>
  <c r="AL126" i="45"/>
  <c r="AK126" i="45"/>
  <c r="AF103" i="45"/>
  <c r="AJ103" i="45"/>
  <c r="AH103" i="45"/>
  <c r="AI103" i="45"/>
  <c r="AG103" i="45"/>
  <c r="AD105" i="45"/>
  <c r="AE104" i="45"/>
  <c r="AL90" i="45"/>
  <c r="AK90" i="45"/>
  <c r="AJ94" i="44"/>
  <c r="AI94" i="44"/>
  <c r="AH94" i="44"/>
  <c r="AG94" i="44"/>
  <c r="AF94" i="44"/>
  <c r="AD96" i="44"/>
  <c r="AE95" i="44"/>
  <c r="AE129" i="44"/>
  <c r="AD130" i="44"/>
  <c r="AL93" i="44"/>
  <c r="AK93" i="44"/>
  <c r="AJ128" i="44"/>
  <c r="AI128" i="44"/>
  <c r="AH128" i="44"/>
  <c r="AG128" i="44"/>
  <c r="AF128" i="44"/>
  <c r="AK127" i="44"/>
  <c r="AL127" i="44"/>
  <c r="AE116" i="43"/>
  <c r="AD117" i="43"/>
  <c r="AK114" i="43"/>
  <c r="AL114" i="43"/>
  <c r="AG115" i="43"/>
  <c r="AF115" i="43"/>
  <c r="AJ115" i="43"/>
  <c r="AI115" i="43"/>
  <c r="AH115" i="43"/>
  <c r="AL126" i="43"/>
  <c r="AK126" i="43"/>
  <c r="AJ127" i="43"/>
  <c r="AI127" i="43"/>
  <c r="AH127" i="43"/>
  <c r="AG127" i="43"/>
  <c r="AF127" i="43"/>
  <c r="AK103" i="43"/>
  <c r="AL103" i="43"/>
  <c r="AD129" i="43"/>
  <c r="AE128" i="43"/>
  <c r="AD94" i="43"/>
  <c r="AE93" i="43"/>
  <c r="AH104" i="43"/>
  <c r="AG104" i="43"/>
  <c r="AJ104" i="43"/>
  <c r="AI104" i="43"/>
  <c r="AF104" i="43"/>
  <c r="AI92" i="43"/>
  <c r="AF92" i="43"/>
  <c r="AJ92" i="43"/>
  <c r="AH92" i="43"/>
  <c r="AG92" i="43"/>
  <c r="AE105" i="43"/>
  <c r="AD106" i="43"/>
  <c r="AK91" i="43"/>
  <c r="AL91" i="43"/>
  <c r="AL93" i="42"/>
  <c r="AK93" i="42"/>
  <c r="AE118" i="42"/>
  <c r="AD119" i="42"/>
  <c r="AL116" i="42"/>
  <c r="AK116" i="42"/>
  <c r="AD96" i="42"/>
  <c r="AE95" i="42"/>
  <c r="AJ117" i="42"/>
  <c r="AI117" i="42"/>
  <c r="AH117" i="42"/>
  <c r="AG117" i="42"/>
  <c r="AF117" i="42"/>
  <c r="AG104" i="42"/>
  <c r="AJ104" i="42"/>
  <c r="AI104" i="42"/>
  <c r="AH104" i="42"/>
  <c r="AF104" i="42"/>
  <c r="AL103" i="42"/>
  <c r="AK103" i="42"/>
  <c r="AF94" i="42"/>
  <c r="AJ94" i="42"/>
  <c r="AI94" i="42"/>
  <c r="AH94" i="42"/>
  <c r="AG94" i="42"/>
  <c r="AJ128" i="42"/>
  <c r="AI128" i="42"/>
  <c r="AH128" i="42"/>
  <c r="AG128" i="42"/>
  <c r="AF128" i="42"/>
  <c r="AD106" i="42"/>
  <c r="AE105" i="42"/>
  <c r="AK127" i="42"/>
  <c r="AL127" i="42"/>
  <c r="AE129" i="42"/>
  <c r="AD130" i="42"/>
  <c r="AJ127" i="41"/>
  <c r="AI127" i="41"/>
  <c r="AH127" i="41"/>
  <c r="AG127" i="41"/>
  <c r="AF127" i="41"/>
  <c r="AH91" i="41"/>
  <c r="AJ91" i="41"/>
  <c r="AI91" i="41"/>
  <c r="AG91" i="41"/>
  <c r="AF91" i="41"/>
  <c r="AL90" i="41"/>
  <c r="AK90" i="41"/>
  <c r="AI104" i="41"/>
  <c r="AH104" i="41"/>
  <c r="AG104" i="41"/>
  <c r="AF104" i="41"/>
  <c r="AJ104" i="41"/>
  <c r="AD129" i="41"/>
  <c r="AE128" i="41"/>
  <c r="AD93" i="41"/>
  <c r="AE92" i="41"/>
  <c r="AD106" i="41"/>
  <c r="AE105" i="41"/>
  <c r="AL103" i="41"/>
  <c r="AK103" i="41"/>
  <c r="AL114" i="41"/>
  <c r="AK114" i="41"/>
  <c r="AJ115" i="41"/>
  <c r="AI115" i="41"/>
  <c r="AH115" i="41"/>
  <c r="AG115" i="41"/>
  <c r="AF115" i="41"/>
  <c r="AL126" i="41"/>
  <c r="AK126" i="41"/>
  <c r="AD117" i="41"/>
  <c r="AE116" i="41"/>
  <c r="AE94" i="40"/>
  <c r="AD95" i="40"/>
  <c r="AL116" i="40"/>
  <c r="AK116" i="40"/>
  <c r="AI93" i="40"/>
  <c r="AH93" i="40"/>
  <c r="AG93" i="40"/>
  <c r="AF93" i="40"/>
  <c r="AJ93" i="40"/>
  <c r="AE118" i="40"/>
  <c r="AD119" i="40"/>
  <c r="AK92" i="40"/>
  <c r="AL92" i="40"/>
  <c r="AJ117" i="40"/>
  <c r="AI117" i="40"/>
  <c r="AH117" i="40"/>
  <c r="AG117" i="40"/>
  <c r="AF117" i="40"/>
  <c r="AJ128" i="40"/>
  <c r="AI128" i="40"/>
  <c r="AH128" i="40"/>
  <c r="AG128" i="40"/>
  <c r="AF128" i="40"/>
  <c r="AE129" i="40"/>
  <c r="AD130" i="40"/>
  <c r="AI105" i="40"/>
  <c r="AH105" i="40"/>
  <c r="AG105" i="40"/>
  <c r="AF105" i="40"/>
  <c r="AJ105" i="40"/>
  <c r="AL104" i="40"/>
  <c r="AK104" i="40"/>
  <c r="AD107" i="40"/>
  <c r="AE106" i="40"/>
  <c r="AK127" i="40"/>
  <c r="AL127" i="40"/>
  <c r="AK138" i="39"/>
  <c r="AL138" i="39"/>
  <c r="AK126" i="39"/>
  <c r="AL126" i="39"/>
  <c r="AJ127" i="39"/>
  <c r="AG127" i="39"/>
  <c r="AF127" i="39"/>
  <c r="AI127" i="39"/>
  <c r="AH127" i="39"/>
  <c r="AL114" i="39"/>
  <c r="AK114" i="39"/>
  <c r="AL102" i="39"/>
  <c r="AK102" i="39"/>
  <c r="AD129" i="39"/>
  <c r="AE128" i="39"/>
  <c r="AI103" i="39"/>
  <c r="AH103" i="39"/>
  <c r="AF103" i="39"/>
  <c r="AJ103" i="39"/>
  <c r="AG103" i="39"/>
  <c r="AL91" i="39"/>
  <c r="AK91" i="39"/>
  <c r="AL139" i="39"/>
  <c r="AK139" i="39"/>
  <c r="AE104" i="39"/>
  <c r="AD105" i="39"/>
  <c r="AF92" i="39"/>
  <c r="AH92" i="39"/>
  <c r="AJ92" i="39"/>
  <c r="AI92" i="39"/>
  <c r="AG92" i="39"/>
  <c r="AH115" i="39"/>
  <c r="AG115" i="39"/>
  <c r="AF115" i="39"/>
  <c r="AI115" i="39"/>
  <c r="AJ115" i="39"/>
  <c r="AE93" i="39"/>
  <c r="AD94" i="39"/>
  <c r="AD117" i="39"/>
  <c r="AE116" i="39"/>
  <c r="AI115" i="38"/>
  <c r="AH115" i="38"/>
  <c r="AF115" i="38"/>
  <c r="AJ115" i="38"/>
  <c r="AG115" i="38"/>
  <c r="AL103" i="38"/>
  <c r="AK103" i="38"/>
  <c r="AL128" i="38"/>
  <c r="AK128" i="38"/>
  <c r="AE116" i="38"/>
  <c r="AL90" i="38"/>
  <c r="AK90" i="38"/>
  <c r="AE130" i="38"/>
  <c r="AJ129" i="38"/>
  <c r="AI129" i="38"/>
  <c r="AH129" i="38"/>
  <c r="AF129" i="38"/>
  <c r="AG129" i="38"/>
  <c r="AK114" i="38"/>
  <c r="AL114" i="38"/>
  <c r="AJ104" i="38"/>
  <c r="AG104" i="38"/>
  <c r="AF104" i="38"/>
  <c r="AI104" i="38"/>
  <c r="AH104" i="38"/>
  <c r="AE92" i="38"/>
  <c r="AE105" i="38"/>
  <c r="AH91" i="38"/>
  <c r="AF91" i="38"/>
  <c r="AJ91" i="38"/>
  <c r="AI91" i="38"/>
  <c r="AG91" i="38"/>
  <c r="AE116" i="37"/>
  <c r="AK91" i="37"/>
  <c r="AL91" i="37"/>
  <c r="AK138" i="37"/>
  <c r="AL138" i="37"/>
  <c r="AL114" i="37"/>
  <c r="AK114" i="37"/>
  <c r="AE105" i="37"/>
  <c r="AE93" i="37"/>
  <c r="AE129" i="37"/>
  <c r="AL103" i="37"/>
  <c r="AK103" i="37"/>
  <c r="AL139" i="37"/>
  <c r="AK139" i="37"/>
  <c r="AG104" i="37"/>
  <c r="AF104" i="37"/>
  <c r="AJ104" i="37"/>
  <c r="AI104" i="37"/>
  <c r="AH104" i="37"/>
  <c r="AF92" i="37"/>
  <c r="AH92" i="37"/>
  <c r="AG92" i="37"/>
  <c r="AJ92" i="37"/>
  <c r="AI92" i="37"/>
  <c r="AG115" i="37"/>
  <c r="AH115" i="37"/>
  <c r="AF115" i="37"/>
  <c r="AJ115" i="37"/>
  <c r="AI115" i="37"/>
  <c r="AK127" i="37"/>
  <c r="AL127" i="37"/>
  <c r="AJ128" i="37"/>
  <c r="AI128" i="37"/>
  <c r="AH128" i="37"/>
  <c r="AG128" i="37"/>
  <c r="AF128" i="37"/>
  <c r="AH91" i="36"/>
  <c r="AJ91" i="36"/>
  <c r="AI91" i="36"/>
  <c r="AF91" i="36"/>
  <c r="AG91" i="36"/>
  <c r="AK127" i="36"/>
  <c r="AL127" i="36"/>
  <c r="AJ128" i="36"/>
  <c r="AI128" i="36"/>
  <c r="AG128" i="36"/>
  <c r="AF128" i="36"/>
  <c r="AH128" i="36"/>
  <c r="AE92" i="36"/>
  <c r="AK138" i="36"/>
  <c r="AL138" i="36"/>
  <c r="AL102" i="36"/>
  <c r="AK102" i="36"/>
  <c r="AL139" i="36"/>
  <c r="AK139" i="36"/>
  <c r="AF103" i="36"/>
  <c r="AI103" i="36"/>
  <c r="AH103" i="36"/>
  <c r="AJ103" i="36"/>
  <c r="AG103" i="36"/>
  <c r="AE129" i="36"/>
  <c r="AJ115" i="36"/>
  <c r="AI115" i="36"/>
  <c r="AH115" i="36"/>
  <c r="AF115" i="36"/>
  <c r="AG115" i="36"/>
  <c r="AK90" i="36"/>
  <c r="AL90" i="36"/>
  <c r="AE104" i="36"/>
  <c r="AL114" i="36"/>
  <c r="AK114" i="36"/>
  <c r="AE116" i="36"/>
  <c r="AL139" i="35"/>
  <c r="AK139" i="35"/>
  <c r="AL114" i="35"/>
  <c r="AK114" i="35"/>
  <c r="AL90" i="35"/>
  <c r="AK90" i="35"/>
  <c r="AL126" i="35"/>
  <c r="AK126" i="35"/>
  <c r="AI103" i="35"/>
  <c r="AH103" i="35"/>
  <c r="AG103" i="35"/>
  <c r="AF103" i="35"/>
  <c r="AJ103" i="35"/>
  <c r="AL102" i="35"/>
  <c r="AK102" i="35"/>
  <c r="AE92" i="35"/>
  <c r="AK138" i="35"/>
  <c r="AL138" i="35"/>
  <c r="AJ127" i="35"/>
  <c r="AI127" i="35"/>
  <c r="AH127" i="35"/>
  <c r="AG127" i="35"/>
  <c r="AF127" i="35"/>
  <c r="AH115" i="35"/>
  <c r="AJ115" i="35"/>
  <c r="AI115" i="35"/>
  <c r="AG115" i="35"/>
  <c r="AF115" i="35"/>
  <c r="AE116" i="35"/>
  <c r="AE104" i="35"/>
  <c r="AH91" i="35"/>
  <c r="AJ91" i="35"/>
  <c r="AF91" i="35"/>
  <c r="AI91" i="35"/>
  <c r="AG91" i="35"/>
  <c r="AE128" i="35"/>
  <c r="AK114" i="34"/>
  <c r="AL114" i="34"/>
  <c r="AL139" i="34"/>
  <c r="AK139" i="34"/>
  <c r="AL126" i="34"/>
  <c r="AK126" i="34"/>
  <c r="AE104" i="34"/>
  <c r="AE92" i="34"/>
  <c r="AJ115" i="34"/>
  <c r="AI115" i="34"/>
  <c r="AF115" i="34"/>
  <c r="AH115" i="34"/>
  <c r="AG115" i="34"/>
  <c r="AE116" i="34"/>
  <c r="AJ103" i="34"/>
  <c r="AH103" i="34"/>
  <c r="AG103" i="34"/>
  <c r="AF103" i="34"/>
  <c r="AI103" i="34"/>
  <c r="AH91" i="34"/>
  <c r="AG91" i="34"/>
  <c r="AF91" i="34"/>
  <c r="AJ91" i="34"/>
  <c r="AI91" i="34"/>
  <c r="AE128" i="34"/>
  <c r="AK138" i="34"/>
  <c r="AL138" i="34"/>
  <c r="AL90" i="34"/>
  <c r="AK90" i="34"/>
  <c r="AJ127" i="34"/>
  <c r="AI127" i="34"/>
  <c r="AF127" i="34"/>
  <c r="AG127" i="34"/>
  <c r="AH127" i="34"/>
  <c r="AL102" i="34"/>
  <c r="AK102" i="34"/>
  <c r="AJ115" i="33"/>
  <c r="AH115" i="33"/>
  <c r="AF115" i="33"/>
  <c r="AG115" i="33"/>
  <c r="AI115" i="33"/>
  <c r="AJ91" i="33"/>
  <c r="AI91" i="33"/>
  <c r="AH91" i="33"/>
  <c r="AG91" i="33"/>
  <c r="AF91" i="33"/>
  <c r="AE116" i="33"/>
  <c r="AL126" i="33"/>
  <c r="AK126" i="33"/>
  <c r="AL114" i="33"/>
  <c r="AK114" i="33"/>
  <c r="AJ127" i="33"/>
  <c r="AI127" i="33"/>
  <c r="AH127" i="33"/>
  <c r="AG127" i="33"/>
  <c r="AF127" i="33"/>
  <c r="AE128" i="33"/>
  <c r="AL90" i="33"/>
  <c r="AK90" i="33"/>
  <c r="AL139" i="33"/>
  <c r="AK139" i="33"/>
  <c r="AK138" i="33"/>
  <c r="AL138" i="33"/>
  <c r="AE104" i="33"/>
  <c r="AL102" i="33"/>
  <c r="AK102" i="33"/>
  <c r="AF103" i="33"/>
  <c r="AI103" i="33"/>
  <c r="AJ103" i="33"/>
  <c r="AH103" i="33"/>
  <c r="AG103" i="33"/>
  <c r="AE92" i="33"/>
  <c r="AL126" i="32"/>
  <c r="AK126" i="32"/>
  <c r="AE92" i="32"/>
  <c r="AE128" i="32"/>
  <c r="AJ91" i="32"/>
  <c r="AI91" i="32"/>
  <c r="AF91" i="32"/>
  <c r="AH91" i="32"/>
  <c r="AG91" i="32"/>
  <c r="AK138" i="32"/>
  <c r="AL138" i="32"/>
  <c r="AE116" i="32"/>
  <c r="AE104" i="32"/>
  <c r="AJ115" i="32"/>
  <c r="AI115" i="32"/>
  <c r="AG115" i="32"/>
  <c r="AF115" i="32"/>
  <c r="AH115" i="32"/>
  <c r="AL102" i="32"/>
  <c r="AK102" i="32"/>
  <c r="AL139" i="32"/>
  <c r="AK139" i="32"/>
  <c r="AG103" i="32"/>
  <c r="AJ103" i="32"/>
  <c r="AH103" i="32"/>
  <c r="AF103" i="32"/>
  <c r="AI103" i="32"/>
  <c r="AJ127" i="32"/>
  <c r="AH127" i="32"/>
  <c r="AF127" i="32"/>
  <c r="AI127" i="32"/>
  <c r="AG127" i="32"/>
  <c r="AK90" i="32"/>
  <c r="AL90" i="32"/>
  <c r="AL114" i="32"/>
  <c r="AK114" i="32"/>
  <c r="AL90" i="31"/>
  <c r="AK90" i="31"/>
  <c r="AJ128" i="31"/>
  <c r="AI128" i="31"/>
  <c r="AG128" i="31"/>
  <c r="AF128" i="31"/>
  <c r="AH128" i="31"/>
  <c r="AL139" i="31"/>
  <c r="AK139" i="31"/>
  <c r="AE104" i="31"/>
  <c r="AI103" i="31"/>
  <c r="AH103" i="31"/>
  <c r="AG103" i="31"/>
  <c r="AF103" i="31"/>
  <c r="AJ103" i="31"/>
  <c r="AK127" i="31"/>
  <c r="AL127" i="31"/>
  <c r="AE92" i="31"/>
  <c r="AE129" i="31"/>
  <c r="AJ115" i="31"/>
  <c r="AF115" i="31"/>
  <c r="AG115" i="31"/>
  <c r="AI115" i="31"/>
  <c r="AH115" i="31"/>
  <c r="AK114" i="31"/>
  <c r="AL114" i="31"/>
  <c r="AK102" i="31"/>
  <c r="AL102" i="31"/>
  <c r="AK138" i="31"/>
  <c r="AL138" i="31"/>
  <c r="AG91" i="31"/>
  <c r="AF91" i="31"/>
  <c r="AJ91" i="31"/>
  <c r="AH91" i="31"/>
  <c r="AI91" i="31"/>
  <c r="AE116" i="31"/>
  <c r="AE128" i="30"/>
  <c r="AL139" i="30"/>
  <c r="AK139" i="30"/>
  <c r="AI103" i="30"/>
  <c r="AH103" i="30"/>
  <c r="AJ103" i="30"/>
  <c r="AG103" i="30"/>
  <c r="AF103" i="30"/>
  <c r="AE104" i="30"/>
  <c r="AL90" i="30"/>
  <c r="AK90" i="30"/>
  <c r="AE116" i="30"/>
  <c r="AL126" i="30"/>
  <c r="AK126" i="30"/>
  <c r="AK138" i="30"/>
  <c r="AL138" i="30"/>
  <c r="AF115" i="30"/>
  <c r="AJ115" i="30"/>
  <c r="AI115" i="30"/>
  <c r="AH115" i="30"/>
  <c r="AG115" i="30"/>
  <c r="AE92" i="30"/>
  <c r="AH91" i="30"/>
  <c r="AG91" i="30"/>
  <c r="AJ91" i="30"/>
  <c r="AI91" i="30"/>
  <c r="AF91" i="30"/>
  <c r="AK102" i="30"/>
  <c r="AL102" i="30"/>
  <c r="AG127" i="30"/>
  <c r="AF127" i="30"/>
  <c r="AJ127" i="30"/>
  <c r="AI127" i="30"/>
  <c r="AH127" i="30"/>
  <c r="AK114" i="30"/>
  <c r="AL114" i="30"/>
  <c r="AK102" i="29"/>
  <c r="AL102" i="29"/>
  <c r="AK138" i="29"/>
  <c r="AL138" i="29"/>
  <c r="AE128" i="29"/>
  <c r="AJ91" i="29"/>
  <c r="AH91" i="29"/>
  <c r="AI91" i="29"/>
  <c r="AG91" i="29"/>
  <c r="AF91" i="29"/>
  <c r="AL139" i="29"/>
  <c r="AK139" i="29"/>
  <c r="AJ115" i="29"/>
  <c r="AI115" i="29"/>
  <c r="AH115" i="29"/>
  <c r="AG115" i="29"/>
  <c r="AF115" i="29"/>
  <c r="AE92" i="29"/>
  <c r="AE116" i="29"/>
  <c r="AL114" i="29"/>
  <c r="AK114" i="29"/>
  <c r="AJ127" i="29"/>
  <c r="AI127" i="29"/>
  <c r="AH127" i="29"/>
  <c r="AG127" i="29"/>
  <c r="AF127" i="29"/>
  <c r="AL90" i="29"/>
  <c r="AK90" i="29"/>
  <c r="AE104" i="29"/>
  <c r="AJ103" i="29"/>
  <c r="AH103" i="29"/>
  <c r="AG103" i="29"/>
  <c r="AI103" i="29"/>
  <c r="AF103" i="29"/>
  <c r="AL126" i="29"/>
  <c r="AK126" i="29"/>
  <c r="AE106" i="28"/>
  <c r="AJ127" i="28"/>
  <c r="AI127" i="28"/>
  <c r="AH127" i="28"/>
  <c r="AG127" i="28"/>
  <c r="AF127" i="28"/>
  <c r="AI117" i="28"/>
  <c r="AH117" i="28"/>
  <c r="AG117" i="28"/>
  <c r="AF117" i="28"/>
  <c r="AJ117" i="28"/>
  <c r="AE128" i="28"/>
  <c r="AE118" i="28"/>
  <c r="AF91" i="28"/>
  <c r="AJ91" i="28"/>
  <c r="AI91" i="28"/>
  <c r="AH91" i="28"/>
  <c r="AG91" i="28"/>
  <c r="AL126" i="28"/>
  <c r="AK126" i="28"/>
  <c r="AL104" i="28"/>
  <c r="AK104" i="28"/>
  <c r="AE92" i="28"/>
  <c r="AK138" i="28"/>
  <c r="AL138" i="28"/>
  <c r="AL139" i="28"/>
  <c r="AK139" i="28"/>
  <c r="AL116" i="28"/>
  <c r="AK116" i="28"/>
  <c r="AI105" i="28"/>
  <c r="AH105" i="28"/>
  <c r="AG105" i="28"/>
  <c r="AF105" i="28"/>
  <c r="AJ105" i="28"/>
  <c r="AK90" i="28"/>
  <c r="AL90" i="28"/>
  <c r="AK139" i="25"/>
  <c r="AL139" i="25"/>
  <c r="AK138" i="24"/>
  <c r="AL138" i="24"/>
  <c r="AL138" i="22"/>
  <c r="AK138" i="22"/>
  <c r="AL138" i="26"/>
  <c r="AK138" i="26"/>
  <c r="AL139" i="26"/>
  <c r="AK139" i="26"/>
  <c r="AK139" i="24"/>
  <c r="AL139" i="24"/>
  <c r="AL138" i="25"/>
  <c r="AK138" i="25"/>
  <c r="AL139" i="22"/>
  <c r="AK139" i="22"/>
  <c r="AL139" i="19"/>
  <c r="AK139" i="19"/>
  <c r="AL138" i="19"/>
  <c r="AK138" i="19"/>
  <c r="AJ127" i="27"/>
  <c r="AI127" i="27"/>
  <c r="AH127" i="27"/>
  <c r="AG127" i="27"/>
  <c r="AF127" i="27"/>
  <c r="AL90" i="27"/>
  <c r="AK90" i="27"/>
  <c r="AE104" i="27"/>
  <c r="AE128" i="27"/>
  <c r="AL139" i="27"/>
  <c r="AK139" i="27"/>
  <c r="AJ91" i="27"/>
  <c r="AH91" i="27"/>
  <c r="AG91" i="27"/>
  <c r="AF91" i="27"/>
  <c r="AI91" i="27"/>
  <c r="AL102" i="27"/>
  <c r="AK102" i="27"/>
  <c r="AK138" i="27"/>
  <c r="AL138" i="27"/>
  <c r="AE116" i="27"/>
  <c r="AE92" i="27"/>
  <c r="AJ103" i="27"/>
  <c r="AH103" i="27"/>
  <c r="AI103" i="27"/>
  <c r="AG103" i="27"/>
  <c r="AF103" i="27"/>
  <c r="AK114" i="27"/>
  <c r="AL114" i="27"/>
  <c r="AJ115" i="27"/>
  <c r="AI115" i="27"/>
  <c r="AH115" i="27"/>
  <c r="AF115" i="27"/>
  <c r="AG115" i="27"/>
  <c r="AL126" i="27"/>
  <c r="AK126" i="27"/>
  <c r="AD93" i="26"/>
  <c r="AE92" i="26"/>
  <c r="AD117" i="26"/>
  <c r="AE116" i="26"/>
  <c r="AG91" i="26"/>
  <c r="AF91" i="26"/>
  <c r="AJ91" i="26"/>
  <c r="AI91" i="26"/>
  <c r="AH91" i="26"/>
  <c r="AL102" i="26"/>
  <c r="AK102" i="26"/>
  <c r="AI115" i="26"/>
  <c r="AH115" i="26"/>
  <c r="AG115" i="26"/>
  <c r="AF115" i="26"/>
  <c r="AJ115" i="26"/>
  <c r="AI127" i="26"/>
  <c r="AH127" i="26"/>
  <c r="AG127" i="26"/>
  <c r="AF127" i="26"/>
  <c r="AJ127" i="26"/>
  <c r="AG103" i="26"/>
  <c r="AF103" i="26"/>
  <c r="AJ103" i="26"/>
  <c r="AI103" i="26"/>
  <c r="AH103" i="26"/>
  <c r="AE128" i="26"/>
  <c r="AD129" i="26"/>
  <c r="AL114" i="26"/>
  <c r="AK114" i="26"/>
  <c r="AD105" i="26"/>
  <c r="AE104" i="26"/>
  <c r="AL90" i="26"/>
  <c r="AK90" i="26"/>
  <c r="AL126" i="26"/>
  <c r="AK126" i="26"/>
  <c r="AL126" i="25"/>
  <c r="AK126" i="25"/>
  <c r="AL90" i="25"/>
  <c r="AK90" i="25"/>
  <c r="AD93" i="25"/>
  <c r="AE92" i="25"/>
  <c r="AJ103" i="25"/>
  <c r="AI103" i="25"/>
  <c r="AG103" i="25"/>
  <c r="AF103" i="25"/>
  <c r="AH103" i="25"/>
  <c r="AH91" i="25"/>
  <c r="AG91" i="25"/>
  <c r="AI91" i="25"/>
  <c r="AF91" i="25"/>
  <c r="AJ91" i="25"/>
  <c r="AD105" i="25"/>
  <c r="AE104" i="25"/>
  <c r="AL114" i="25"/>
  <c r="AK114" i="25"/>
  <c r="AI115" i="25"/>
  <c r="AH115" i="25"/>
  <c r="AG115" i="25"/>
  <c r="AF115" i="25"/>
  <c r="AJ115" i="25"/>
  <c r="AI127" i="25"/>
  <c r="AH127" i="25"/>
  <c r="AG127" i="25"/>
  <c r="AJ127" i="25"/>
  <c r="AF127" i="25"/>
  <c r="AD117" i="25"/>
  <c r="AE116" i="25"/>
  <c r="AE128" i="25"/>
  <c r="AD129" i="25"/>
  <c r="AL102" i="25"/>
  <c r="AK102" i="25"/>
  <c r="AK114" i="24"/>
  <c r="AL114" i="24"/>
  <c r="AL90" i="24"/>
  <c r="AK90" i="24"/>
  <c r="AL126" i="24"/>
  <c r="AK126" i="24"/>
  <c r="AD93" i="24"/>
  <c r="AE92" i="24"/>
  <c r="AI127" i="24"/>
  <c r="AH127" i="24"/>
  <c r="AG127" i="24"/>
  <c r="AF127" i="24"/>
  <c r="AJ127" i="24"/>
  <c r="AL107" i="24"/>
  <c r="AK107" i="24"/>
  <c r="AG91" i="24"/>
  <c r="AH91" i="24"/>
  <c r="AF91" i="24"/>
  <c r="AJ91" i="24"/>
  <c r="AI91" i="24"/>
  <c r="AD129" i="24"/>
  <c r="AE128" i="24"/>
  <c r="AG108" i="24"/>
  <c r="AF108" i="24"/>
  <c r="AJ108" i="24"/>
  <c r="AI108" i="24"/>
  <c r="AH108" i="24"/>
  <c r="AJ115" i="24"/>
  <c r="AI115" i="24"/>
  <c r="AH115" i="24"/>
  <c r="AF115" i="24"/>
  <c r="AG115" i="24"/>
  <c r="AJ109" i="24"/>
  <c r="AI109" i="24"/>
  <c r="AH109" i="24"/>
  <c r="AG109" i="24"/>
  <c r="AF109" i="24"/>
  <c r="AE116" i="24"/>
  <c r="AD117" i="24"/>
  <c r="AL102" i="23"/>
  <c r="AK102" i="23"/>
  <c r="AD93" i="23"/>
  <c r="AE92" i="23"/>
  <c r="AL126" i="23"/>
  <c r="AK126" i="23"/>
  <c r="AI127" i="23"/>
  <c r="AH127" i="23"/>
  <c r="AF127" i="23"/>
  <c r="AJ127" i="23"/>
  <c r="AG127" i="23"/>
  <c r="AG103" i="23"/>
  <c r="AF103" i="23"/>
  <c r="AJ103" i="23"/>
  <c r="AH103" i="23"/>
  <c r="AI103" i="23"/>
  <c r="AL139" i="23"/>
  <c r="AK139" i="23"/>
  <c r="AK114" i="23"/>
  <c r="AL114" i="23"/>
  <c r="AD129" i="23"/>
  <c r="AE128" i="23"/>
  <c r="AJ91" i="23"/>
  <c r="AI91" i="23"/>
  <c r="AH91" i="23"/>
  <c r="AG91" i="23"/>
  <c r="AF91" i="23"/>
  <c r="AI115" i="23"/>
  <c r="AH115" i="23"/>
  <c r="AF115" i="23"/>
  <c r="AJ115" i="23"/>
  <c r="AG115" i="23"/>
  <c r="AL138" i="23"/>
  <c r="AK138" i="23"/>
  <c r="AL90" i="23"/>
  <c r="AK90" i="23"/>
  <c r="AD117" i="23"/>
  <c r="AE116" i="23"/>
  <c r="AE104" i="23"/>
  <c r="AD105" i="23"/>
  <c r="AL102" i="22"/>
  <c r="AK102" i="22"/>
  <c r="AL114" i="22"/>
  <c r="AK114" i="22"/>
  <c r="AE104" i="22"/>
  <c r="AD105" i="22"/>
  <c r="AL90" i="22"/>
  <c r="AK90" i="22"/>
  <c r="AI127" i="22"/>
  <c r="AH127" i="22"/>
  <c r="AG127" i="22"/>
  <c r="AF127" i="22"/>
  <c r="AJ127" i="22"/>
  <c r="AH103" i="22"/>
  <c r="AG103" i="22"/>
  <c r="AF103" i="22"/>
  <c r="AJ103" i="22"/>
  <c r="AI103" i="22"/>
  <c r="AD129" i="22"/>
  <c r="AE128" i="22"/>
  <c r="AI91" i="22"/>
  <c r="AH91" i="22"/>
  <c r="AG91" i="22"/>
  <c r="AF91" i="22"/>
  <c r="AJ91" i="22"/>
  <c r="AD117" i="22"/>
  <c r="AE116" i="22"/>
  <c r="AI115" i="22"/>
  <c r="AH115" i="22"/>
  <c r="AG115" i="22"/>
  <c r="AF115" i="22"/>
  <c r="AJ115" i="22"/>
  <c r="AE92" i="22"/>
  <c r="AD93" i="22"/>
  <c r="AL126" i="22"/>
  <c r="AK126" i="22"/>
  <c r="AG103" i="21"/>
  <c r="AF103" i="21"/>
  <c r="AJ103" i="21"/>
  <c r="AI103" i="21"/>
  <c r="AH103" i="21"/>
  <c r="AL127" i="21"/>
  <c r="AK127" i="21"/>
  <c r="AL90" i="21"/>
  <c r="AK90" i="21"/>
  <c r="AD105" i="21"/>
  <c r="AE104" i="21"/>
  <c r="AL102" i="21"/>
  <c r="AK102" i="21"/>
  <c r="AI91" i="21"/>
  <c r="AH91" i="21"/>
  <c r="AG91" i="21"/>
  <c r="AF91" i="21"/>
  <c r="AJ91" i="21"/>
  <c r="AJ115" i="21"/>
  <c r="AI115" i="21"/>
  <c r="AH115" i="21"/>
  <c r="AG115" i="21"/>
  <c r="AF115" i="21"/>
  <c r="AH128" i="21"/>
  <c r="AF128" i="21"/>
  <c r="AJ128" i="21"/>
  <c r="AI128" i="21"/>
  <c r="AG128" i="21"/>
  <c r="AD130" i="21"/>
  <c r="AE129" i="21"/>
  <c r="AL114" i="21"/>
  <c r="AK114" i="21"/>
  <c r="AE92" i="21"/>
  <c r="AD93" i="21"/>
  <c r="AD117" i="21"/>
  <c r="AE116" i="21"/>
  <c r="AG115" i="20"/>
  <c r="AF115" i="20"/>
  <c r="AJ115" i="20"/>
  <c r="AI115" i="20"/>
  <c r="AH115" i="20"/>
  <c r="AL126" i="20"/>
  <c r="AK126" i="20"/>
  <c r="AE116" i="20"/>
  <c r="AD117" i="20"/>
  <c r="AI127" i="20"/>
  <c r="AH127" i="20"/>
  <c r="AG127" i="20"/>
  <c r="AF127" i="20"/>
  <c r="AJ127" i="20"/>
  <c r="AD93" i="20"/>
  <c r="AE92" i="20"/>
  <c r="AL102" i="20"/>
  <c r="AK102" i="20"/>
  <c r="AE104" i="20"/>
  <c r="AD105" i="20"/>
  <c r="AL114" i="20"/>
  <c r="AK114" i="20"/>
  <c r="AK90" i="20"/>
  <c r="AL90" i="20"/>
  <c r="AD129" i="20"/>
  <c r="AE128" i="20"/>
  <c r="AJ91" i="20"/>
  <c r="AI91" i="20"/>
  <c r="AF91" i="20"/>
  <c r="AH91" i="20"/>
  <c r="AG91" i="20"/>
  <c r="AG103" i="20"/>
  <c r="AF103" i="20"/>
  <c r="AJ103" i="20"/>
  <c r="AI103" i="20"/>
  <c r="AH103" i="20"/>
  <c r="AL126" i="19"/>
  <c r="AK126" i="19"/>
  <c r="AL90" i="19"/>
  <c r="AK90" i="19"/>
  <c r="AG115" i="19"/>
  <c r="AF115" i="19"/>
  <c r="AJ115" i="19"/>
  <c r="AH115" i="19"/>
  <c r="AI115" i="19"/>
  <c r="AI127" i="19"/>
  <c r="AH127" i="19"/>
  <c r="AG127" i="19"/>
  <c r="AF127" i="19"/>
  <c r="AJ127" i="19"/>
  <c r="AD129" i="19"/>
  <c r="AE128" i="19"/>
  <c r="AL114" i="19"/>
  <c r="AK114" i="19"/>
  <c r="AE104" i="19"/>
  <c r="AD105" i="19"/>
  <c r="AD93" i="19"/>
  <c r="AE92" i="19"/>
  <c r="AE116" i="19"/>
  <c r="AD117" i="19"/>
  <c r="AL102" i="19"/>
  <c r="AK102" i="19"/>
  <c r="AG103" i="19"/>
  <c r="AF103" i="19"/>
  <c r="AJ103" i="19"/>
  <c r="AH103" i="19"/>
  <c r="AI103" i="19"/>
  <c r="AH91" i="19"/>
  <c r="AG91" i="19"/>
  <c r="AI91" i="19"/>
  <c r="AF91" i="19"/>
  <c r="AJ91" i="19"/>
  <c r="AD129" i="18"/>
  <c r="AE128" i="18"/>
  <c r="AL90" i="18"/>
  <c r="AK90" i="18"/>
  <c r="AD117" i="18"/>
  <c r="AE116" i="18"/>
  <c r="AJ115" i="18"/>
  <c r="AI115" i="18"/>
  <c r="AH115" i="18"/>
  <c r="AG115" i="18"/>
  <c r="AF115" i="18"/>
  <c r="AI91" i="18"/>
  <c r="AH91" i="18"/>
  <c r="AG91" i="18"/>
  <c r="AJ91" i="18"/>
  <c r="AF91" i="18"/>
  <c r="AL114" i="18"/>
  <c r="AK114" i="18"/>
  <c r="AL138" i="18"/>
  <c r="AK138" i="18"/>
  <c r="AD105" i="18"/>
  <c r="AE104" i="18"/>
  <c r="AL139" i="18"/>
  <c r="AK139" i="18"/>
  <c r="AF127" i="18"/>
  <c r="AG127" i="18"/>
  <c r="AJ127" i="18"/>
  <c r="AI127" i="18"/>
  <c r="AH127" i="18"/>
  <c r="AD93" i="18"/>
  <c r="AE92" i="18"/>
  <c r="AI103" i="18"/>
  <c r="AH103" i="18"/>
  <c r="AG103" i="18"/>
  <c r="AF103" i="18"/>
  <c r="AJ103" i="18"/>
  <c r="AL102" i="18"/>
  <c r="AK102" i="18"/>
  <c r="AL126" i="18"/>
  <c r="AK126" i="18"/>
  <c r="AK138" i="15"/>
  <c r="AL138" i="15"/>
  <c r="AK102" i="15"/>
  <c r="AL102" i="15"/>
  <c r="AJ127" i="15"/>
  <c r="AI127" i="15"/>
  <c r="AH127" i="15"/>
  <c r="AG127" i="15"/>
  <c r="AF127" i="15"/>
  <c r="AJ115" i="15"/>
  <c r="AI115" i="15"/>
  <c r="AH115" i="15"/>
  <c r="AG115" i="15"/>
  <c r="AF115" i="15"/>
  <c r="AK90" i="15"/>
  <c r="AL90" i="15"/>
  <c r="AL139" i="15"/>
  <c r="AK139" i="15"/>
  <c r="AL114" i="15"/>
  <c r="AK114" i="15"/>
  <c r="AE116" i="15"/>
  <c r="AD117" i="15"/>
  <c r="AE104" i="15"/>
  <c r="AD105" i="15"/>
  <c r="AE92" i="15"/>
  <c r="AD93" i="15"/>
  <c r="AL126" i="15"/>
  <c r="AK126" i="15"/>
  <c r="AD129" i="15"/>
  <c r="AE128" i="15"/>
  <c r="AI91" i="15"/>
  <c r="AJ91" i="15"/>
  <c r="AF91" i="15"/>
  <c r="AH91" i="15"/>
  <c r="AG91" i="15"/>
  <c r="AJ103" i="15"/>
  <c r="AI103" i="15"/>
  <c r="AG103" i="15"/>
  <c r="AH103" i="15"/>
  <c r="AF103" i="15"/>
  <c r="AD129" i="12"/>
  <c r="AE128" i="12"/>
  <c r="AL114" i="12"/>
  <c r="AK114" i="12"/>
  <c r="AK90" i="12"/>
  <c r="AL90" i="12"/>
  <c r="AI91" i="12"/>
  <c r="AJ91" i="12"/>
  <c r="AH91" i="12"/>
  <c r="AG91" i="12"/>
  <c r="AF91" i="12"/>
  <c r="AH115" i="12"/>
  <c r="AG115" i="12"/>
  <c r="AJ115" i="12"/>
  <c r="AI115" i="12"/>
  <c r="AF115" i="12"/>
  <c r="AD117" i="12"/>
  <c r="AE116" i="12"/>
  <c r="AK102" i="12"/>
  <c r="AL102" i="12"/>
  <c r="AJ103" i="12"/>
  <c r="AI103" i="12"/>
  <c r="AG103" i="12"/>
  <c r="AF103" i="12"/>
  <c r="AH103" i="12"/>
  <c r="AD105" i="12"/>
  <c r="AE104" i="12"/>
  <c r="AK138" i="12"/>
  <c r="AL138" i="12"/>
  <c r="AL126" i="12"/>
  <c r="AK126" i="12"/>
  <c r="AL139" i="12"/>
  <c r="AK139" i="12"/>
  <c r="AJ127" i="12"/>
  <c r="AF127" i="12"/>
  <c r="AG127" i="12"/>
  <c r="AI127" i="12"/>
  <c r="AH127" i="12"/>
  <c r="AE92" i="12"/>
  <c r="AD93" i="12"/>
  <c r="AK126" i="11"/>
  <c r="AG104" i="11"/>
  <c r="AI104" i="11"/>
  <c r="AH127" i="11"/>
  <c r="AF91" i="11"/>
  <c r="AG91" i="11"/>
  <c r="AI91" i="11"/>
  <c r="AJ91" i="11"/>
  <c r="AK91" i="11" s="1"/>
  <c r="AG127" i="11"/>
  <c r="AJ104" i="11"/>
  <c r="AL104" i="11" s="1"/>
  <c r="AF115" i="11"/>
  <c r="AI115" i="11"/>
  <c r="AF127" i="11"/>
  <c r="AI127" i="11"/>
  <c r="AG115" i="11"/>
  <c r="AJ115" i="11"/>
  <c r="AK115" i="11" s="1"/>
  <c r="AD106" i="11"/>
  <c r="AE105" i="11"/>
  <c r="AJ105" i="11" s="1"/>
  <c r="AD117" i="11"/>
  <c r="AE116" i="11"/>
  <c r="AH116" i="11" s="1"/>
  <c r="AD93" i="11"/>
  <c r="AE92" i="11"/>
  <c r="AJ92" i="11" s="1"/>
  <c r="AD129" i="11"/>
  <c r="AD130" i="11" s="1"/>
  <c r="AD131" i="11" s="1"/>
  <c r="AD132" i="11" s="1"/>
  <c r="AD133" i="11" s="1"/>
  <c r="AE128" i="11"/>
  <c r="AJ128" i="11" s="1"/>
  <c r="AK127" i="11"/>
  <c r="AL127" i="11"/>
  <c r="AC105" i="11"/>
  <c r="AC117" i="11"/>
  <c r="AH104" i="11"/>
  <c r="AC129" i="11"/>
  <c r="AC93" i="11"/>
  <c r="AK140" i="39" l="1"/>
  <c r="AL140" i="39"/>
  <c r="AL140" i="15"/>
  <c r="AK140" i="15"/>
  <c r="AK140" i="19"/>
  <c r="AL140" i="19"/>
  <c r="AK140" i="26"/>
  <c r="AL140" i="26"/>
  <c r="AK140" i="23"/>
  <c r="AL140" i="23"/>
  <c r="AL140" i="24"/>
  <c r="AK140" i="24"/>
  <c r="AK140" i="47"/>
  <c r="AL140" i="47"/>
  <c r="AK140" i="49"/>
  <c r="AL140" i="49"/>
  <c r="AK140" i="18"/>
  <c r="AL140" i="18"/>
  <c r="AK140" i="22"/>
  <c r="AL140" i="22"/>
  <c r="AK140" i="25"/>
  <c r="AL140" i="25"/>
  <c r="AL140" i="12"/>
  <c r="AK140" i="12"/>
  <c r="AF93" i="50"/>
  <c r="AJ93" i="50"/>
  <c r="AG93" i="50"/>
  <c r="AI93" i="50"/>
  <c r="AH93" i="50"/>
  <c r="AL92" i="50"/>
  <c r="AK92" i="50"/>
  <c r="AE94" i="50"/>
  <c r="AD95" i="50"/>
  <c r="AL117" i="50"/>
  <c r="AK117" i="50"/>
  <c r="AE130" i="50"/>
  <c r="AD131" i="50"/>
  <c r="AL128" i="50"/>
  <c r="AK128" i="50"/>
  <c r="AJ129" i="50"/>
  <c r="AH129" i="50"/>
  <c r="AF129" i="50"/>
  <c r="AI129" i="50"/>
  <c r="AG129" i="50"/>
  <c r="AG106" i="50"/>
  <c r="AI106" i="50"/>
  <c r="AJ106" i="50"/>
  <c r="AH106" i="50"/>
  <c r="AF106" i="50"/>
  <c r="AD108" i="50"/>
  <c r="AE107" i="50"/>
  <c r="AE119" i="50"/>
  <c r="AD120" i="50"/>
  <c r="AJ118" i="50"/>
  <c r="AH118" i="50"/>
  <c r="AF118" i="50"/>
  <c r="AI118" i="50"/>
  <c r="AG118" i="50"/>
  <c r="AL105" i="50"/>
  <c r="AK105" i="50"/>
  <c r="AG116" i="49"/>
  <c r="AJ116" i="49"/>
  <c r="AH116" i="49"/>
  <c r="AF116" i="49"/>
  <c r="AI116" i="49"/>
  <c r="AD118" i="49"/>
  <c r="AE117" i="49"/>
  <c r="AL103" i="49"/>
  <c r="AK103" i="49"/>
  <c r="AJ128" i="49"/>
  <c r="AH128" i="49"/>
  <c r="AG128" i="49"/>
  <c r="AI128" i="49"/>
  <c r="AF128" i="49"/>
  <c r="AE129" i="49"/>
  <c r="AD130" i="49"/>
  <c r="AL91" i="49"/>
  <c r="AK91" i="49"/>
  <c r="AK127" i="49"/>
  <c r="AL127" i="49"/>
  <c r="AE105" i="49"/>
  <c r="AD106" i="49"/>
  <c r="AF92" i="49"/>
  <c r="AG92" i="49"/>
  <c r="AJ92" i="49"/>
  <c r="AH92" i="49"/>
  <c r="AI92" i="49"/>
  <c r="AD94" i="49"/>
  <c r="AE93" i="49"/>
  <c r="AL115" i="49"/>
  <c r="AK115" i="49"/>
  <c r="AF104" i="49"/>
  <c r="AI104" i="49"/>
  <c r="AJ104" i="49"/>
  <c r="AG104" i="49"/>
  <c r="AH104" i="49"/>
  <c r="AJ129" i="48"/>
  <c r="AI129" i="48"/>
  <c r="AH129" i="48"/>
  <c r="AG129" i="48"/>
  <c r="AF129" i="48"/>
  <c r="AF105" i="48"/>
  <c r="AG105" i="48"/>
  <c r="AH105" i="48"/>
  <c r="AJ105" i="48"/>
  <c r="AI105" i="48"/>
  <c r="AD107" i="48"/>
  <c r="AE106" i="48"/>
  <c r="AL104" i="48"/>
  <c r="AK104" i="48"/>
  <c r="AL94" i="48"/>
  <c r="AK94" i="48"/>
  <c r="AL120" i="48"/>
  <c r="AK120" i="48"/>
  <c r="AJ95" i="48"/>
  <c r="AI95" i="48"/>
  <c r="AH95" i="48"/>
  <c r="AG95" i="48"/>
  <c r="AF95" i="48"/>
  <c r="AL121" i="48"/>
  <c r="AK121" i="48"/>
  <c r="AD97" i="48"/>
  <c r="AE97" i="48" s="1"/>
  <c r="AE96" i="48"/>
  <c r="AE130" i="48"/>
  <c r="AD131" i="48"/>
  <c r="AL128" i="48"/>
  <c r="AK128" i="48"/>
  <c r="AJ128" i="47"/>
  <c r="AI128" i="47"/>
  <c r="AH128" i="47"/>
  <c r="AG128" i="47"/>
  <c r="AF128" i="47"/>
  <c r="AE129" i="47"/>
  <c r="AD130" i="47"/>
  <c r="AK115" i="47"/>
  <c r="AL115" i="47"/>
  <c r="AH116" i="47"/>
  <c r="AG116" i="47"/>
  <c r="AF116" i="47"/>
  <c r="AJ116" i="47"/>
  <c r="AI116" i="47"/>
  <c r="AL103" i="47"/>
  <c r="AK103" i="47"/>
  <c r="AD94" i="47"/>
  <c r="AE93" i="47"/>
  <c r="AE117" i="47"/>
  <c r="AD118" i="47"/>
  <c r="AI92" i="47"/>
  <c r="AH92" i="47"/>
  <c r="AG92" i="47"/>
  <c r="AF92" i="47"/>
  <c r="AJ92" i="47"/>
  <c r="AK91" i="47"/>
  <c r="AL91" i="47"/>
  <c r="AK127" i="47"/>
  <c r="AL127" i="47"/>
  <c r="AE105" i="47"/>
  <c r="AD106" i="47"/>
  <c r="AH104" i="47"/>
  <c r="AF104" i="47"/>
  <c r="AG104" i="47"/>
  <c r="AI104" i="47"/>
  <c r="AJ104" i="47"/>
  <c r="AE131" i="46"/>
  <c r="AD132" i="46"/>
  <c r="AD107" i="46"/>
  <c r="AE106" i="46"/>
  <c r="AF130" i="46"/>
  <c r="AJ130" i="46"/>
  <c r="AI130" i="46"/>
  <c r="AG130" i="46"/>
  <c r="AH130" i="46"/>
  <c r="AE119" i="46"/>
  <c r="AD120" i="46"/>
  <c r="AK93" i="46"/>
  <c r="AL93" i="46"/>
  <c r="AJ118" i="46"/>
  <c r="AI118" i="46"/>
  <c r="AH118" i="46"/>
  <c r="AF118" i="46"/>
  <c r="AG118" i="46"/>
  <c r="AK104" i="46"/>
  <c r="AL104" i="46"/>
  <c r="AL117" i="46"/>
  <c r="AK117" i="46"/>
  <c r="AI94" i="46"/>
  <c r="AH94" i="46"/>
  <c r="AG94" i="46"/>
  <c r="AF94" i="46"/>
  <c r="AJ94" i="46"/>
  <c r="AL129" i="46"/>
  <c r="AK129" i="46"/>
  <c r="AH105" i="46"/>
  <c r="AG105" i="46"/>
  <c r="AF105" i="46"/>
  <c r="AJ105" i="46"/>
  <c r="AI105" i="46"/>
  <c r="AD96" i="46"/>
  <c r="AE95" i="46"/>
  <c r="AL104" i="44"/>
  <c r="AK104" i="44"/>
  <c r="AH105" i="44"/>
  <c r="AG105" i="44"/>
  <c r="AF105" i="44"/>
  <c r="AJ105" i="44"/>
  <c r="AI105" i="44"/>
  <c r="AD107" i="44"/>
  <c r="AE106" i="44"/>
  <c r="AE129" i="45"/>
  <c r="AD130" i="45"/>
  <c r="AJ116" i="45"/>
  <c r="AF116" i="45"/>
  <c r="AG116" i="45"/>
  <c r="AH116" i="45"/>
  <c r="AI116" i="45"/>
  <c r="AD118" i="45"/>
  <c r="AE117" i="45"/>
  <c r="AL103" i="45"/>
  <c r="AK103" i="45"/>
  <c r="AL115" i="45"/>
  <c r="AK115" i="45"/>
  <c r="AF92" i="45"/>
  <c r="AJ92" i="45"/>
  <c r="AI92" i="45"/>
  <c r="AH92" i="45"/>
  <c r="AG92" i="45"/>
  <c r="AK91" i="45"/>
  <c r="AL91" i="45"/>
  <c r="AD94" i="45"/>
  <c r="AE93" i="45"/>
  <c r="AJ104" i="45"/>
  <c r="AF104" i="45"/>
  <c r="AI104" i="45"/>
  <c r="AH104" i="45"/>
  <c r="AG104" i="45"/>
  <c r="AD106" i="45"/>
  <c r="AE105" i="45"/>
  <c r="AJ128" i="45"/>
  <c r="AI128" i="45"/>
  <c r="AH128" i="45"/>
  <c r="AG128" i="45"/>
  <c r="AF128" i="45"/>
  <c r="AK127" i="45"/>
  <c r="AL127" i="45"/>
  <c r="AJ95" i="44"/>
  <c r="AI95" i="44"/>
  <c r="AH95" i="44"/>
  <c r="AF95" i="44"/>
  <c r="AG95" i="44"/>
  <c r="AE96" i="44"/>
  <c r="AD97" i="44"/>
  <c r="AE97" i="44" s="1"/>
  <c r="AJ129" i="44"/>
  <c r="AI129" i="44"/>
  <c r="AH129" i="44"/>
  <c r="AG129" i="44"/>
  <c r="AF129" i="44"/>
  <c r="AL128" i="44"/>
  <c r="AK128" i="44"/>
  <c r="AE130" i="44"/>
  <c r="AD131" i="44"/>
  <c r="AL94" i="44"/>
  <c r="AK94" i="44"/>
  <c r="AK115" i="43"/>
  <c r="AL115" i="43"/>
  <c r="AD118" i="43"/>
  <c r="AE117" i="43"/>
  <c r="AJ116" i="43"/>
  <c r="AI116" i="43"/>
  <c r="AH116" i="43"/>
  <c r="AG116" i="43"/>
  <c r="AF116" i="43"/>
  <c r="AD107" i="43"/>
  <c r="AE106" i="43"/>
  <c r="AG105" i="43"/>
  <c r="AF105" i="43"/>
  <c r="AI105" i="43"/>
  <c r="AH105" i="43"/>
  <c r="AJ105" i="43"/>
  <c r="AL104" i="43"/>
  <c r="AK104" i="43"/>
  <c r="AK92" i="43"/>
  <c r="AL92" i="43"/>
  <c r="AJ128" i="43"/>
  <c r="AI128" i="43"/>
  <c r="AH128" i="43"/>
  <c r="AG128" i="43"/>
  <c r="AF128" i="43"/>
  <c r="AK127" i="43"/>
  <c r="AL127" i="43"/>
  <c r="AG93" i="43"/>
  <c r="AI93" i="43"/>
  <c r="AJ93" i="43"/>
  <c r="AH93" i="43"/>
  <c r="AF93" i="43"/>
  <c r="AE129" i="43"/>
  <c r="AD130" i="43"/>
  <c r="AE94" i="43"/>
  <c r="AD95" i="43"/>
  <c r="AF105" i="42"/>
  <c r="AJ105" i="42"/>
  <c r="AI105" i="42"/>
  <c r="AH105" i="42"/>
  <c r="AG105" i="42"/>
  <c r="AJ95" i="42"/>
  <c r="AI95" i="42"/>
  <c r="AH95" i="42"/>
  <c r="AG95" i="42"/>
  <c r="AF95" i="42"/>
  <c r="AD107" i="42"/>
  <c r="AE106" i="42"/>
  <c r="AL104" i="42"/>
  <c r="AK104" i="42"/>
  <c r="AE96" i="42"/>
  <c r="AD97" i="42"/>
  <c r="AE97" i="42" s="1"/>
  <c r="AE130" i="42"/>
  <c r="AD131" i="42"/>
  <c r="AE119" i="42"/>
  <c r="AD120" i="42"/>
  <c r="AJ129" i="42"/>
  <c r="AI129" i="42"/>
  <c r="AH129" i="42"/>
  <c r="AG129" i="42"/>
  <c r="AF129" i="42"/>
  <c r="AJ118" i="42"/>
  <c r="AI118" i="42"/>
  <c r="AH118" i="42"/>
  <c r="AG118" i="42"/>
  <c r="AF118" i="42"/>
  <c r="AL128" i="42"/>
  <c r="AK128" i="42"/>
  <c r="AL94" i="42"/>
  <c r="AK94" i="42"/>
  <c r="AL117" i="42"/>
  <c r="AK117" i="42"/>
  <c r="AJ105" i="41"/>
  <c r="AI105" i="41"/>
  <c r="AH105" i="41"/>
  <c r="AG105" i="41"/>
  <c r="AF105" i="41"/>
  <c r="AK91" i="41"/>
  <c r="AL91" i="41"/>
  <c r="AE106" i="41"/>
  <c r="AD107" i="41"/>
  <c r="AF92" i="41"/>
  <c r="AH92" i="41"/>
  <c r="AG92" i="41"/>
  <c r="AJ92" i="41"/>
  <c r="AI92" i="41"/>
  <c r="AJ116" i="41"/>
  <c r="AI116" i="41"/>
  <c r="AH116" i="41"/>
  <c r="AG116" i="41"/>
  <c r="AF116" i="41"/>
  <c r="AL115" i="41"/>
  <c r="AK115" i="41"/>
  <c r="AD94" i="41"/>
  <c r="AE93" i="41"/>
  <c r="AD118" i="41"/>
  <c r="AE117" i="41"/>
  <c r="AJ128" i="41"/>
  <c r="AI128" i="41"/>
  <c r="AH128" i="41"/>
  <c r="AG128" i="41"/>
  <c r="AF128" i="41"/>
  <c r="AE129" i="41"/>
  <c r="AD130" i="41"/>
  <c r="AK104" i="41"/>
  <c r="AL104" i="41"/>
  <c r="AK127" i="41"/>
  <c r="AL127" i="41"/>
  <c r="AJ129" i="40"/>
  <c r="AI129" i="40"/>
  <c r="AH129" i="40"/>
  <c r="AG129" i="40"/>
  <c r="AF129" i="40"/>
  <c r="AL105" i="40"/>
  <c r="AK105" i="40"/>
  <c r="AL117" i="40"/>
  <c r="AK117" i="40"/>
  <c r="AL128" i="40"/>
  <c r="AK128" i="40"/>
  <c r="AH106" i="40"/>
  <c r="AG106" i="40"/>
  <c r="AF106" i="40"/>
  <c r="AJ106" i="40"/>
  <c r="AI106" i="40"/>
  <c r="AJ118" i="40"/>
  <c r="AI118" i="40"/>
  <c r="AH118" i="40"/>
  <c r="AG118" i="40"/>
  <c r="AF118" i="40"/>
  <c r="AD96" i="40"/>
  <c r="AE95" i="40"/>
  <c r="AE119" i="40"/>
  <c r="AD120" i="40"/>
  <c r="AD108" i="40"/>
  <c r="AE107" i="40"/>
  <c r="AE130" i="40"/>
  <c r="AD131" i="40"/>
  <c r="AL93" i="40"/>
  <c r="AK93" i="40"/>
  <c r="AI94" i="40"/>
  <c r="AJ94" i="40"/>
  <c r="AH94" i="40"/>
  <c r="AG94" i="40"/>
  <c r="AF94" i="40"/>
  <c r="AH116" i="39"/>
  <c r="AG116" i="39"/>
  <c r="AF116" i="39"/>
  <c r="AJ116" i="39"/>
  <c r="AI116" i="39"/>
  <c r="AE117" i="39"/>
  <c r="AD118" i="39"/>
  <c r="AJ128" i="39"/>
  <c r="AH128" i="39"/>
  <c r="AG128" i="39"/>
  <c r="AI128" i="39"/>
  <c r="AF128" i="39"/>
  <c r="AE94" i="39"/>
  <c r="AD95" i="39"/>
  <c r="AE129" i="39"/>
  <c r="AD130" i="39"/>
  <c r="AH93" i="39"/>
  <c r="AG93" i="39"/>
  <c r="AF93" i="39"/>
  <c r="AI93" i="39"/>
  <c r="AJ93" i="39"/>
  <c r="AL92" i="39"/>
  <c r="AK92" i="39"/>
  <c r="AL127" i="39"/>
  <c r="AK127" i="39"/>
  <c r="AL115" i="39"/>
  <c r="AK115" i="39"/>
  <c r="AK103" i="39"/>
  <c r="AL103" i="39"/>
  <c r="AE105" i="39"/>
  <c r="AD106" i="39"/>
  <c r="AH104" i="39"/>
  <c r="AJ104" i="39"/>
  <c r="AI104" i="39"/>
  <c r="AF104" i="39"/>
  <c r="AG104" i="39"/>
  <c r="AL129" i="38"/>
  <c r="AK129" i="38"/>
  <c r="AE131" i="38"/>
  <c r="AJ105" i="38"/>
  <c r="AI105" i="38"/>
  <c r="AH105" i="38"/>
  <c r="AF105" i="38"/>
  <c r="AG105" i="38"/>
  <c r="AE117" i="38"/>
  <c r="AK91" i="38"/>
  <c r="AL91" i="38"/>
  <c r="AF116" i="38"/>
  <c r="AI116" i="38"/>
  <c r="AH116" i="38"/>
  <c r="AJ116" i="38"/>
  <c r="AG116" i="38"/>
  <c r="AE106" i="38"/>
  <c r="AK104" i="38"/>
  <c r="AL104" i="38"/>
  <c r="AF130" i="38"/>
  <c r="AJ130" i="38"/>
  <c r="AI130" i="38"/>
  <c r="AH130" i="38"/>
  <c r="AG130" i="38"/>
  <c r="AF92" i="38"/>
  <c r="AH92" i="38"/>
  <c r="AG92" i="38"/>
  <c r="AJ92" i="38"/>
  <c r="AI92" i="38"/>
  <c r="AE93" i="38"/>
  <c r="AK115" i="38"/>
  <c r="AL115" i="38"/>
  <c r="AE130" i="37"/>
  <c r="AG129" i="37"/>
  <c r="AF129" i="37"/>
  <c r="AH129" i="37"/>
  <c r="AJ129" i="37"/>
  <c r="AI129" i="37"/>
  <c r="AK92" i="37"/>
  <c r="AL92" i="37"/>
  <c r="AE94" i="37"/>
  <c r="AK115" i="37"/>
  <c r="AL115" i="37"/>
  <c r="AE106" i="37"/>
  <c r="AE117" i="37"/>
  <c r="AL104" i="37"/>
  <c r="AK104" i="37"/>
  <c r="AL128" i="37"/>
  <c r="AK128" i="37"/>
  <c r="AF93" i="37"/>
  <c r="AJ93" i="37"/>
  <c r="AH93" i="37"/>
  <c r="AI93" i="37"/>
  <c r="AG93" i="37"/>
  <c r="AI105" i="37"/>
  <c r="AH105" i="37"/>
  <c r="AG105" i="37"/>
  <c r="AJ105" i="37"/>
  <c r="AF105" i="37"/>
  <c r="AF116" i="37"/>
  <c r="AJ116" i="37"/>
  <c r="AI116" i="37"/>
  <c r="AH116" i="37"/>
  <c r="AG116" i="37"/>
  <c r="AI116" i="36"/>
  <c r="AH116" i="36"/>
  <c r="AG116" i="36"/>
  <c r="AJ116" i="36"/>
  <c r="AF116" i="36"/>
  <c r="AE105" i="36"/>
  <c r="AE130" i="36"/>
  <c r="AL103" i="36"/>
  <c r="AK103" i="36"/>
  <c r="AE93" i="36"/>
  <c r="AG92" i="36"/>
  <c r="AF92" i="36"/>
  <c r="AJ92" i="36"/>
  <c r="AI92" i="36"/>
  <c r="AH92" i="36"/>
  <c r="AH104" i="36"/>
  <c r="AF104" i="36"/>
  <c r="AJ104" i="36"/>
  <c r="AI104" i="36"/>
  <c r="AG104" i="36"/>
  <c r="AF129" i="36"/>
  <c r="AJ129" i="36"/>
  <c r="AI129" i="36"/>
  <c r="AH129" i="36"/>
  <c r="AG129" i="36"/>
  <c r="AL91" i="36"/>
  <c r="AK91" i="36"/>
  <c r="AE117" i="36"/>
  <c r="AL128" i="36"/>
  <c r="AK128" i="36"/>
  <c r="AK115" i="36"/>
  <c r="AL115" i="36"/>
  <c r="AE117" i="35"/>
  <c r="AF116" i="35"/>
  <c r="AI116" i="35"/>
  <c r="AJ116" i="35"/>
  <c r="AH116" i="35"/>
  <c r="AG116" i="35"/>
  <c r="AL103" i="35"/>
  <c r="AK103" i="35"/>
  <c r="AK127" i="35"/>
  <c r="AL127" i="35"/>
  <c r="AH104" i="35"/>
  <c r="AI104" i="35"/>
  <c r="AG104" i="35"/>
  <c r="AF104" i="35"/>
  <c r="AJ104" i="35"/>
  <c r="AE93" i="35"/>
  <c r="AJ128" i="35"/>
  <c r="AI128" i="35"/>
  <c r="AF128" i="35"/>
  <c r="AH128" i="35"/>
  <c r="AG128" i="35"/>
  <c r="AE129" i="35"/>
  <c r="AL91" i="35"/>
  <c r="AK91" i="35"/>
  <c r="AK115" i="35"/>
  <c r="AL115" i="35"/>
  <c r="AE105" i="35"/>
  <c r="AH92" i="35"/>
  <c r="AG92" i="35"/>
  <c r="AF92" i="35"/>
  <c r="AJ92" i="35"/>
  <c r="AI92" i="35"/>
  <c r="AE105" i="34"/>
  <c r="AJ128" i="34"/>
  <c r="AF128" i="34"/>
  <c r="AI128" i="34"/>
  <c r="AH128" i="34"/>
  <c r="AG128" i="34"/>
  <c r="AE129" i="34"/>
  <c r="AJ116" i="34"/>
  <c r="AI116" i="34"/>
  <c r="AF116" i="34"/>
  <c r="AH116" i="34"/>
  <c r="AG116" i="34"/>
  <c r="AF104" i="34"/>
  <c r="AI104" i="34"/>
  <c r="AH104" i="34"/>
  <c r="AG104" i="34"/>
  <c r="AJ104" i="34"/>
  <c r="AL115" i="34"/>
  <c r="AK115" i="34"/>
  <c r="AL127" i="34"/>
  <c r="AK127" i="34"/>
  <c r="AL91" i="34"/>
  <c r="AK91" i="34"/>
  <c r="AL103" i="34"/>
  <c r="AK103" i="34"/>
  <c r="AJ92" i="34"/>
  <c r="AI92" i="34"/>
  <c r="AH92" i="34"/>
  <c r="AG92" i="34"/>
  <c r="AF92" i="34"/>
  <c r="AE117" i="34"/>
  <c r="AE93" i="34"/>
  <c r="AE93" i="33"/>
  <c r="AH92" i="33"/>
  <c r="AF92" i="33"/>
  <c r="AJ92" i="33"/>
  <c r="AI92" i="33"/>
  <c r="AG92" i="33"/>
  <c r="AJ128" i="33"/>
  <c r="AI128" i="33"/>
  <c r="AH128" i="33"/>
  <c r="AG128" i="33"/>
  <c r="AF128" i="33"/>
  <c r="AE129" i="33"/>
  <c r="AL103" i="33"/>
  <c r="AK103" i="33"/>
  <c r="AE117" i="33"/>
  <c r="AF116" i="33"/>
  <c r="AJ116" i="33"/>
  <c r="AH116" i="33"/>
  <c r="AI116" i="33"/>
  <c r="AG116" i="33"/>
  <c r="AE105" i="33"/>
  <c r="AH104" i="33"/>
  <c r="AG104" i="33"/>
  <c r="AF104" i="33"/>
  <c r="AJ104" i="33"/>
  <c r="AI104" i="33"/>
  <c r="AK91" i="33"/>
  <c r="AL91" i="33"/>
  <c r="AK127" i="33"/>
  <c r="AL127" i="33"/>
  <c r="AK115" i="33"/>
  <c r="AL115" i="33"/>
  <c r="AE117" i="32"/>
  <c r="AF116" i="32"/>
  <c r="AG116" i="32"/>
  <c r="AH116" i="32"/>
  <c r="AI116" i="32"/>
  <c r="AJ116" i="32"/>
  <c r="AE129" i="32"/>
  <c r="AK103" i="32"/>
  <c r="AL103" i="32"/>
  <c r="AE93" i="32"/>
  <c r="AI104" i="32"/>
  <c r="AH104" i="32"/>
  <c r="AG104" i="32"/>
  <c r="AF104" i="32"/>
  <c r="AJ104" i="32"/>
  <c r="AH92" i="32"/>
  <c r="AF92" i="32"/>
  <c r="AI92" i="32"/>
  <c r="AJ92" i="32"/>
  <c r="AG92" i="32"/>
  <c r="AK127" i="32"/>
  <c r="AL127" i="32"/>
  <c r="AL91" i="32"/>
  <c r="AK91" i="32"/>
  <c r="AJ128" i="32"/>
  <c r="AI128" i="32"/>
  <c r="AH128" i="32"/>
  <c r="AG128" i="32"/>
  <c r="AF128" i="32"/>
  <c r="AK115" i="32"/>
  <c r="AL115" i="32"/>
  <c r="AE105" i="32"/>
  <c r="AL103" i="31"/>
  <c r="AK103" i="31"/>
  <c r="AK115" i="31"/>
  <c r="AL115" i="31"/>
  <c r="AE130" i="31"/>
  <c r="AE93" i="31"/>
  <c r="AJ104" i="31"/>
  <c r="AI104" i="31"/>
  <c r="AF104" i="31"/>
  <c r="AH104" i="31"/>
  <c r="AG104" i="31"/>
  <c r="AL128" i="31"/>
  <c r="AK128" i="31"/>
  <c r="AE117" i="31"/>
  <c r="AH129" i="31"/>
  <c r="AG129" i="31"/>
  <c r="AF129" i="31"/>
  <c r="AJ129" i="31"/>
  <c r="AI129" i="31"/>
  <c r="AJ92" i="31"/>
  <c r="AG92" i="31"/>
  <c r="AI92" i="31"/>
  <c r="AH92" i="31"/>
  <c r="AF92" i="31"/>
  <c r="AE105" i="31"/>
  <c r="AF116" i="31"/>
  <c r="AH116" i="31"/>
  <c r="AG116" i="31"/>
  <c r="AI116" i="31"/>
  <c r="AJ116" i="31"/>
  <c r="AL91" i="31"/>
  <c r="AK91" i="31"/>
  <c r="AE117" i="30"/>
  <c r="AF116" i="30"/>
  <c r="AG116" i="30"/>
  <c r="AJ116" i="30"/>
  <c r="AI116" i="30"/>
  <c r="AH116" i="30"/>
  <c r="AK91" i="30"/>
  <c r="AL91" i="30"/>
  <c r="AK115" i="30"/>
  <c r="AL115" i="30"/>
  <c r="AK127" i="30"/>
  <c r="AL127" i="30"/>
  <c r="AL103" i="30"/>
  <c r="AK103" i="30"/>
  <c r="AJ104" i="30"/>
  <c r="AH104" i="30"/>
  <c r="AG104" i="30"/>
  <c r="AI104" i="30"/>
  <c r="AF104" i="30"/>
  <c r="AJ92" i="30"/>
  <c r="AG92" i="30"/>
  <c r="AF92" i="30"/>
  <c r="AI92" i="30"/>
  <c r="AH92" i="30"/>
  <c r="AE105" i="30"/>
  <c r="AE129" i="30"/>
  <c r="AE93" i="30"/>
  <c r="AJ128" i="30"/>
  <c r="AG128" i="30"/>
  <c r="AF128" i="30"/>
  <c r="AI128" i="30"/>
  <c r="AH128" i="30"/>
  <c r="AE117" i="29"/>
  <c r="AE129" i="29"/>
  <c r="AG92" i="29"/>
  <c r="AF92" i="29"/>
  <c r="AI92" i="29"/>
  <c r="AJ92" i="29"/>
  <c r="AH92" i="29"/>
  <c r="AG104" i="29"/>
  <c r="AF104" i="29"/>
  <c r="AH104" i="29"/>
  <c r="AJ104" i="29"/>
  <c r="AI104" i="29"/>
  <c r="AL91" i="29"/>
  <c r="AK91" i="29"/>
  <c r="AK115" i="29"/>
  <c r="AL115" i="29"/>
  <c r="AF116" i="29"/>
  <c r="AJ116" i="29"/>
  <c r="AI116" i="29"/>
  <c r="AH116" i="29"/>
  <c r="AG116" i="29"/>
  <c r="AE93" i="29"/>
  <c r="AL103" i="29"/>
  <c r="AK103" i="29"/>
  <c r="AJ128" i="29"/>
  <c r="AI128" i="29"/>
  <c r="AH128" i="29"/>
  <c r="AG128" i="29"/>
  <c r="AF128" i="29"/>
  <c r="AE105" i="29"/>
  <c r="AK127" i="29"/>
  <c r="AL127" i="29"/>
  <c r="AE119" i="28"/>
  <c r="AK105" i="28"/>
  <c r="AL105" i="28"/>
  <c r="AJ128" i="28"/>
  <c r="AI128" i="28"/>
  <c r="AH128" i="28"/>
  <c r="AG128" i="28"/>
  <c r="AF128" i="28"/>
  <c r="AJ118" i="28"/>
  <c r="AI118" i="28"/>
  <c r="AH118" i="28"/>
  <c r="AG118" i="28"/>
  <c r="AF118" i="28"/>
  <c r="AE129" i="28"/>
  <c r="AL117" i="28"/>
  <c r="AK117" i="28"/>
  <c r="AE93" i="28"/>
  <c r="AK127" i="28"/>
  <c r="AL127" i="28"/>
  <c r="AG92" i="28"/>
  <c r="AF92" i="28"/>
  <c r="AJ92" i="28"/>
  <c r="AI92" i="28"/>
  <c r="AH92" i="28"/>
  <c r="AL91" i="28"/>
  <c r="AK91" i="28"/>
  <c r="AG106" i="28"/>
  <c r="AJ106" i="28"/>
  <c r="AI106" i="28"/>
  <c r="AH106" i="28"/>
  <c r="AF106" i="28"/>
  <c r="AE107" i="28"/>
  <c r="AE105" i="27"/>
  <c r="AK103" i="27"/>
  <c r="AL103" i="27"/>
  <c r="AJ128" i="27"/>
  <c r="AI128" i="27"/>
  <c r="AH128" i="27"/>
  <c r="AG128" i="27"/>
  <c r="AF128" i="27"/>
  <c r="AE117" i="27"/>
  <c r="AL91" i="27"/>
  <c r="AK91" i="27"/>
  <c r="AK115" i="27"/>
  <c r="AL115" i="27"/>
  <c r="AJ92" i="27"/>
  <c r="AI92" i="27"/>
  <c r="AH92" i="27"/>
  <c r="AF92" i="27"/>
  <c r="AG92" i="27"/>
  <c r="AE129" i="27"/>
  <c r="AJ116" i="27"/>
  <c r="AI116" i="27"/>
  <c r="AH116" i="27"/>
  <c r="AF116" i="27"/>
  <c r="AG116" i="27"/>
  <c r="AE93" i="27"/>
  <c r="AJ104" i="27"/>
  <c r="AF104" i="27"/>
  <c r="AI104" i="27"/>
  <c r="AH104" i="27"/>
  <c r="AG104" i="27"/>
  <c r="AK127" i="27"/>
  <c r="AL127" i="27"/>
  <c r="AD130" i="26"/>
  <c r="AE129" i="26"/>
  <c r="AL115" i="26"/>
  <c r="AK115" i="26"/>
  <c r="AJ116" i="26"/>
  <c r="AI116" i="26"/>
  <c r="AH116" i="26"/>
  <c r="AG116" i="26"/>
  <c r="AF116" i="26"/>
  <c r="AL103" i="26"/>
  <c r="AK103" i="26"/>
  <c r="AH128" i="26"/>
  <c r="AG128" i="26"/>
  <c r="AF128" i="26"/>
  <c r="AJ128" i="26"/>
  <c r="AI128" i="26"/>
  <c r="AL127" i="26"/>
  <c r="AK127" i="26"/>
  <c r="AE117" i="26"/>
  <c r="AD118" i="26"/>
  <c r="AG104" i="26"/>
  <c r="AF104" i="26"/>
  <c r="AJ104" i="26"/>
  <c r="AI104" i="26"/>
  <c r="AH104" i="26"/>
  <c r="AH92" i="26"/>
  <c r="AG92" i="26"/>
  <c r="AF92" i="26"/>
  <c r="AJ92" i="26"/>
  <c r="AI92" i="26"/>
  <c r="AD106" i="26"/>
  <c r="AE105" i="26"/>
  <c r="AL91" i="26"/>
  <c r="AK91" i="26"/>
  <c r="AD94" i="26"/>
  <c r="AE93" i="26"/>
  <c r="AJ104" i="25"/>
  <c r="AI104" i="25"/>
  <c r="AG104" i="25"/>
  <c r="AF104" i="25"/>
  <c r="AH104" i="25"/>
  <c r="AF92" i="25"/>
  <c r="AI92" i="25"/>
  <c r="AH92" i="25"/>
  <c r="AJ92" i="25"/>
  <c r="AG92" i="25"/>
  <c r="AK127" i="25"/>
  <c r="AL127" i="25"/>
  <c r="AD106" i="25"/>
  <c r="AE105" i="25"/>
  <c r="AD94" i="25"/>
  <c r="AE93" i="25"/>
  <c r="AD130" i="25"/>
  <c r="AE129" i="25"/>
  <c r="AK91" i="25"/>
  <c r="AL91" i="25"/>
  <c r="AH128" i="25"/>
  <c r="AG128" i="25"/>
  <c r="AF128" i="25"/>
  <c r="AJ128" i="25"/>
  <c r="AI128" i="25"/>
  <c r="AJ116" i="25"/>
  <c r="AI116" i="25"/>
  <c r="AH116" i="25"/>
  <c r="AG116" i="25"/>
  <c r="AF116" i="25"/>
  <c r="AE117" i="25"/>
  <c r="AD118" i="25"/>
  <c r="AL115" i="25"/>
  <c r="AK115" i="25"/>
  <c r="AL103" i="25"/>
  <c r="AK103" i="25"/>
  <c r="AL115" i="24"/>
  <c r="AK115" i="24"/>
  <c r="AH128" i="24"/>
  <c r="AG128" i="24"/>
  <c r="AF128" i="24"/>
  <c r="AJ128" i="24"/>
  <c r="AI128" i="24"/>
  <c r="AE117" i="24"/>
  <c r="AD118" i="24"/>
  <c r="AL109" i="24"/>
  <c r="AK109" i="24"/>
  <c r="AD130" i="24"/>
  <c r="AE129" i="24"/>
  <c r="AJ116" i="24"/>
  <c r="AI116" i="24"/>
  <c r="AH116" i="24"/>
  <c r="AG116" i="24"/>
  <c r="AF116" i="24"/>
  <c r="AH92" i="24"/>
  <c r="AG92" i="24"/>
  <c r="AF92" i="24"/>
  <c r="AI92" i="24"/>
  <c r="AJ92" i="24"/>
  <c r="AL108" i="24"/>
  <c r="AK108" i="24"/>
  <c r="AL91" i="24"/>
  <c r="AK91" i="24"/>
  <c r="AL127" i="24"/>
  <c r="AK127" i="24"/>
  <c r="AD94" i="24"/>
  <c r="AE93" i="24"/>
  <c r="AE105" i="23"/>
  <c r="AD106" i="23"/>
  <c r="AH128" i="23"/>
  <c r="AG128" i="23"/>
  <c r="AJ128" i="23"/>
  <c r="AI128" i="23"/>
  <c r="AF128" i="23"/>
  <c r="AL127" i="23"/>
  <c r="AK127" i="23"/>
  <c r="AJ92" i="23"/>
  <c r="AI92" i="23"/>
  <c r="AG92" i="23"/>
  <c r="AF92" i="23"/>
  <c r="AH92" i="23"/>
  <c r="AG104" i="23"/>
  <c r="AF104" i="23"/>
  <c r="AJ104" i="23"/>
  <c r="AH104" i="23"/>
  <c r="AI104" i="23"/>
  <c r="AD130" i="23"/>
  <c r="AE129" i="23"/>
  <c r="AD94" i="23"/>
  <c r="AE93" i="23"/>
  <c r="AJ116" i="23"/>
  <c r="AI116" i="23"/>
  <c r="AG116" i="23"/>
  <c r="AF116" i="23"/>
  <c r="AH116" i="23"/>
  <c r="AL103" i="23"/>
  <c r="AK103" i="23"/>
  <c r="AL91" i="23"/>
  <c r="AK91" i="23"/>
  <c r="AE117" i="23"/>
  <c r="AD118" i="23"/>
  <c r="AL115" i="23"/>
  <c r="AK115" i="23"/>
  <c r="AL103" i="22"/>
  <c r="AK103" i="22"/>
  <c r="AH104" i="22"/>
  <c r="AG104" i="22"/>
  <c r="AF104" i="22"/>
  <c r="AJ104" i="22"/>
  <c r="AI104" i="22"/>
  <c r="AD94" i="22"/>
  <c r="AE93" i="22"/>
  <c r="AD106" i="22"/>
  <c r="AE105" i="22"/>
  <c r="AJ92" i="22"/>
  <c r="AI92" i="22"/>
  <c r="AH92" i="22"/>
  <c r="AG92" i="22"/>
  <c r="AF92" i="22"/>
  <c r="AJ116" i="22"/>
  <c r="AI116" i="22"/>
  <c r="AH116" i="22"/>
  <c r="AG116" i="22"/>
  <c r="AF116" i="22"/>
  <c r="AL115" i="22"/>
  <c r="AK115" i="22"/>
  <c r="AE117" i="22"/>
  <c r="AD118" i="22"/>
  <c r="AH128" i="22"/>
  <c r="AG128" i="22"/>
  <c r="AF128" i="22"/>
  <c r="AJ128" i="22"/>
  <c r="AI128" i="22"/>
  <c r="AL91" i="22"/>
  <c r="AK91" i="22"/>
  <c r="AD130" i="22"/>
  <c r="AE129" i="22"/>
  <c r="AL127" i="22"/>
  <c r="AK127" i="22"/>
  <c r="AL91" i="21"/>
  <c r="AK91" i="21"/>
  <c r="AE130" i="21"/>
  <c r="AD131" i="21"/>
  <c r="AJ104" i="21"/>
  <c r="AI104" i="21"/>
  <c r="AH104" i="21"/>
  <c r="AG104" i="21"/>
  <c r="AF104" i="21"/>
  <c r="AE93" i="21"/>
  <c r="AD94" i="21"/>
  <c r="AD106" i="21"/>
  <c r="AE105" i="21"/>
  <c r="AJ92" i="21"/>
  <c r="AI92" i="21"/>
  <c r="AH92" i="21"/>
  <c r="AG92" i="21"/>
  <c r="AF92" i="21"/>
  <c r="AL103" i="21"/>
  <c r="AK103" i="21"/>
  <c r="AH116" i="21"/>
  <c r="AG116" i="21"/>
  <c r="AF116" i="21"/>
  <c r="AJ116" i="21"/>
  <c r="AI116" i="21"/>
  <c r="AD118" i="21"/>
  <c r="AE117" i="21"/>
  <c r="AL128" i="21"/>
  <c r="AK128" i="21"/>
  <c r="AG129" i="21"/>
  <c r="AJ129" i="21"/>
  <c r="AI129" i="21"/>
  <c r="AH129" i="21"/>
  <c r="AF129" i="21"/>
  <c r="AL115" i="21"/>
  <c r="AK115" i="21"/>
  <c r="AL103" i="20"/>
  <c r="AK103" i="20"/>
  <c r="AI92" i="20"/>
  <c r="AH92" i="20"/>
  <c r="AJ92" i="20"/>
  <c r="AG92" i="20"/>
  <c r="AF92" i="20"/>
  <c r="AK91" i="20"/>
  <c r="AL91" i="20"/>
  <c r="AE93" i="20"/>
  <c r="AD94" i="20"/>
  <c r="AD118" i="20"/>
  <c r="AE117" i="20"/>
  <c r="AL115" i="20"/>
  <c r="AK115" i="20"/>
  <c r="AH128" i="20"/>
  <c r="AG128" i="20"/>
  <c r="AF128" i="20"/>
  <c r="AJ128" i="20"/>
  <c r="AI128" i="20"/>
  <c r="AE105" i="20"/>
  <c r="AD106" i="20"/>
  <c r="AL127" i="20"/>
  <c r="AK127" i="20"/>
  <c r="AH116" i="20"/>
  <c r="AG116" i="20"/>
  <c r="AF116" i="20"/>
  <c r="AJ116" i="20"/>
  <c r="AI116" i="20"/>
  <c r="AD130" i="20"/>
  <c r="AE129" i="20"/>
  <c r="AG104" i="20"/>
  <c r="AF104" i="20"/>
  <c r="AJ104" i="20"/>
  <c r="AI104" i="20"/>
  <c r="AH104" i="20"/>
  <c r="AL103" i="19"/>
  <c r="AK103" i="19"/>
  <c r="AH116" i="19"/>
  <c r="AG116" i="19"/>
  <c r="AF116" i="19"/>
  <c r="AI116" i="19"/>
  <c r="AJ116" i="19"/>
  <c r="AL91" i="19"/>
  <c r="AK91" i="19"/>
  <c r="AI92" i="19"/>
  <c r="AH92" i="19"/>
  <c r="AJ92" i="19"/>
  <c r="AG92" i="19"/>
  <c r="AF92" i="19"/>
  <c r="AH128" i="19"/>
  <c r="AG128" i="19"/>
  <c r="AF128" i="19"/>
  <c r="AJ128" i="19"/>
  <c r="AI128" i="19"/>
  <c r="AD130" i="19"/>
  <c r="AE129" i="19"/>
  <c r="AE105" i="19"/>
  <c r="AD106" i="19"/>
  <c r="AL127" i="19"/>
  <c r="AK127" i="19"/>
  <c r="AD118" i="19"/>
  <c r="AE117" i="19"/>
  <c r="AE93" i="19"/>
  <c r="AD94" i="19"/>
  <c r="AG104" i="19"/>
  <c r="AF104" i="19"/>
  <c r="AJ104" i="19"/>
  <c r="AH104" i="19"/>
  <c r="AI104" i="19"/>
  <c r="AL115" i="19"/>
  <c r="AK115" i="19"/>
  <c r="AK91" i="18"/>
  <c r="AL91" i="18"/>
  <c r="AG128" i="18"/>
  <c r="AF128" i="18"/>
  <c r="AJ128" i="18"/>
  <c r="AI128" i="18"/>
  <c r="AH128" i="18"/>
  <c r="AF92" i="18"/>
  <c r="AJ92" i="18"/>
  <c r="AI92" i="18"/>
  <c r="AG92" i="18"/>
  <c r="AH92" i="18"/>
  <c r="AL115" i="18"/>
  <c r="AK115" i="18"/>
  <c r="AE93" i="18"/>
  <c r="AD94" i="18"/>
  <c r="AJ104" i="18"/>
  <c r="AI104" i="18"/>
  <c r="AH104" i="18"/>
  <c r="AG104" i="18"/>
  <c r="AF104" i="18"/>
  <c r="AG116" i="18"/>
  <c r="AI116" i="18"/>
  <c r="AH116" i="18"/>
  <c r="AF116" i="18"/>
  <c r="AJ116" i="18"/>
  <c r="AE105" i="18"/>
  <c r="AD106" i="18"/>
  <c r="AD118" i="18"/>
  <c r="AE117" i="18"/>
  <c r="AL103" i="18"/>
  <c r="AK103" i="18"/>
  <c r="AL127" i="18"/>
  <c r="AK127" i="18"/>
  <c r="AE129" i="18"/>
  <c r="AD130" i="18"/>
  <c r="AE93" i="15"/>
  <c r="AD94" i="15"/>
  <c r="AK115" i="15"/>
  <c r="AL115" i="15"/>
  <c r="AG92" i="15"/>
  <c r="AF92" i="15"/>
  <c r="AI92" i="15"/>
  <c r="AJ92" i="15"/>
  <c r="AH92" i="15"/>
  <c r="AL91" i="15"/>
  <c r="AK91" i="15"/>
  <c r="AG104" i="15"/>
  <c r="AF104" i="15"/>
  <c r="AJ104" i="15"/>
  <c r="AI104" i="15"/>
  <c r="AH104" i="15"/>
  <c r="AD118" i="15"/>
  <c r="AE117" i="15"/>
  <c r="AF116" i="15"/>
  <c r="AJ116" i="15"/>
  <c r="AI116" i="15"/>
  <c r="AH116" i="15"/>
  <c r="AG116" i="15"/>
  <c r="AK127" i="15"/>
  <c r="AL127" i="15"/>
  <c r="AL103" i="15"/>
  <c r="AK103" i="15"/>
  <c r="AD106" i="15"/>
  <c r="AE105" i="15"/>
  <c r="AJ128" i="15"/>
  <c r="AI128" i="15"/>
  <c r="AH128" i="15"/>
  <c r="AG128" i="15"/>
  <c r="AF128" i="15"/>
  <c r="AE129" i="15"/>
  <c r="AD130" i="15"/>
  <c r="AE105" i="12"/>
  <c r="AD106" i="12"/>
  <c r="AD118" i="12"/>
  <c r="AE117" i="12"/>
  <c r="AD94" i="12"/>
  <c r="AE93" i="12"/>
  <c r="AJ92" i="12"/>
  <c r="AI92" i="12"/>
  <c r="AH92" i="12"/>
  <c r="AG92" i="12"/>
  <c r="AF92" i="12"/>
  <c r="AL91" i="12"/>
  <c r="AK91" i="12"/>
  <c r="AJ128" i="12"/>
  <c r="AG128" i="12"/>
  <c r="AF128" i="12"/>
  <c r="AI128" i="12"/>
  <c r="AH128" i="12"/>
  <c r="AL103" i="12"/>
  <c r="AK103" i="12"/>
  <c r="AL115" i="12"/>
  <c r="AK115" i="12"/>
  <c r="AK127" i="12"/>
  <c r="AL127" i="12"/>
  <c r="AI104" i="12"/>
  <c r="AH104" i="12"/>
  <c r="AF104" i="12"/>
  <c r="AJ104" i="12"/>
  <c r="AG104" i="12"/>
  <c r="AH116" i="12"/>
  <c r="AG116" i="12"/>
  <c r="AJ116" i="12"/>
  <c r="AI116" i="12"/>
  <c r="AF116" i="12"/>
  <c r="AE129" i="12"/>
  <c r="AD130" i="12"/>
  <c r="AH128" i="11"/>
  <c r="AK104" i="11"/>
  <c r="AI116" i="11"/>
  <c r="AI105" i="11"/>
  <c r="AG128" i="11"/>
  <c r="AJ116" i="11"/>
  <c r="AL116" i="11" s="1"/>
  <c r="AL91" i="11"/>
  <c r="AL115" i="11"/>
  <c r="AG116" i="11"/>
  <c r="AG92" i="11"/>
  <c r="AH92" i="11"/>
  <c r="AI92" i="11"/>
  <c r="AG105" i="11"/>
  <c r="AF105" i="11"/>
  <c r="AF128" i="11"/>
  <c r="AH105" i="11"/>
  <c r="AF92" i="11"/>
  <c r="AD118" i="11"/>
  <c r="AE117" i="11"/>
  <c r="AJ117" i="11" s="1"/>
  <c r="AE129" i="11"/>
  <c r="AJ129" i="11" s="1"/>
  <c r="AI128" i="11"/>
  <c r="AD94" i="11"/>
  <c r="AE93" i="11"/>
  <c r="AG93" i="11" s="1"/>
  <c r="AF116" i="11"/>
  <c r="AD107" i="11"/>
  <c r="AE106" i="11"/>
  <c r="AG106" i="11" s="1"/>
  <c r="AK92" i="11"/>
  <c r="AL92" i="11"/>
  <c r="AL128" i="11"/>
  <c r="AK128" i="11"/>
  <c r="AK105" i="11"/>
  <c r="AL105" i="11"/>
  <c r="AC94" i="11"/>
  <c r="AC130" i="11"/>
  <c r="AC118" i="11"/>
  <c r="AC106" i="11"/>
  <c r="AI94" i="50" l="1"/>
  <c r="AH94" i="50"/>
  <c r="AG94" i="50"/>
  <c r="AF94" i="50"/>
  <c r="AJ94" i="50"/>
  <c r="AK93" i="50"/>
  <c r="AL93" i="50"/>
  <c r="AD96" i="50"/>
  <c r="AE95" i="50"/>
  <c r="AE120" i="50"/>
  <c r="AD121" i="50"/>
  <c r="AE121" i="50" s="1"/>
  <c r="AJ119" i="50"/>
  <c r="AH119" i="50"/>
  <c r="AF119" i="50"/>
  <c r="AI119" i="50"/>
  <c r="AG119" i="50"/>
  <c r="AL129" i="50"/>
  <c r="AK129" i="50"/>
  <c r="AK106" i="50"/>
  <c r="AL106" i="50"/>
  <c r="AE131" i="50"/>
  <c r="AD132" i="50"/>
  <c r="AG107" i="50"/>
  <c r="AF107" i="50"/>
  <c r="AJ107" i="50"/>
  <c r="AH107" i="50"/>
  <c r="AI107" i="50"/>
  <c r="AF130" i="50"/>
  <c r="AI130" i="50"/>
  <c r="AG130" i="50"/>
  <c r="AH130" i="50"/>
  <c r="AJ130" i="50"/>
  <c r="AL118" i="50"/>
  <c r="AK118" i="50"/>
  <c r="AD109" i="50"/>
  <c r="AE109" i="50" s="1"/>
  <c r="AE108" i="50"/>
  <c r="AI129" i="49"/>
  <c r="AH129" i="49"/>
  <c r="AF129" i="49"/>
  <c r="AJ129" i="49"/>
  <c r="AG129" i="49"/>
  <c r="AE130" i="49"/>
  <c r="AD131" i="49"/>
  <c r="AJ117" i="49"/>
  <c r="AI117" i="49"/>
  <c r="AH117" i="49"/>
  <c r="AG117" i="49"/>
  <c r="AF117" i="49"/>
  <c r="AE106" i="49"/>
  <c r="AD107" i="49"/>
  <c r="AD119" i="49"/>
  <c r="AE118" i="49"/>
  <c r="AI93" i="49"/>
  <c r="AH93" i="49"/>
  <c r="AF93" i="49"/>
  <c r="AJ93" i="49"/>
  <c r="AG93" i="49"/>
  <c r="AH105" i="49"/>
  <c r="AG105" i="49"/>
  <c r="AF105" i="49"/>
  <c r="AJ105" i="49"/>
  <c r="AI105" i="49"/>
  <c r="AE94" i="49"/>
  <c r="AD95" i="49"/>
  <c r="AL104" i="49"/>
  <c r="AK104" i="49"/>
  <c r="AL128" i="49"/>
  <c r="AK128" i="49"/>
  <c r="AL116" i="49"/>
  <c r="AK116" i="49"/>
  <c r="AL92" i="49"/>
  <c r="AK92" i="49"/>
  <c r="AE131" i="48"/>
  <c r="AD132" i="48"/>
  <c r="AF130" i="48"/>
  <c r="AJ130" i="48"/>
  <c r="AI130" i="48"/>
  <c r="AH130" i="48"/>
  <c r="AG130" i="48"/>
  <c r="AJ106" i="48"/>
  <c r="AI106" i="48"/>
  <c r="AH106" i="48"/>
  <c r="AG106" i="48"/>
  <c r="AF106" i="48"/>
  <c r="AK95" i="48"/>
  <c r="AL95" i="48"/>
  <c r="AD108" i="48"/>
  <c r="AE107" i="48"/>
  <c r="AF96" i="48"/>
  <c r="AJ96" i="48"/>
  <c r="AI96" i="48"/>
  <c r="AH96" i="48"/>
  <c r="AG96" i="48"/>
  <c r="AI97" i="48"/>
  <c r="AH97" i="48"/>
  <c r="AG97" i="48"/>
  <c r="AJ97" i="48"/>
  <c r="AF97" i="48"/>
  <c r="AL105" i="48"/>
  <c r="AK105" i="48"/>
  <c r="AL129" i="48"/>
  <c r="AK129" i="48"/>
  <c r="AD107" i="47"/>
  <c r="AE106" i="47"/>
  <c r="AE130" i="47"/>
  <c r="AD131" i="47"/>
  <c r="AJ105" i="47"/>
  <c r="AG105" i="47"/>
  <c r="AI105" i="47"/>
  <c r="AH105" i="47"/>
  <c r="AF105" i="47"/>
  <c r="AF129" i="47"/>
  <c r="AH129" i="47"/>
  <c r="AJ129" i="47"/>
  <c r="AI129" i="47"/>
  <c r="AG129" i="47"/>
  <c r="AK116" i="47"/>
  <c r="AL116" i="47"/>
  <c r="AL104" i="47"/>
  <c r="AK104" i="47"/>
  <c r="AE118" i="47"/>
  <c r="AD119" i="47"/>
  <c r="AF117" i="47"/>
  <c r="AG117" i="47"/>
  <c r="AI117" i="47"/>
  <c r="AH117" i="47"/>
  <c r="AJ117" i="47"/>
  <c r="AG93" i="47"/>
  <c r="AH93" i="47"/>
  <c r="AI93" i="47"/>
  <c r="AF93" i="47"/>
  <c r="AJ93" i="47"/>
  <c r="AL92" i="47"/>
  <c r="AK92" i="47"/>
  <c r="AE94" i="47"/>
  <c r="AD95" i="47"/>
  <c r="AL128" i="47"/>
  <c r="AK128" i="47"/>
  <c r="AL130" i="46"/>
  <c r="AK130" i="46"/>
  <c r="AL118" i="46"/>
  <c r="AK118" i="46"/>
  <c r="AG95" i="46"/>
  <c r="AJ95" i="46"/>
  <c r="AF95" i="46"/>
  <c r="AI95" i="46"/>
  <c r="AH95" i="46"/>
  <c r="AG106" i="46"/>
  <c r="AF106" i="46"/>
  <c r="AI106" i="46"/>
  <c r="AH106" i="46"/>
  <c r="AJ106" i="46"/>
  <c r="AD97" i="46"/>
  <c r="AE97" i="46" s="1"/>
  <c r="AE96" i="46"/>
  <c r="AL94" i="46"/>
  <c r="AK94" i="46"/>
  <c r="AE120" i="46"/>
  <c r="AD121" i="46"/>
  <c r="AE121" i="46" s="1"/>
  <c r="AD108" i="46"/>
  <c r="AE107" i="46"/>
  <c r="AJ119" i="46"/>
  <c r="AI119" i="46"/>
  <c r="AH119" i="46"/>
  <c r="AF119" i="46"/>
  <c r="AG119" i="46"/>
  <c r="AE132" i="46"/>
  <c r="AD133" i="46"/>
  <c r="AE133" i="46" s="1"/>
  <c r="AL105" i="46"/>
  <c r="AK105" i="46"/>
  <c r="AG131" i="46"/>
  <c r="AF131" i="46"/>
  <c r="AJ131" i="46"/>
  <c r="AH131" i="46"/>
  <c r="AI131" i="46"/>
  <c r="AE107" i="44"/>
  <c r="AD108" i="44"/>
  <c r="AK105" i="44"/>
  <c r="AL105" i="44"/>
  <c r="AI106" i="44"/>
  <c r="AH106" i="44"/>
  <c r="AJ106" i="44"/>
  <c r="AG106" i="44"/>
  <c r="AF106" i="44"/>
  <c r="AD119" i="45"/>
  <c r="AE118" i="45"/>
  <c r="AL104" i="45"/>
  <c r="AK104" i="45"/>
  <c r="AK92" i="45"/>
  <c r="AL92" i="45"/>
  <c r="AL128" i="45"/>
  <c r="AK128" i="45"/>
  <c r="AH93" i="45"/>
  <c r="AG93" i="45"/>
  <c r="AF93" i="45"/>
  <c r="AJ93" i="45"/>
  <c r="AI93" i="45"/>
  <c r="AJ105" i="45"/>
  <c r="AI105" i="45"/>
  <c r="AG105" i="45"/>
  <c r="AH105" i="45"/>
  <c r="AF105" i="45"/>
  <c r="AE94" i="45"/>
  <c r="AD95" i="45"/>
  <c r="AD107" i="45"/>
  <c r="AE106" i="45"/>
  <c r="AL116" i="45"/>
  <c r="AK116" i="45"/>
  <c r="AE130" i="45"/>
  <c r="AD131" i="45"/>
  <c r="AJ117" i="45"/>
  <c r="AH117" i="45"/>
  <c r="AG117" i="45"/>
  <c r="AF117" i="45"/>
  <c r="AI117" i="45"/>
  <c r="AJ129" i="45"/>
  <c r="AH129" i="45"/>
  <c r="AG129" i="45"/>
  <c r="AF129" i="45"/>
  <c r="AI129" i="45"/>
  <c r="AL129" i="44"/>
  <c r="AK129" i="44"/>
  <c r="AF130" i="44"/>
  <c r="AJ130" i="44"/>
  <c r="AI130" i="44"/>
  <c r="AG130" i="44"/>
  <c r="AH130" i="44"/>
  <c r="AJ97" i="44"/>
  <c r="AI97" i="44"/>
  <c r="AH97" i="44"/>
  <c r="AG97" i="44"/>
  <c r="AF97" i="44"/>
  <c r="AG96" i="44"/>
  <c r="AJ96" i="44"/>
  <c r="AI96" i="44"/>
  <c r="AH96" i="44"/>
  <c r="AF96" i="44"/>
  <c r="AE131" i="44"/>
  <c r="AD132" i="44"/>
  <c r="AK95" i="44"/>
  <c r="AL95" i="44"/>
  <c r="AK116" i="43"/>
  <c r="AL116" i="43"/>
  <c r="AF117" i="43"/>
  <c r="AJ117" i="43"/>
  <c r="AI117" i="43"/>
  <c r="AH117" i="43"/>
  <c r="AG117" i="43"/>
  <c r="AE118" i="43"/>
  <c r="AD119" i="43"/>
  <c r="AE130" i="43"/>
  <c r="AD131" i="43"/>
  <c r="AJ129" i="43"/>
  <c r="AI129" i="43"/>
  <c r="AH129" i="43"/>
  <c r="AG129" i="43"/>
  <c r="AF129" i="43"/>
  <c r="AE95" i="43"/>
  <c r="AD96" i="43"/>
  <c r="AL93" i="43"/>
  <c r="AK93" i="43"/>
  <c r="AL105" i="43"/>
  <c r="AK105" i="43"/>
  <c r="AG94" i="43"/>
  <c r="AJ94" i="43"/>
  <c r="AI94" i="43"/>
  <c r="AH94" i="43"/>
  <c r="AF94" i="43"/>
  <c r="AL128" i="43"/>
  <c r="AK128" i="43"/>
  <c r="AF106" i="43"/>
  <c r="AH106" i="43"/>
  <c r="AJ106" i="43"/>
  <c r="AI106" i="43"/>
  <c r="AG106" i="43"/>
  <c r="AD108" i="43"/>
  <c r="AE107" i="43"/>
  <c r="AL129" i="42"/>
  <c r="AK129" i="42"/>
  <c r="AF97" i="42"/>
  <c r="AJ97" i="42"/>
  <c r="AI97" i="42"/>
  <c r="AH97" i="42"/>
  <c r="AG97" i="42"/>
  <c r="AH96" i="42"/>
  <c r="AJ96" i="42"/>
  <c r="AI96" i="42"/>
  <c r="AG96" i="42"/>
  <c r="AF96" i="42"/>
  <c r="AK95" i="42"/>
  <c r="AL95" i="42"/>
  <c r="AE120" i="42"/>
  <c r="AD121" i="42"/>
  <c r="AE121" i="42" s="1"/>
  <c r="AJ106" i="42"/>
  <c r="AH106" i="42"/>
  <c r="AG106" i="42"/>
  <c r="AF106" i="42"/>
  <c r="AI106" i="42"/>
  <c r="AJ119" i="42"/>
  <c r="AI119" i="42"/>
  <c r="AH119" i="42"/>
  <c r="AG119" i="42"/>
  <c r="AF119" i="42"/>
  <c r="AD108" i="42"/>
  <c r="AE107" i="42"/>
  <c r="AE131" i="42"/>
  <c r="AD132" i="42"/>
  <c r="AL105" i="42"/>
  <c r="AK105" i="42"/>
  <c r="AL118" i="42"/>
  <c r="AK118" i="42"/>
  <c r="AF130" i="42"/>
  <c r="AJ130" i="42"/>
  <c r="AI130" i="42"/>
  <c r="AH130" i="42"/>
  <c r="AG130" i="42"/>
  <c r="AE130" i="41"/>
  <c r="AD131" i="41"/>
  <c r="AE118" i="41"/>
  <c r="AD119" i="41"/>
  <c r="AI106" i="41"/>
  <c r="AJ106" i="41"/>
  <c r="AH106" i="41"/>
  <c r="AG106" i="41"/>
  <c r="AF106" i="41"/>
  <c r="AJ129" i="41"/>
  <c r="AI129" i="41"/>
  <c r="AH129" i="41"/>
  <c r="AG129" i="41"/>
  <c r="AF129" i="41"/>
  <c r="AF93" i="41"/>
  <c r="AJ93" i="41"/>
  <c r="AI93" i="41"/>
  <c r="AG93" i="41"/>
  <c r="AH93" i="41"/>
  <c r="AL116" i="41"/>
  <c r="AK116" i="41"/>
  <c r="AD95" i="41"/>
  <c r="AE94" i="41"/>
  <c r="AL92" i="41"/>
  <c r="AK92" i="41"/>
  <c r="AL128" i="41"/>
  <c r="AK128" i="41"/>
  <c r="AJ117" i="41"/>
  <c r="AF117" i="41"/>
  <c r="AI117" i="41"/>
  <c r="AH117" i="41"/>
  <c r="AG117" i="41"/>
  <c r="AD108" i="41"/>
  <c r="AE107" i="41"/>
  <c r="AL105" i="41"/>
  <c r="AK105" i="41"/>
  <c r="AJ119" i="40"/>
  <c r="AI119" i="40"/>
  <c r="AH119" i="40"/>
  <c r="AG119" i="40"/>
  <c r="AF119" i="40"/>
  <c r="AI95" i="40"/>
  <c r="AG95" i="40"/>
  <c r="AJ95" i="40"/>
  <c r="AH95" i="40"/>
  <c r="AF95" i="40"/>
  <c r="AL106" i="40"/>
  <c r="AK106" i="40"/>
  <c r="AD97" i="40"/>
  <c r="AE97" i="40" s="1"/>
  <c r="AE96" i="40"/>
  <c r="AE131" i="40"/>
  <c r="AD132" i="40"/>
  <c r="AF130" i="40"/>
  <c r="AJ130" i="40"/>
  <c r="AI130" i="40"/>
  <c r="AH130" i="40"/>
  <c r="AG130" i="40"/>
  <c r="AG107" i="40"/>
  <c r="AF107" i="40"/>
  <c r="AJ107" i="40"/>
  <c r="AI107" i="40"/>
  <c r="AH107" i="40"/>
  <c r="AD109" i="40"/>
  <c r="AE109" i="40" s="1"/>
  <c r="AE108" i="40"/>
  <c r="AK94" i="40"/>
  <c r="AL94" i="40"/>
  <c r="AE120" i="40"/>
  <c r="AD121" i="40"/>
  <c r="AE121" i="40" s="1"/>
  <c r="AL118" i="40"/>
  <c r="AK118" i="40"/>
  <c r="AL129" i="40"/>
  <c r="AK129" i="40"/>
  <c r="AE130" i="39"/>
  <c r="AD131" i="39"/>
  <c r="AL128" i="39"/>
  <c r="AK128" i="39"/>
  <c r="AD107" i="39"/>
  <c r="AE106" i="39"/>
  <c r="AI129" i="39"/>
  <c r="AH129" i="39"/>
  <c r="AF129" i="39"/>
  <c r="AJ129" i="39"/>
  <c r="AG129" i="39"/>
  <c r="AE118" i="39"/>
  <c r="AD119" i="39"/>
  <c r="AD96" i="39"/>
  <c r="AE95" i="39"/>
  <c r="AH117" i="39"/>
  <c r="AF117" i="39"/>
  <c r="AJ117" i="39"/>
  <c r="AG117" i="39"/>
  <c r="AI117" i="39"/>
  <c r="AH105" i="39"/>
  <c r="AG105" i="39"/>
  <c r="AJ105" i="39"/>
  <c r="AI105" i="39"/>
  <c r="AF105" i="39"/>
  <c r="AK93" i="39"/>
  <c r="AL93" i="39"/>
  <c r="AJ94" i="39"/>
  <c r="AI94" i="39"/>
  <c r="AH94" i="39"/>
  <c r="AF94" i="39"/>
  <c r="AG94" i="39"/>
  <c r="AL116" i="39"/>
  <c r="AK116" i="39"/>
  <c r="AL104" i="39"/>
  <c r="AK104" i="39"/>
  <c r="AK92" i="38"/>
  <c r="AL92" i="38"/>
  <c r="AL105" i="38"/>
  <c r="AK105" i="38"/>
  <c r="AI106" i="38"/>
  <c r="AF106" i="38"/>
  <c r="AJ106" i="38"/>
  <c r="AH106" i="38"/>
  <c r="AG106" i="38"/>
  <c r="AE132" i="38"/>
  <c r="AE133" i="38"/>
  <c r="AG131" i="38"/>
  <c r="AF131" i="38"/>
  <c r="AJ131" i="38"/>
  <c r="AI131" i="38"/>
  <c r="AH131" i="38"/>
  <c r="AE94" i="38"/>
  <c r="AE118" i="38"/>
  <c r="AL130" i="38"/>
  <c r="AK130" i="38"/>
  <c r="AE107" i="38"/>
  <c r="AI117" i="38"/>
  <c r="AG117" i="38"/>
  <c r="AH117" i="38"/>
  <c r="AJ117" i="38"/>
  <c r="AF117" i="38"/>
  <c r="AG93" i="38"/>
  <c r="AH93" i="38"/>
  <c r="AF93" i="38"/>
  <c r="AI93" i="38"/>
  <c r="AJ93" i="38"/>
  <c r="AL116" i="38"/>
  <c r="AK116" i="38"/>
  <c r="AJ106" i="37"/>
  <c r="AI106" i="37"/>
  <c r="AH106" i="37"/>
  <c r="AG106" i="37"/>
  <c r="AF106" i="37"/>
  <c r="AL129" i="37"/>
  <c r="AK129" i="37"/>
  <c r="AG94" i="37"/>
  <c r="AH94" i="37"/>
  <c r="AF94" i="37"/>
  <c r="AI94" i="37"/>
  <c r="AJ94" i="37"/>
  <c r="AE118" i="37"/>
  <c r="AK93" i="37"/>
  <c r="AL93" i="37"/>
  <c r="AE107" i="37"/>
  <c r="AE95" i="37"/>
  <c r="AE131" i="37"/>
  <c r="AL105" i="37"/>
  <c r="AK105" i="37"/>
  <c r="AL116" i="37"/>
  <c r="AK116" i="37"/>
  <c r="AI117" i="37"/>
  <c r="AG117" i="37"/>
  <c r="AH117" i="37"/>
  <c r="AJ117" i="37"/>
  <c r="AF117" i="37"/>
  <c r="AF130" i="37"/>
  <c r="AJ130" i="37"/>
  <c r="AI130" i="37"/>
  <c r="AH130" i="37"/>
  <c r="AG130" i="37"/>
  <c r="AE118" i="36"/>
  <c r="AE94" i="36"/>
  <c r="AL116" i="36"/>
  <c r="AK116" i="36"/>
  <c r="AL92" i="36"/>
  <c r="AK92" i="36"/>
  <c r="AE106" i="36"/>
  <c r="AH93" i="36"/>
  <c r="AG93" i="36"/>
  <c r="AF93" i="36"/>
  <c r="AJ93" i="36"/>
  <c r="AI93" i="36"/>
  <c r="AI117" i="36"/>
  <c r="AH117" i="36"/>
  <c r="AG117" i="36"/>
  <c r="AF117" i="36"/>
  <c r="AJ117" i="36"/>
  <c r="AF130" i="36"/>
  <c r="AJ130" i="36"/>
  <c r="AI130" i="36"/>
  <c r="AH130" i="36"/>
  <c r="AG130" i="36"/>
  <c r="AJ105" i="36"/>
  <c r="AH105" i="36"/>
  <c r="AF105" i="36"/>
  <c r="AI105" i="36"/>
  <c r="AG105" i="36"/>
  <c r="AK104" i="36"/>
  <c r="AL104" i="36"/>
  <c r="AL129" i="36"/>
  <c r="AK129" i="36"/>
  <c r="AE131" i="36"/>
  <c r="AJ129" i="35"/>
  <c r="AH129" i="35"/>
  <c r="AI129" i="35"/>
  <c r="AG129" i="35"/>
  <c r="AF129" i="35"/>
  <c r="AJ105" i="35"/>
  <c r="AI105" i="35"/>
  <c r="AH105" i="35"/>
  <c r="AF105" i="35"/>
  <c r="AG105" i="35"/>
  <c r="AE106" i="35"/>
  <c r="AL116" i="35"/>
  <c r="AK116" i="35"/>
  <c r="AL104" i="35"/>
  <c r="AK104" i="35"/>
  <c r="AK92" i="35"/>
  <c r="AL92" i="35"/>
  <c r="AL128" i="35"/>
  <c r="AK128" i="35"/>
  <c r="AE94" i="35"/>
  <c r="AI117" i="35"/>
  <c r="AH117" i="35"/>
  <c r="AG117" i="35"/>
  <c r="AF117" i="35"/>
  <c r="AJ117" i="35"/>
  <c r="AE130" i="35"/>
  <c r="AI93" i="35"/>
  <c r="AG93" i="35"/>
  <c r="AF93" i="35"/>
  <c r="AH93" i="35"/>
  <c r="AJ93" i="35"/>
  <c r="AE118" i="35"/>
  <c r="AG129" i="34"/>
  <c r="AF129" i="34"/>
  <c r="AI129" i="34"/>
  <c r="AH129" i="34"/>
  <c r="AJ129" i="34"/>
  <c r="AJ93" i="34"/>
  <c r="AI93" i="34"/>
  <c r="AH93" i="34"/>
  <c r="AG93" i="34"/>
  <c r="AF93" i="34"/>
  <c r="AK92" i="34"/>
  <c r="AL92" i="34"/>
  <c r="AE94" i="34"/>
  <c r="AL104" i="34"/>
  <c r="AK104" i="34"/>
  <c r="AK128" i="34"/>
  <c r="AL128" i="34"/>
  <c r="AE118" i="34"/>
  <c r="AL116" i="34"/>
  <c r="AK116" i="34"/>
  <c r="AH105" i="34"/>
  <c r="AG105" i="34"/>
  <c r="AF105" i="34"/>
  <c r="AJ105" i="34"/>
  <c r="AI105" i="34"/>
  <c r="AH117" i="34"/>
  <c r="AG117" i="34"/>
  <c r="AF117" i="34"/>
  <c r="AJ117" i="34"/>
  <c r="AI117" i="34"/>
  <c r="AE130" i="34"/>
  <c r="AE106" i="34"/>
  <c r="AJ105" i="33"/>
  <c r="AI105" i="33"/>
  <c r="AH105" i="33"/>
  <c r="AF105" i="33"/>
  <c r="AG105" i="33"/>
  <c r="AE94" i="33"/>
  <c r="AE106" i="33"/>
  <c r="AL128" i="33"/>
  <c r="AK128" i="33"/>
  <c r="AE130" i="33"/>
  <c r="AK104" i="33"/>
  <c r="AL104" i="33"/>
  <c r="AG129" i="33"/>
  <c r="AF129" i="33"/>
  <c r="AJ129" i="33"/>
  <c r="AI129" i="33"/>
  <c r="AH129" i="33"/>
  <c r="AL92" i="33"/>
  <c r="AK92" i="33"/>
  <c r="AL116" i="33"/>
  <c r="AK116" i="33"/>
  <c r="AE118" i="33"/>
  <c r="AI117" i="33"/>
  <c r="AH117" i="33"/>
  <c r="AG117" i="33"/>
  <c r="AF117" i="33"/>
  <c r="AJ117" i="33"/>
  <c r="AI93" i="33"/>
  <c r="AG93" i="33"/>
  <c r="AF93" i="33"/>
  <c r="AJ93" i="33"/>
  <c r="AH93" i="33"/>
  <c r="AJ129" i="32"/>
  <c r="AI129" i="32"/>
  <c r="AH129" i="32"/>
  <c r="AG129" i="32"/>
  <c r="AF129" i="32"/>
  <c r="AK116" i="32"/>
  <c r="AL116" i="32"/>
  <c r="AE94" i="32"/>
  <c r="AJ105" i="32"/>
  <c r="AH105" i="32"/>
  <c r="AI105" i="32"/>
  <c r="AG105" i="32"/>
  <c r="AF105" i="32"/>
  <c r="AL128" i="32"/>
  <c r="AK128" i="32"/>
  <c r="AI93" i="32"/>
  <c r="AF93" i="32"/>
  <c r="AG93" i="32"/>
  <c r="AJ93" i="32"/>
  <c r="AH93" i="32"/>
  <c r="AK104" i="32"/>
  <c r="AL104" i="32"/>
  <c r="AI117" i="32"/>
  <c r="AH117" i="32"/>
  <c r="AF117" i="32"/>
  <c r="AJ117" i="32"/>
  <c r="AG117" i="32"/>
  <c r="AL92" i="32"/>
  <c r="AK92" i="32"/>
  <c r="AE106" i="32"/>
  <c r="AE130" i="32"/>
  <c r="AE118" i="32"/>
  <c r="AE94" i="31"/>
  <c r="AF130" i="31"/>
  <c r="AI130" i="31"/>
  <c r="AH130" i="31"/>
  <c r="AJ130" i="31"/>
  <c r="AG130" i="31"/>
  <c r="AI105" i="31"/>
  <c r="AH105" i="31"/>
  <c r="AG105" i="31"/>
  <c r="AF105" i="31"/>
  <c r="AJ105" i="31"/>
  <c r="AE118" i="31"/>
  <c r="AL92" i="31"/>
  <c r="AK92" i="31"/>
  <c r="AE131" i="31"/>
  <c r="AL129" i="31"/>
  <c r="AK129" i="31"/>
  <c r="AL116" i="31"/>
  <c r="AK116" i="31"/>
  <c r="AH93" i="31"/>
  <c r="AJ93" i="31"/>
  <c r="AI93" i="31"/>
  <c r="AF93" i="31"/>
  <c r="AG93" i="31"/>
  <c r="AE106" i="31"/>
  <c r="AI117" i="31"/>
  <c r="AH117" i="31"/>
  <c r="AG117" i="31"/>
  <c r="AJ117" i="31"/>
  <c r="AF117" i="31"/>
  <c r="AK104" i="31"/>
  <c r="AL104" i="31"/>
  <c r="AL128" i="30"/>
  <c r="AK128" i="30"/>
  <c r="AF93" i="30"/>
  <c r="AI93" i="30"/>
  <c r="AH93" i="30"/>
  <c r="AG93" i="30"/>
  <c r="AJ93" i="30"/>
  <c r="AE130" i="30"/>
  <c r="AK92" i="30"/>
  <c r="AL92" i="30"/>
  <c r="AL116" i="30"/>
  <c r="AK116" i="30"/>
  <c r="AH129" i="30"/>
  <c r="AG129" i="30"/>
  <c r="AI129" i="30"/>
  <c r="AF129" i="30"/>
  <c r="AJ129" i="30"/>
  <c r="AE106" i="30"/>
  <c r="AI105" i="30"/>
  <c r="AH105" i="30"/>
  <c r="AG105" i="30"/>
  <c r="AJ105" i="30"/>
  <c r="AF105" i="30"/>
  <c r="AI117" i="30"/>
  <c r="AJ117" i="30"/>
  <c r="AG117" i="30"/>
  <c r="AF117" i="30"/>
  <c r="AH117" i="30"/>
  <c r="AK104" i="30"/>
  <c r="AL104" i="30"/>
  <c r="AE94" i="30"/>
  <c r="AE118" i="30"/>
  <c r="AE94" i="29"/>
  <c r="AE130" i="29"/>
  <c r="AJ129" i="29"/>
  <c r="AI129" i="29"/>
  <c r="AH129" i="29"/>
  <c r="AG129" i="29"/>
  <c r="AF129" i="29"/>
  <c r="AL104" i="29"/>
  <c r="AK104" i="29"/>
  <c r="AL128" i="29"/>
  <c r="AK128" i="29"/>
  <c r="AI105" i="29"/>
  <c r="AH105" i="29"/>
  <c r="AF105" i="29"/>
  <c r="AG105" i="29"/>
  <c r="AJ105" i="29"/>
  <c r="AI117" i="29"/>
  <c r="AH117" i="29"/>
  <c r="AG117" i="29"/>
  <c r="AF117" i="29"/>
  <c r="AJ117" i="29"/>
  <c r="AK92" i="29"/>
  <c r="AL92" i="29"/>
  <c r="AL116" i="29"/>
  <c r="AK116" i="29"/>
  <c r="AE106" i="29"/>
  <c r="AH93" i="29"/>
  <c r="AG93" i="29"/>
  <c r="AF93" i="29"/>
  <c r="AJ93" i="29"/>
  <c r="AI93" i="29"/>
  <c r="AE118" i="29"/>
  <c r="AL106" i="28"/>
  <c r="AK106" i="28"/>
  <c r="AJ129" i="28"/>
  <c r="AI129" i="28"/>
  <c r="AH129" i="28"/>
  <c r="AG129" i="28"/>
  <c r="AF129" i="28"/>
  <c r="AL128" i="28"/>
  <c r="AK128" i="28"/>
  <c r="AI107" i="28"/>
  <c r="AJ107" i="28"/>
  <c r="AH107" i="28"/>
  <c r="AG107" i="28"/>
  <c r="AF107" i="28"/>
  <c r="AE94" i="28"/>
  <c r="AE130" i="28"/>
  <c r="AE108" i="28"/>
  <c r="AE109" i="28"/>
  <c r="AH93" i="28"/>
  <c r="AG93" i="28"/>
  <c r="AF93" i="28"/>
  <c r="AI93" i="28"/>
  <c r="AJ93" i="28"/>
  <c r="AL118" i="28"/>
  <c r="AK118" i="28"/>
  <c r="AE121" i="28"/>
  <c r="AE120" i="28"/>
  <c r="AL92" i="28"/>
  <c r="AK92" i="28"/>
  <c r="AG119" i="28"/>
  <c r="AF119" i="28"/>
  <c r="AJ119" i="28"/>
  <c r="AI119" i="28"/>
  <c r="AH119" i="28"/>
  <c r="AK116" i="27"/>
  <c r="AL116" i="27"/>
  <c r="AE130" i="27"/>
  <c r="AI93" i="27"/>
  <c r="AH93" i="27"/>
  <c r="AF93" i="27"/>
  <c r="AG93" i="27"/>
  <c r="AJ93" i="27"/>
  <c r="AL128" i="27"/>
  <c r="AK128" i="27"/>
  <c r="AK92" i="27"/>
  <c r="AL92" i="27"/>
  <c r="AL104" i="27"/>
  <c r="AK104" i="27"/>
  <c r="AJ129" i="27"/>
  <c r="AI129" i="27"/>
  <c r="AH129" i="27"/>
  <c r="AG129" i="27"/>
  <c r="AF129" i="27"/>
  <c r="AE94" i="27"/>
  <c r="AE118" i="27"/>
  <c r="AJ117" i="27"/>
  <c r="AI117" i="27"/>
  <c r="AH117" i="27"/>
  <c r="AG117" i="27"/>
  <c r="AF117" i="27"/>
  <c r="AI105" i="27"/>
  <c r="AH105" i="27"/>
  <c r="AG105" i="27"/>
  <c r="AF105" i="27"/>
  <c r="AJ105" i="27"/>
  <c r="AE106" i="27"/>
  <c r="AL92" i="26"/>
  <c r="AK92" i="26"/>
  <c r="AL116" i="26"/>
  <c r="AK116" i="26"/>
  <c r="AG93" i="26"/>
  <c r="AF93" i="26"/>
  <c r="AJ93" i="26"/>
  <c r="AI93" i="26"/>
  <c r="AH93" i="26"/>
  <c r="AL104" i="26"/>
  <c r="AK104" i="26"/>
  <c r="AL128" i="26"/>
  <c r="AK128" i="26"/>
  <c r="AD95" i="26"/>
  <c r="AE94" i="26"/>
  <c r="AG105" i="26"/>
  <c r="AF105" i="26"/>
  <c r="AJ105" i="26"/>
  <c r="AI105" i="26"/>
  <c r="AH105" i="26"/>
  <c r="AE118" i="26"/>
  <c r="AD119" i="26"/>
  <c r="AG129" i="26"/>
  <c r="AF129" i="26"/>
  <c r="AJ129" i="26"/>
  <c r="AI129" i="26"/>
  <c r="AH129" i="26"/>
  <c r="AD107" i="26"/>
  <c r="AE106" i="26"/>
  <c r="AJ117" i="26"/>
  <c r="AI117" i="26"/>
  <c r="AH117" i="26"/>
  <c r="AG117" i="26"/>
  <c r="AF117" i="26"/>
  <c r="AD131" i="26"/>
  <c r="AE130" i="26"/>
  <c r="AL128" i="25"/>
  <c r="AK128" i="25"/>
  <c r="AG129" i="25"/>
  <c r="AF129" i="25"/>
  <c r="AI129" i="25"/>
  <c r="AH129" i="25"/>
  <c r="AJ129" i="25"/>
  <c r="AD131" i="25"/>
  <c r="AE130" i="25"/>
  <c r="AH93" i="25"/>
  <c r="AG93" i="25"/>
  <c r="AJ93" i="25"/>
  <c r="AI93" i="25"/>
  <c r="AF93" i="25"/>
  <c r="AD95" i="25"/>
  <c r="AE94" i="25"/>
  <c r="AL92" i="25"/>
  <c r="AK92" i="25"/>
  <c r="AE118" i="25"/>
  <c r="AD119" i="25"/>
  <c r="AL116" i="25"/>
  <c r="AK116" i="25"/>
  <c r="AJ105" i="25"/>
  <c r="AI105" i="25"/>
  <c r="AG105" i="25"/>
  <c r="AF105" i="25"/>
  <c r="AH105" i="25"/>
  <c r="AJ117" i="25"/>
  <c r="AI117" i="25"/>
  <c r="AH117" i="25"/>
  <c r="AG117" i="25"/>
  <c r="AF117" i="25"/>
  <c r="AD107" i="25"/>
  <c r="AE106" i="25"/>
  <c r="AL104" i="25"/>
  <c r="AK104" i="25"/>
  <c r="AD95" i="24"/>
  <c r="AE94" i="24"/>
  <c r="AL92" i="24"/>
  <c r="AK92" i="24"/>
  <c r="AE118" i="24"/>
  <c r="AD119" i="24"/>
  <c r="AL128" i="24"/>
  <c r="AK128" i="24"/>
  <c r="AK116" i="24"/>
  <c r="AL116" i="24"/>
  <c r="AF117" i="24"/>
  <c r="AJ117" i="24"/>
  <c r="AI117" i="24"/>
  <c r="AH117" i="24"/>
  <c r="AG117" i="24"/>
  <c r="AD131" i="24"/>
  <c r="AE130" i="24"/>
  <c r="AG93" i="24"/>
  <c r="AF93" i="24"/>
  <c r="AJ93" i="24"/>
  <c r="AH93" i="24"/>
  <c r="AI93" i="24"/>
  <c r="AG129" i="24"/>
  <c r="AF129" i="24"/>
  <c r="AJ129" i="24"/>
  <c r="AI129" i="24"/>
  <c r="AH129" i="24"/>
  <c r="AJ93" i="23"/>
  <c r="AI93" i="23"/>
  <c r="AH93" i="23"/>
  <c r="AG93" i="23"/>
  <c r="AF93" i="23"/>
  <c r="AL104" i="23"/>
  <c r="AK104" i="23"/>
  <c r="AK128" i="23"/>
  <c r="AL128" i="23"/>
  <c r="AE118" i="23"/>
  <c r="AD119" i="23"/>
  <c r="AD95" i="23"/>
  <c r="AE94" i="23"/>
  <c r="AK92" i="23"/>
  <c r="AL92" i="23"/>
  <c r="AJ117" i="23"/>
  <c r="AH117" i="23"/>
  <c r="AI117" i="23"/>
  <c r="AG117" i="23"/>
  <c r="AF117" i="23"/>
  <c r="AG129" i="23"/>
  <c r="AF129" i="23"/>
  <c r="AJ129" i="23"/>
  <c r="AI129" i="23"/>
  <c r="AH129" i="23"/>
  <c r="AD131" i="23"/>
  <c r="AE130" i="23"/>
  <c r="AE106" i="23"/>
  <c r="AD107" i="23"/>
  <c r="AL116" i="23"/>
  <c r="AK116" i="23"/>
  <c r="AG105" i="23"/>
  <c r="AF105" i="23"/>
  <c r="AJ105" i="23"/>
  <c r="AH105" i="23"/>
  <c r="AI105" i="23"/>
  <c r="AJ117" i="22"/>
  <c r="AI117" i="22"/>
  <c r="AH117" i="22"/>
  <c r="AG117" i="22"/>
  <c r="AF117" i="22"/>
  <c r="AL128" i="22"/>
  <c r="AK128" i="22"/>
  <c r="AL116" i="22"/>
  <c r="AK116" i="22"/>
  <c r="AH105" i="22"/>
  <c r="AG105" i="22"/>
  <c r="AF105" i="22"/>
  <c r="AJ105" i="22"/>
  <c r="AI105" i="22"/>
  <c r="AG129" i="22"/>
  <c r="AF129" i="22"/>
  <c r="AJ129" i="22"/>
  <c r="AI129" i="22"/>
  <c r="AH129" i="22"/>
  <c r="AE106" i="22"/>
  <c r="AD107" i="22"/>
  <c r="AL92" i="22"/>
  <c r="AK92" i="22"/>
  <c r="AD131" i="22"/>
  <c r="AE130" i="22"/>
  <c r="AI93" i="22"/>
  <c r="AH93" i="22"/>
  <c r="AG93" i="22"/>
  <c r="AF93" i="22"/>
  <c r="AJ93" i="22"/>
  <c r="AD95" i="22"/>
  <c r="AE94" i="22"/>
  <c r="AL104" i="22"/>
  <c r="AK104" i="22"/>
  <c r="AE118" i="22"/>
  <c r="AD119" i="22"/>
  <c r="AL104" i="21"/>
  <c r="AK104" i="21"/>
  <c r="AG93" i="21"/>
  <c r="AF93" i="21"/>
  <c r="AJ93" i="21"/>
  <c r="AI93" i="21"/>
  <c r="AH93" i="21"/>
  <c r="AD132" i="21"/>
  <c r="AE131" i="21"/>
  <c r="AL116" i="21"/>
  <c r="AK116" i="21"/>
  <c r="AD95" i="21"/>
  <c r="AE94" i="21"/>
  <c r="AF117" i="21"/>
  <c r="AJ117" i="21"/>
  <c r="AI117" i="21"/>
  <c r="AH117" i="21"/>
  <c r="AG117" i="21"/>
  <c r="AF130" i="21"/>
  <c r="AJ130" i="21"/>
  <c r="AI130" i="21"/>
  <c r="AH130" i="21"/>
  <c r="AG130" i="21"/>
  <c r="AD119" i="21"/>
  <c r="AE118" i="21"/>
  <c r="AK92" i="21"/>
  <c r="AL92" i="21"/>
  <c r="AD107" i="21"/>
  <c r="AE106" i="21"/>
  <c r="AK129" i="21"/>
  <c r="AL129" i="21"/>
  <c r="AG105" i="21"/>
  <c r="AF105" i="21"/>
  <c r="AJ105" i="21"/>
  <c r="AI105" i="21"/>
  <c r="AH105" i="21"/>
  <c r="AD95" i="20"/>
  <c r="AE94" i="20"/>
  <c r="AK92" i="20"/>
  <c r="AL92" i="20"/>
  <c r="AD107" i="20"/>
  <c r="AE106" i="20"/>
  <c r="AH93" i="20"/>
  <c r="AG93" i="20"/>
  <c r="AF93" i="20"/>
  <c r="AI93" i="20"/>
  <c r="AJ93" i="20"/>
  <c r="AD119" i="20"/>
  <c r="AE118" i="20"/>
  <c r="AG105" i="20"/>
  <c r="AF105" i="20"/>
  <c r="AJ105" i="20"/>
  <c r="AI105" i="20"/>
  <c r="AH105" i="20"/>
  <c r="AL116" i="20"/>
  <c r="AK116" i="20"/>
  <c r="AD131" i="20"/>
  <c r="AE130" i="20"/>
  <c r="AL104" i="20"/>
  <c r="AK104" i="20"/>
  <c r="AG129" i="20"/>
  <c r="AF129" i="20"/>
  <c r="AJ129" i="20"/>
  <c r="AI129" i="20"/>
  <c r="AH129" i="20"/>
  <c r="AL128" i="20"/>
  <c r="AK128" i="20"/>
  <c r="AI117" i="20"/>
  <c r="AH117" i="20"/>
  <c r="AG117" i="20"/>
  <c r="AF117" i="20"/>
  <c r="AJ117" i="20"/>
  <c r="AH93" i="19"/>
  <c r="AG93" i="19"/>
  <c r="AF93" i="19"/>
  <c r="AJ93" i="19"/>
  <c r="AI93" i="19"/>
  <c r="AG105" i="19"/>
  <c r="AF105" i="19"/>
  <c r="AJ105" i="19"/>
  <c r="AH105" i="19"/>
  <c r="AI105" i="19"/>
  <c r="AL128" i="19"/>
  <c r="AK128" i="19"/>
  <c r="AI117" i="19"/>
  <c r="AH117" i="19"/>
  <c r="AG117" i="19"/>
  <c r="AF117" i="19"/>
  <c r="AJ117" i="19"/>
  <c r="AG129" i="19"/>
  <c r="AF129" i="19"/>
  <c r="AJ129" i="19"/>
  <c r="AI129" i="19"/>
  <c r="AH129" i="19"/>
  <c r="AK92" i="19"/>
  <c r="AL92" i="19"/>
  <c r="AD95" i="19"/>
  <c r="AE94" i="19"/>
  <c r="AL104" i="19"/>
  <c r="AK104" i="19"/>
  <c r="AD119" i="19"/>
  <c r="AE118" i="19"/>
  <c r="AD131" i="19"/>
  <c r="AE130" i="19"/>
  <c r="AE106" i="19"/>
  <c r="AD107" i="19"/>
  <c r="AL116" i="19"/>
  <c r="AK116" i="19"/>
  <c r="AE130" i="18"/>
  <c r="AD131" i="18"/>
  <c r="AD107" i="18"/>
  <c r="AE106" i="18"/>
  <c r="AH129" i="18"/>
  <c r="AG129" i="18"/>
  <c r="AF129" i="18"/>
  <c r="AJ129" i="18"/>
  <c r="AI129" i="18"/>
  <c r="AI105" i="18"/>
  <c r="AH105" i="18"/>
  <c r="AG105" i="18"/>
  <c r="AF105" i="18"/>
  <c r="AJ105" i="18"/>
  <c r="AE94" i="18"/>
  <c r="AD95" i="18"/>
  <c r="AG93" i="18"/>
  <c r="AF93" i="18"/>
  <c r="AJ93" i="18"/>
  <c r="AH93" i="18"/>
  <c r="AI93" i="18"/>
  <c r="AJ117" i="18"/>
  <c r="AG117" i="18"/>
  <c r="AF117" i="18"/>
  <c r="AI117" i="18"/>
  <c r="AH117" i="18"/>
  <c r="AE118" i="18"/>
  <c r="AD119" i="18"/>
  <c r="AL128" i="18"/>
  <c r="AK128" i="18"/>
  <c r="AK116" i="18"/>
  <c r="AL116" i="18"/>
  <c r="AK104" i="18"/>
  <c r="AL104" i="18"/>
  <c r="AL92" i="18"/>
  <c r="AK92" i="18"/>
  <c r="AE106" i="15"/>
  <c r="AD107" i="15"/>
  <c r="AL116" i="15"/>
  <c r="AK116" i="15"/>
  <c r="AL92" i="15"/>
  <c r="AK92" i="15"/>
  <c r="AL128" i="15"/>
  <c r="AK128" i="15"/>
  <c r="AL104" i="15"/>
  <c r="AK104" i="15"/>
  <c r="AI105" i="15"/>
  <c r="AF105" i="15"/>
  <c r="AH105" i="15"/>
  <c r="AG105" i="15"/>
  <c r="AJ105" i="15"/>
  <c r="AE130" i="15"/>
  <c r="AD131" i="15"/>
  <c r="AJ129" i="15"/>
  <c r="AI129" i="15"/>
  <c r="AH129" i="15"/>
  <c r="AG129" i="15"/>
  <c r="AF129" i="15"/>
  <c r="AI117" i="15"/>
  <c r="AH117" i="15"/>
  <c r="AG117" i="15"/>
  <c r="AF117" i="15"/>
  <c r="AJ117" i="15"/>
  <c r="AE94" i="15"/>
  <c r="AD95" i="15"/>
  <c r="AD119" i="15"/>
  <c r="AE118" i="15"/>
  <c r="AH93" i="15"/>
  <c r="AG93" i="15"/>
  <c r="AF93" i="15"/>
  <c r="AI93" i="15"/>
  <c r="AJ93" i="15"/>
  <c r="AH105" i="12"/>
  <c r="AG105" i="12"/>
  <c r="AJ105" i="12"/>
  <c r="AI105" i="12"/>
  <c r="AF105" i="12"/>
  <c r="AE118" i="12"/>
  <c r="AD119" i="12"/>
  <c r="AD95" i="12"/>
  <c r="AE94" i="12"/>
  <c r="AE130" i="12"/>
  <c r="AD131" i="12"/>
  <c r="AL128" i="12"/>
  <c r="AK128" i="12"/>
  <c r="AJ129" i="12"/>
  <c r="AI129" i="12"/>
  <c r="AH129" i="12"/>
  <c r="AG129" i="12"/>
  <c r="AF129" i="12"/>
  <c r="AL104" i="12"/>
  <c r="AK104" i="12"/>
  <c r="AJ117" i="12"/>
  <c r="AH117" i="12"/>
  <c r="AG117" i="12"/>
  <c r="AI117" i="12"/>
  <c r="AF117" i="12"/>
  <c r="AL116" i="12"/>
  <c r="AK116" i="12"/>
  <c r="AK92" i="12"/>
  <c r="AL92" i="12"/>
  <c r="AH93" i="12"/>
  <c r="AG93" i="12"/>
  <c r="AF93" i="12"/>
  <c r="AJ93" i="12"/>
  <c r="AI93" i="12"/>
  <c r="AE106" i="12"/>
  <c r="AD107" i="12"/>
  <c r="AK116" i="11"/>
  <c r="AH106" i="11"/>
  <c r="AH129" i="11"/>
  <c r="AI129" i="11"/>
  <c r="AF129" i="11"/>
  <c r="AG129" i="11"/>
  <c r="AI106" i="11"/>
  <c r="AF106" i="11"/>
  <c r="AG117" i="11"/>
  <c r="AI117" i="11"/>
  <c r="AH117" i="11"/>
  <c r="AF117" i="11"/>
  <c r="AJ106" i="11"/>
  <c r="AK106" i="11" s="1"/>
  <c r="AH93" i="11"/>
  <c r="AF93" i="11"/>
  <c r="AI93" i="11"/>
  <c r="AJ93" i="11"/>
  <c r="AK93" i="11" s="1"/>
  <c r="AD119" i="11"/>
  <c r="AE118" i="11"/>
  <c r="AH118" i="11" s="1"/>
  <c r="AE130" i="11"/>
  <c r="AI130" i="11" s="1"/>
  <c r="AD95" i="11"/>
  <c r="AE94" i="11"/>
  <c r="AJ94" i="11" s="1"/>
  <c r="AD108" i="11"/>
  <c r="AE107" i="11"/>
  <c r="AJ107" i="11" s="1"/>
  <c r="AK117" i="11"/>
  <c r="AL117" i="11"/>
  <c r="AK129" i="11"/>
  <c r="AL129" i="11"/>
  <c r="AC131" i="11"/>
  <c r="AC119" i="11"/>
  <c r="AC107" i="11"/>
  <c r="AC95" i="11"/>
  <c r="AD97" i="50" l="1"/>
  <c r="AE97" i="50" s="1"/>
  <c r="AE96" i="50"/>
  <c r="AL94" i="50"/>
  <c r="AK94" i="50"/>
  <c r="AI95" i="50"/>
  <c r="AH95" i="50"/>
  <c r="AG95" i="50"/>
  <c r="AF95" i="50"/>
  <c r="AJ95" i="50"/>
  <c r="AL130" i="50"/>
  <c r="AK130" i="50"/>
  <c r="AE132" i="50"/>
  <c r="AD133" i="50"/>
  <c r="AE133" i="50" s="1"/>
  <c r="AG131" i="50"/>
  <c r="AF131" i="50"/>
  <c r="AJ131" i="50"/>
  <c r="AH131" i="50"/>
  <c r="AI131" i="50"/>
  <c r="AL107" i="50"/>
  <c r="AK107" i="50"/>
  <c r="AF108" i="50"/>
  <c r="AI108" i="50"/>
  <c r="AG108" i="50"/>
  <c r="AJ108" i="50"/>
  <c r="AH108" i="50"/>
  <c r="AL119" i="50"/>
  <c r="AK119" i="50"/>
  <c r="AH109" i="50"/>
  <c r="AF109" i="50"/>
  <c r="AJ109" i="50"/>
  <c r="AI109" i="50"/>
  <c r="AG109" i="50"/>
  <c r="AJ121" i="50"/>
  <c r="AH121" i="50"/>
  <c r="AF121" i="50"/>
  <c r="AI121" i="50"/>
  <c r="AG121" i="50"/>
  <c r="AJ120" i="50"/>
  <c r="AH120" i="50"/>
  <c r="AF120" i="50"/>
  <c r="AI120" i="50"/>
  <c r="AG120" i="50"/>
  <c r="AI118" i="49"/>
  <c r="AH118" i="49"/>
  <c r="AG118" i="49"/>
  <c r="AJ118" i="49"/>
  <c r="AF118" i="49"/>
  <c r="AD120" i="49"/>
  <c r="AE119" i="49"/>
  <c r="AF130" i="49"/>
  <c r="AJ130" i="49"/>
  <c r="AI130" i="49"/>
  <c r="AH130" i="49"/>
  <c r="AG130" i="49"/>
  <c r="AG106" i="49"/>
  <c r="AF106" i="49"/>
  <c r="AJ106" i="49"/>
  <c r="AI106" i="49"/>
  <c r="AH106" i="49"/>
  <c r="AE131" i="49"/>
  <c r="AD132" i="49"/>
  <c r="AD108" i="49"/>
  <c r="AE107" i="49"/>
  <c r="AE95" i="49"/>
  <c r="AD96" i="49"/>
  <c r="AL93" i="49"/>
  <c r="AK93" i="49"/>
  <c r="AL129" i="49"/>
  <c r="AK129" i="49"/>
  <c r="AJ94" i="49"/>
  <c r="AI94" i="49"/>
  <c r="AG94" i="49"/>
  <c r="AF94" i="49"/>
  <c r="AH94" i="49"/>
  <c r="AL117" i="49"/>
  <c r="AK117" i="49"/>
  <c r="AL105" i="49"/>
  <c r="AK105" i="49"/>
  <c r="AL97" i="48"/>
  <c r="AK97" i="48"/>
  <c r="AG131" i="48"/>
  <c r="AF131" i="48"/>
  <c r="AJ131" i="48"/>
  <c r="AI131" i="48"/>
  <c r="AH131" i="48"/>
  <c r="AJ107" i="48"/>
  <c r="AI107" i="48"/>
  <c r="AH107" i="48"/>
  <c r="AG107" i="48"/>
  <c r="AF107" i="48"/>
  <c r="AL106" i="48"/>
  <c r="AK106" i="48"/>
  <c r="AD109" i="48"/>
  <c r="AE109" i="48" s="1"/>
  <c r="AE108" i="48"/>
  <c r="AL130" i="48"/>
  <c r="AK130" i="48"/>
  <c r="AK96" i="48"/>
  <c r="AL96" i="48"/>
  <c r="AE132" i="48"/>
  <c r="AD133" i="48"/>
  <c r="AE133" i="48" s="1"/>
  <c r="AK93" i="47"/>
  <c r="AL93" i="47"/>
  <c r="AL105" i="47"/>
  <c r="AK105" i="47"/>
  <c r="AE119" i="47"/>
  <c r="AD120" i="47"/>
  <c r="AL129" i="47"/>
  <c r="AK129" i="47"/>
  <c r="AE131" i="47"/>
  <c r="AD132" i="47"/>
  <c r="AF118" i="47"/>
  <c r="AJ118" i="47"/>
  <c r="AI118" i="47"/>
  <c r="AH118" i="47"/>
  <c r="AG118" i="47"/>
  <c r="AF130" i="47"/>
  <c r="AG130" i="47"/>
  <c r="AH130" i="47"/>
  <c r="AJ130" i="47"/>
  <c r="AI130" i="47"/>
  <c r="AE95" i="47"/>
  <c r="AD96" i="47"/>
  <c r="AF106" i="47"/>
  <c r="AJ106" i="47"/>
  <c r="AI106" i="47"/>
  <c r="AG106" i="47"/>
  <c r="AH106" i="47"/>
  <c r="AJ94" i="47"/>
  <c r="AH94" i="47"/>
  <c r="AG94" i="47"/>
  <c r="AF94" i="47"/>
  <c r="AI94" i="47"/>
  <c r="AL117" i="47"/>
  <c r="AK117" i="47"/>
  <c r="AD108" i="47"/>
  <c r="AE107" i="47"/>
  <c r="AF96" i="46"/>
  <c r="AI96" i="46"/>
  <c r="AH96" i="46"/>
  <c r="AJ96" i="46"/>
  <c r="AG96" i="46"/>
  <c r="AF107" i="46"/>
  <c r="AJ107" i="46"/>
  <c r="AH107" i="46"/>
  <c r="AG107" i="46"/>
  <c r="AI107" i="46"/>
  <c r="AL106" i="46"/>
  <c r="AK106" i="46"/>
  <c r="AL95" i="46"/>
  <c r="AK95" i="46"/>
  <c r="AH97" i="46"/>
  <c r="AG97" i="46"/>
  <c r="AJ97" i="46"/>
  <c r="AI97" i="46"/>
  <c r="AF97" i="46"/>
  <c r="AI133" i="46"/>
  <c r="AH133" i="46"/>
  <c r="AG133" i="46"/>
  <c r="AF133" i="46"/>
  <c r="AJ133" i="46"/>
  <c r="AD109" i="46"/>
  <c r="AE109" i="46" s="1"/>
  <c r="AE108" i="46"/>
  <c r="AL119" i="46"/>
  <c r="AK119" i="46"/>
  <c r="AH132" i="46"/>
  <c r="AG132" i="46"/>
  <c r="AF132" i="46"/>
  <c r="AI132" i="46"/>
  <c r="AJ132" i="46"/>
  <c r="AJ121" i="46"/>
  <c r="AI121" i="46"/>
  <c r="AH121" i="46"/>
  <c r="AF121" i="46"/>
  <c r="AG121" i="46"/>
  <c r="AJ120" i="46"/>
  <c r="AI120" i="46"/>
  <c r="AH120" i="46"/>
  <c r="AF120" i="46"/>
  <c r="AG120" i="46"/>
  <c r="AL131" i="46"/>
  <c r="AK131" i="46"/>
  <c r="AL106" i="44"/>
  <c r="AK106" i="44"/>
  <c r="AD109" i="44"/>
  <c r="AE109" i="44" s="1"/>
  <c r="AE108" i="44"/>
  <c r="AG107" i="44"/>
  <c r="AJ107" i="44"/>
  <c r="AI107" i="44"/>
  <c r="AH107" i="44"/>
  <c r="AF107" i="44"/>
  <c r="AD120" i="45"/>
  <c r="AE119" i="45"/>
  <c r="AL129" i="45"/>
  <c r="AK129" i="45"/>
  <c r="AJ106" i="45"/>
  <c r="AI106" i="45"/>
  <c r="AH106" i="45"/>
  <c r="AF106" i="45"/>
  <c r="AG106" i="45"/>
  <c r="AK105" i="45"/>
  <c r="AL105" i="45"/>
  <c r="AD108" i="45"/>
  <c r="AE107" i="45"/>
  <c r="AD96" i="45"/>
  <c r="AE95" i="45"/>
  <c r="AK93" i="45"/>
  <c r="AL93" i="45"/>
  <c r="AL117" i="45"/>
  <c r="AK117" i="45"/>
  <c r="AI94" i="45"/>
  <c r="AJ94" i="45"/>
  <c r="AH94" i="45"/>
  <c r="AF94" i="45"/>
  <c r="AG94" i="45"/>
  <c r="AE131" i="45"/>
  <c r="AD132" i="45"/>
  <c r="AJ118" i="45"/>
  <c r="AI118" i="45"/>
  <c r="AH118" i="45"/>
  <c r="AG118" i="45"/>
  <c r="AF118" i="45"/>
  <c r="AF130" i="45"/>
  <c r="AG130" i="45"/>
  <c r="AH130" i="45"/>
  <c r="AJ130" i="45"/>
  <c r="AI130" i="45"/>
  <c r="AK97" i="44"/>
  <c r="AL97" i="44"/>
  <c r="AK96" i="44"/>
  <c r="AL96" i="44"/>
  <c r="AL130" i="44"/>
  <c r="AK130" i="44"/>
  <c r="AE132" i="44"/>
  <c r="AD133" i="44"/>
  <c r="AE133" i="44" s="1"/>
  <c r="AG131" i="44"/>
  <c r="AF131" i="44"/>
  <c r="AH131" i="44"/>
  <c r="AJ131" i="44"/>
  <c r="AI131" i="44"/>
  <c r="AJ118" i="43"/>
  <c r="AI118" i="43"/>
  <c r="AH118" i="43"/>
  <c r="AG118" i="43"/>
  <c r="AF118" i="43"/>
  <c r="AL117" i="43"/>
  <c r="AK117" i="43"/>
  <c r="AE119" i="43"/>
  <c r="AD120" i="43"/>
  <c r="AJ95" i="43"/>
  <c r="AG95" i="43"/>
  <c r="AF95" i="43"/>
  <c r="AH95" i="43"/>
  <c r="AI95" i="43"/>
  <c r="AL94" i="43"/>
  <c r="AK94" i="43"/>
  <c r="AJ107" i="43"/>
  <c r="AG107" i="43"/>
  <c r="AH107" i="43"/>
  <c r="AF107" i="43"/>
  <c r="AI107" i="43"/>
  <c r="AE108" i="43"/>
  <c r="AD109" i="43"/>
  <c r="AE109" i="43" s="1"/>
  <c r="AL106" i="43"/>
  <c r="AK106" i="43"/>
  <c r="AL129" i="43"/>
  <c r="AK129" i="43"/>
  <c r="AE131" i="43"/>
  <c r="AD132" i="43"/>
  <c r="AE96" i="43"/>
  <c r="AD97" i="43"/>
  <c r="AE97" i="43" s="1"/>
  <c r="AF130" i="43"/>
  <c r="AJ130" i="43"/>
  <c r="AI130" i="43"/>
  <c r="AH130" i="43"/>
  <c r="AG130" i="43"/>
  <c r="AJ120" i="42"/>
  <c r="AI120" i="42"/>
  <c r="AH120" i="42"/>
  <c r="AG120" i="42"/>
  <c r="AF120" i="42"/>
  <c r="AJ121" i="42"/>
  <c r="AI121" i="42"/>
  <c r="AH121" i="42"/>
  <c r="AG121" i="42"/>
  <c r="AF121" i="42"/>
  <c r="AE132" i="42"/>
  <c r="AD133" i="42"/>
  <c r="AE133" i="42" s="1"/>
  <c r="AL119" i="42"/>
  <c r="AK119" i="42"/>
  <c r="AG131" i="42"/>
  <c r="AF131" i="42"/>
  <c r="AJ131" i="42"/>
  <c r="AI131" i="42"/>
  <c r="AH131" i="42"/>
  <c r="AL130" i="42"/>
  <c r="AK130" i="42"/>
  <c r="AJ107" i="42"/>
  <c r="AI107" i="42"/>
  <c r="AF107" i="42"/>
  <c r="AG107" i="42"/>
  <c r="AH107" i="42"/>
  <c r="AK97" i="42"/>
  <c r="AL97" i="42"/>
  <c r="AD109" i="42"/>
  <c r="AE109" i="42" s="1"/>
  <c r="AE108" i="42"/>
  <c r="AL106" i="42"/>
  <c r="AK106" i="42"/>
  <c r="AK96" i="42"/>
  <c r="AL96" i="42"/>
  <c r="AL93" i="41"/>
  <c r="AK93" i="41"/>
  <c r="AJ94" i="41"/>
  <c r="AI94" i="41"/>
  <c r="AH94" i="41"/>
  <c r="AG94" i="41"/>
  <c r="AF94" i="41"/>
  <c r="AD96" i="41"/>
  <c r="AE95" i="41"/>
  <c r="AL106" i="41"/>
  <c r="AK106" i="41"/>
  <c r="AL117" i="41"/>
  <c r="AK117" i="41"/>
  <c r="AE119" i="41"/>
  <c r="AD120" i="41"/>
  <c r="AJ118" i="41"/>
  <c r="AI118" i="41"/>
  <c r="AH118" i="41"/>
  <c r="AG118" i="41"/>
  <c r="AF118" i="41"/>
  <c r="AJ107" i="41"/>
  <c r="AH107" i="41"/>
  <c r="AI107" i="41"/>
  <c r="AG107" i="41"/>
  <c r="AF107" i="41"/>
  <c r="AL129" i="41"/>
  <c r="AK129" i="41"/>
  <c r="AE131" i="41"/>
  <c r="AD132" i="41"/>
  <c r="AD109" i="41"/>
  <c r="AE109" i="41" s="1"/>
  <c r="AE108" i="41"/>
  <c r="AF130" i="41"/>
  <c r="AJ130" i="41"/>
  <c r="AI130" i="41"/>
  <c r="AH130" i="41"/>
  <c r="AG130" i="41"/>
  <c r="AJ121" i="40"/>
  <c r="AI121" i="40"/>
  <c r="AH121" i="40"/>
  <c r="AG121" i="40"/>
  <c r="AF121" i="40"/>
  <c r="AL107" i="40"/>
  <c r="AK107" i="40"/>
  <c r="AE132" i="40"/>
  <c r="AD133" i="40"/>
  <c r="AE133" i="40" s="1"/>
  <c r="AL95" i="40"/>
  <c r="AK95" i="40"/>
  <c r="AJ120" i="40"/>
  <c r="AI120" i="40"/>
  <c r="AH120" i="40"/>
  <c r="AG120" i="40"/>
  <c r="AF120" i="40"/>
  <c r="AG131" i="40"/>
  <c r="AF131" i="40"/>
  <c r="AJ131" i="40"/>
  <c r="AI131" i="40"/>
  <c r="AH131" i="40"/>
  <c r="AI97" i="40"/>
  <c r="AH97" i="40"/>
  <c r="AG97" i="40"/>
  <c r="AF97" i="40"/>
  <c r="AJ97" i="40"/>
  <c r="AJ96" i="40"/>
  <c r="AI96" i="40"/>
  <c r="AH96" i="40"/>
  <c r="AG96" i="40"/>
  <c r="AF96" i="40"/>
  <c r="AF108" i="40"/>
  <c r="AJ108" i="40"/>
  <c r="AI108" i="40"/>
  <c r="AH108" i="40"/>
  <c r="AG108" i="40"/>
  <c r="AJ109" i="40"/>
  <c r="AI109" i="40"/>
  <c r="AH109" i="40"/>
  <c r="AG109" i="40"/>
  <c r="AF109" i="40"/>
  <c r="AL130" i="40"/>
  <c r="AK130" i="40"/>
  <c r="AL119" i="40"/>
  <c r="AK119" i="40"/>
  <c r="AD97" i="39"/>
  <c r="AE97" i="39" s="1"/>
  <c r="AE96" i="39"/>
  <c r="AG106" i="39"/>
  <c r="AF106" i="39"/>
  <c r="AJ106" i="39"/>
  <c r="AI106" i="39"/>
  <c r="AH106" i="39"/>
  <c r="AE119" i="39"/>
  <c r="AD120" i="39"/>
  <c r="AD108" i="39"/>
  <c r="AE107" i="39"/>
  <c r="AL94" i="39"/>
  <c r="AK94" i="39"/>
  <c r="AH118" i="39"/>
  <c r="AF118" i="39"/>
  <c r="AJ118" i="39"/>
  <c r="AI118" i="39"/>
  <c r="AG118" i="39"/>
  <c r="AL105" i="39"/>
  <c r="AK105" i="39"/>
  <c r="AL117" i="39"/>
  <c r="AK117" i="39"/>
  <c r="AL129" i="39"/>
  <c r="AK129" i="39"/>
  <c r="AE131" i="39"/>
  <c r="AD132" i="39"/>
  <c r="AF95" i="39"/>
  <c r="AI95" i="39"/>
  <c r="AJ95" i="39"/>
  <c r="AH95" i="39"/>
  <c r="AG95" i="39"/>
  <c r="AF130" i="39"/>
  <c r="AJ130" i="39"/>
  <c r="AI130" i="39"/>
  <c r="AG130" i="39"/>
  <c r="AH130" i="39"/>
  <c r="AE108" i="38"/>
  <c r="AE109" i="38"/>
  <c r="AL106" i="38"/>
  <c r="AK106" i="38"/>
  <c r="AL117" i="38"/>
  <c r="AK117" i="38"/>
  <c r="AJ118" i="38"/>
  <c r="AI118" i="38"/>
  <c r="AH118" i="38"/>
  <c r="AF118" i="38"/>
  <c r="AG118" i="38"/>
  <c r="AE119" i="38"/>
  <c r="AL93" i="38"/>
  <c r="AK93" i="38"/>
  <c r="AE95" i="38"/>
  <c r="AH132" i="38"/>
  <c r="AG132" i="38"/>
  <c r="AF132" i="38"/>
  <c r="AJ132" i="38"/>
  <c r="AI132" i="38"/>
  <c r="AH107" i="38"/>
  <c r="AJ107" i="38"/>
  <c r="AG107" i="38"/>
  <c r="AF107" i="38"/>
  <c r="AI107" i="38"/>
  <c r="AL131" i="38"/>
  <c r="AK131" i="38"/>
  <c r="AI133" i="38"/>
  <c r="AH133" i="38"/>
  <c r="AG133" i="38"/>
  <c r="AF133" i="38"/>
  <c r="AJ133" i="38"/>
  <c r="AH94" i="38"/>
  <c r="AI94" i="38"/>
  <c r="AG94" i="38"/>
  <c r="AF94" i="38"/>
  <c r="AJ94" i="38"/>
  <c r="AL117" i="37"/>
  <c r="AK117" i="37"/>
  <c r="AH95" i="37"/>
  <c r="AJ95" i="37"/>
  <c r="AI95" i="37"/>
  <c r="AG95" i="37"/>
  <c r="AF95" i="37"/>
  <c r="AE96" i="37"/>
  <c r="AE97" i="37"/>
  <c r="AE133" i="37"/>
  <c r="AE132" i="37"/>
  <c r="AG131" i="37"/>
  <c r="AF131" i="37"/>
  <c r="AH131" i="37"/>
  <c r="AJ131" i="37"/>
  <c r="AI131" i="37"/>
  <c r="AI107" i="37"/>
  <c r="AF107" i="37"/>
  <c r="AH107" i="37"/>
  <c r="AG107" i="37"/>
  <c r="AJ107" i="37"/>
  <c r="AE119" i="37"/>
  <c r="AJ118" i="37"/>
  <c r="AI118" i="37"/>
  <c r="AG118" i="37"/>
  <c r="AF118" i="37"/>
  <c r="AH118" i="37"/>
  <c r="AL94" i="37"/>
  <c r="AK94" i="37"/>
  <c r="AL130" i="37"/>
  <c r="AK130" i="37"/>
  <c r="AE108" i="37"/>
  <c r="AE109" i="37"/>
  <c r="AK106" i="37"/>
  <c r="AL106" i="37"/>
  <c r="AL130" i="36"/>
  <c r="AK130" i="36"/>
  <c r="AE95" i="36"/>
  <c r="AG131" i="36"/>
  <c r="AF131" i="36"/>
  <c r="AJ131" i="36"/>
  <c r="AI131" i="36"/>
  <c r="AH131" i="36"/>
  <c r="AI94" i="36"/>
  <c r="AH94" i="36"/>
  <c r="AF94" i="36"/>
  <c r="AG94" i="36"/>
  <c r="AJ94" i="36"/>
  <c r="AL93" i="36"/>
  <c r="AK93" i="36"/>
  <c r="AE133" i="36"/>
  <c r="AE132" i="36"/>
  <c r="AL105" i="36"/>
  <c r="AK105" i="36"/>
  <c r="AJ106" i="36"/>
  <c r="AG106" i="36"/>
  <c r="AF106" i="36"/>
  <c r="AI106" i="36"/>
  <c r="AH106" i="36"/>
  <c r="AJ118" i="36"/>
  <c r="AH118" i="36"/>
  <c r="AG118" i="36"/>
  <c r="AF118" i="36"/>
  <c r="AI118" i="36"/>
  <c r="AL117" i="36"/>
  <c r="AK117" i="36"/>
  <c r="AE107" i="36"/>
  <c r="AE119" i="36"/>
  <c r="AE95" i="35"/>
  <c r="AL105" i="35"/>
  <c r="AK105" i="35"/>
  <c r="AE131" i="35"/>
  <c r="AJ94" i="35"/>
  <c r="AH94" i="35"/>
  <c r="AG94" i="35"/>
  <c r="AF94" i="35"/>
  <c r="AI94" i="35"/>
  <c r="AJ118" i="35"/>
  <c r="AI118" i="35"/>
  <c r="AG118" i="35"/>
  <c r="AH118" i="35"/>
  <c r="AF118" i="35"/>
  <c r="AF130" i="35"/>
  <c r="AJ130" i="35"/>
  <c r="AI130" i="35"/>
  <c r="AG130" i="35"/>
  <c r="AH130" i="35"/>
  <c r="AH106" i="35"/>
  <c r="AG106" i="35"/>
  <c r="AF106" i="35"/>
  <c r="AI106" i="35"/>
  <c r="AJ106" i="35"/>
  <c r="AE119" i="35"/>
  <c r="AK117" i="35"/>
  <c r="AL117" i="35"/>
  <c r="AE107" i="35"/>
  <c r="AL93" i="35"/>
  <c r="AK93" i="35"/>
  <c r="AL129" i="35"/>
  <c r="AK129" i="35"/>
  <c r="AL117" i="34"/>
  <c r="AK117" i="34"/>
  <c r="AE95" i="34"/>
  <c r="AL93" i="34"/>
  <c r="AK93" i="34"/>
  <c r="AJ94" i="34"/>
  <c r="AI94" i="34"/>
  <c r="AG94" i="34"/>
  <c r="AH94" i="34"/>
  <c r="AF94" i="34"/>
  <c r="AL129" i="34"/>
  <c r="AK129" i="34"/>
  <c r="AJ106" i="34"/>
  <c r="AI106" i="34"/>
  <c r="AH106" i="34"/>
  <c r="AG106" i="34"/>
  <c r="AF106" i="34"/>
  <c r="AE119" i="34"/>
  <c r="AE107" i="34"/>
  <c r="AJ118" i="34"/>
  <c r="AI118" i="34"/>
  <c r="AH118" i="34"/>
  <c r="AG118" i="34"/>
  <c r="AF118" i="34"/>
  <c r="AE131" i="34"/>
  <c r="AL105" i="34"/>
  <c r="AK105" i="34"/>
  <c r="AF130" i="34"/>
  <c r="AJ130" i="34"/>
  <c r="AH130" i="34"/>
  <c r="AG130" i="34"/>
  <c r="AI130" i="34"/>
  <c r="AE107" i="33"/>
  <c r="AL117" i="33"/>
  <c r="AK117" i="33"/>
  <c r="AJ94" i="33"/>
  <c r="AH94" i="33"/>
  <c r="AG94" i="33"/>
  <c r="AF94" i="33"/>
  <c r="AI94" i="33"/>
  <c r="AE95" i="33"/>
  <c r="AE131" i="33"/>
  <c r="AF130" i="33"/>
  <c r="AJ130" i="33"/>
  <c r="AI130" i="33"/>
  <c r="AH130" i="33"/>
  <c r="AG130" i="33"/>
  <c r="AL93" i="33"/>
  <c r="AK93" i="33"/>
  <c r="AE119" i="33"/>
  <c r="AL129" i="33"/>
  <c r="AK129" i="33"/>
  <c r="AJ118" i="33"/>
  <c r="AI118" i="33"/>
  <c r="AG118" i="33"/>
  <c r="AF118" i="33"/>
  <c r="AH118" i="33"/>
  <c r="AJ106" i="33"/>
  <c r="AH106" i="33"/>
  <c r="AG106" i="33"/>
  <c r="AI106" i="33"/>
  <c r="AF106" i="33"/>
  <c r="AL105" i="33"/>
  <c r="AK105" i="33"/>
  <c r="AJ94" i="32"/>
  <c r="AH94" i="32"/>
  <c r="AG94" i="32"/>
  <c r="AI94" i="32"/>
  <c r="AF94" i="32"/>
  <c r="AE107" i="32"/>
  <c r="AJ106" i="32"/>
  <c r="AG106" i="32"/>
  <c r="AH106" i="32"/>
  <c r="AF106" i="32"/>
  <c r="AI106" i="32"/>
  <c r="AI118" i="32"/>
  <c r="AJ118" i="32"/>
  <c r="AH118" i="32"/>
  <c r="AF118" i="32"/>
  <c r="AG118" i="32"/>
  <c r="AK93" i="32"/>
  <c r="AL93" i="32"/>
  <c r="AE119" i="32"/>
  <c r="AL117" i="32"/>
  <c r="AK117" i="32"/>
  <c r="AE131" i="32"/>
  <c r="AK105" i="32"/>
  <c r="AL105" i="32"/>
  <c r="AF130" i="32"/>
  <c r="AJ130" i="32"/>
  <c r="AI130" i="32"/>
  <c r="AH130" i="32"/>
  <c r="AG130" i="32"/>
  <c r="AE95" i="32"/>
  <c r="AL129" i="32"/>
  <c r="AK129" i="32"/>
  <c r="AJ118" i="31"/>
  <c r="AF118" i="31"/>
  <c r="AI118" i="31"/>
  <c r="AH118" i="31"/>
  <c r="AG118" i="31"/>
  <c r="AE107" i="31"/>
  <c r="AE119" i="31"/>
  <c r="AL105" i="31"/>
  <c r="AK105" i="31"/>
  <c r="AE133" i="31"/>
  <c r="AE132" i="31"/>
  <c r="AI94" i="31"/>
  <c r="AJ94" i="31"/>
  <c r="AH94" i="31"/>
  <c r="AG94" i="31"/>
  <c r="AF94" i="31"/>
  <c r="AK93" i="31"/>
  <c r="AL93" i="31"/>
  <c r="AL130" i="31"/>
  <c r="AK130" i="31"/>
  <c r="AG106" i="31"/>
  <c r="AF106" i="31"/>
  <c r="AJ106" i="31"/>
  <c r="AI106" i="31"/>
  <c r="AH106" i="31"/>
  <c r="AK117" i="31"/>
  <c r="AL117" i="31"/>
  <c r="AG131" i="31"/>
  <c r="AF131" i="31"/>
  <c r="AJ131" i="31"/>
  <c r="AI131" i="31"/>
  <c r="AH131" i="31"/>
  <c r="AE95" i="31"/>
  <c r="AE131" i="30"/>
  <c r="AE119" i="30"/>
  <c r="AE107" i="30"/>
  <c r="AL105" i="30"/>
  <c r="AK105" i="30"/>
  <c r="AL93" i="30"/>
  <c r="AK93" i="30"/>
  <c r="AI118" i="30"/>
  <c r="AH118" i="30"/>
  <c r="AF118" i="30"/>
  <c r="AJ118" i="30"/>
  <c r="AG118" i="30"/>
  <c r="AK117" i="30"/>
  <c r="AL117" i="30"/>
  <c r="AG106" i="30"/>
  <c r="AF106" i="30"/>
  <c r="AJ106" i="30"/>
  <c r="AI106" i="30"/>
  <c r="AH106" i="30"/>
  <c r="AE95" i="30"/>
  <c r="AL129" i="30"/>
  <c r="AK129" i="30"/>
  <c r="AF94" i="30"/>
  <c r="AG94" i="30"/>
  <c r="AJ94" i="30"/>
  <c r="AH94" i="30"/>
  <c r="AI94" i="30"/>
  <c r="AF130" i="30"/>
  <c r="AJ130" i="30"/>
  <c r="AH130" i="30"/>
  <c r="AI130" i="30"/>
  <c r="AG130" i="30"/>
  <c r="AE107" i="29"/>
  <c r="AE131" i="29"/>
  <c r="AE119" i="29"/>
  <c r="AF130" i="29"/>
  <c r="AJ130" i="29"/>
  <c r="AI130" i="29"/>
  <c r="AH130" i="29"/>
  <c r="AG130" i="29"/>
  <c r="AF106" i="29"/>
  <c r="AJ106" i="29"/>
  <c r="AG106" i="29"/>
  <c r="AI106" i="29"/>
  <c r="AH106" i="29"/>
  <c r="AL105" i="29"/>
  <c r="AK105" i="29"/>
  <c r="AE95" i="29"/>
  <c r="AL117" i="29"/>
  <c r="AK117" i="29"/>
  <c r="AL129" i="29"/>
  <c r="AK129" i="29"/>
  <c r="AJ118" i="29"/>
  <c r="AI118" i="29"/>
  <c r="AH118" i="29"/>
  <c r="AG118" i="29"/>
  <c r="AF118" i="29"/>
  <c r="AK93" i="29"/>
  <c r="AL93" i="29"/>
  <c r="AI94" i="29"/>
  <c r="AH94" i="29"/>
  <c r="AG94" i="29"/>
  <c r="AJ94" i="29"/>
  <c r="AF94" i="29"/>
  <c r="AG108" i="28"/>
  <c r="AF108" i="28"/>
  <c r="AI108" i="28"/>
  <c r="AJ108" i="28"/>
  <c r="AH108" i="28"/>
  <c r="AL119" i="28"/>
  <c r="AK119" i="28"/>
  <c r="AE131" i="28"/>
  <c r="AE95" i="28"/>
  <c r="AL129" i="28"/>
  <c r="AK129" i="28"/>
  <c r="AI94" i="28"/>
  <c r="AJ94" i="28"/>
  <c r="AH94" i="28"/>
  <c r="AG94" i="28"/>
  <c r="AF94" i="28"/>
  <c r="AK107" i="28"/>
  <c r="AL107" i="28"/>
  <c r="AJ120" i="28"/>
  <c r="AI120" i="28"/>
  <c r="AH120" i="28"/>
  <c r="AG120" i="28"/>
  <c r="AF120" i="28"/>
  <c r="AJ121" i="28"/>
  <c r="AI121" i="28"/>
  <c r="AH121" i="28"/>
  <c r="AG121" i="28"/>
  <c r="AF121" i="28"/>
  <c r="AJ109" i="28"/>
  <c r="AI109" i="28"/>
  <c r="AH109" i="28"/>
  <c r="AF109" i="28"/>
  <c r="AG109" i="28"/>
  <c r="AL93" i="28"/>
  <c r="AK93" i="28"/>
  <c r="AF130" i="28"/>
  <c r="AJ130" i="28"/>
  <c r="AI130" i="28"/>
  <c r="AH130" i="28"/>
  <c r="AG130" i="28"/>
  <c r="AL129" i="27"/>
  <c r="AK129" i="27"/>
  <c r="AJ118" i="27"/>
  <c r="AI118" i="27"/>
  <c r="AH118" i="27"/>
  <c r="AG118" i="27"/>
  <c r="AF118" i="27"/>
  <c r="AE95" i="27"/>
  <c r="AE107" i="27"/>
  <c r="AF130" i="27"/>
  <c r="AJ130" i="27"/>
  <c r="AI130" i="27"/>
  <c r="AH130" i="27"/>
  <c r="AG130" i="27"/>
  <c r="AL105" i="27"/>
  <c r="AK105" i="27"/>
  <c r="AE119" i="27"/>
  <c r="AG94" i="27"/>
  <c r="AF94" i="27"/>
  <c r="AJ94" i="27"/>
  <c r="AI94" i="27"/>
  <c r="AH94" i="27"/>
  <c r="AH106" i="27"/>
  <c r="AG106" i="27"/>
  <c r="AF106" i="27"/>
  <c r="AI106" i="27"/>
  <c r="AJ106" i="27"/>
  <c r="AE131" i="27"/>
  <c r="AL117" i="27"/>
  <c r="AK117" i="27"/>
  <c r="AL93" i="27"/>
  <c r="AK93" i="27"/>
  <c r="AF130" i="26"/>
  <c r="AJ130" i="26"/>
  <c r="AI130" i="26"/>
  <c r="AH130" i="26"/>
  <c r="AG130" i="26"/>
  <c r="AD108" i="26"/>
  <c r="AE107" i="26"/>
  <c r="AE119" i="26"/>
  <c r="AD120" i="26"/>
  <c r="AL105" i="26"/>
  <c r="AK105" i="26"/>
  <c r="AG106" i="26"/>
  <c r="AF106" i="26"/>
  <c r="AJ106" i="26"/>
  <c r="AI106" i="26"/>
  <c r="AH106" i="26"/>
  <c r="AF118" i="26"/>
  <c r="AJ118" i="26"/>
  <c r="AI118" i="26"/>
  <c r="AG118" i="26"/>
  <c r="AH118" i="26"/>
  <c r="AF94" i="26"/>
  <c r="AJ94" i="26"/>
  <c r="AI94" i="26"/>
  <c r="AH94" i="26"/>
  <c r="AG94" i="26"/>
  <c r="AK117" i="26"/>
  <c r="AL117" i="26"/>
  <c r="AE95" i="26"/>
  <c r="AD96" i="26"/>
  <c r="AD132" i="26"/>
  <c r="AE131" i="26"/>
  <c r="AL129" i="26"/>
  <c r="AK129" i="26"/>
  <c r="AL93" i="26"/>
  <c r="AK93" i="26"/>
  <c r="AK93" i="25"/>
  <c r="AL93" i="25"/>
  <c r="AL105" i="25"/>
  <c r="AK105" i="25"/>
  <c r="AH106" i="25"/>
  <c r="AG106" i="25"/>
  <c r="AF106" i="25"/>
  <c r="AJ106" i="25"/>
  <c r="AI106" i="25"/>
  <c r="AK117" i="25"/>
  <c r="AL117" i="25"/>
  <c r="AJ94" i="25"/>
  <c r="AI94" i="25"/>
  <c r="AG94" i="25"/>
  <c r="AF94" i="25"/>
  <c r="AH94" i="25"/>
  <c r="AE107" i="25"/>
  <c r="AD108" i="25"/>
  <c r="AD96" i="25"/>
  <c r="AE95" i="25"/>
  <c r="AF130" i="25"/>
  <c r="AJ130" i="25"/>
  <c r="AH130" i="25"/>
  <c r="AG130" i="25"/>
  <c r="AI130" i="25"/>
  <c r="AE119" i="25"/>
  <c r="AD120" i="25"/>
  <c r="AD132" i="25"/>
  <c r="AE131" i="25"/>
  <c r="AF118" i="25"/>
  <c r="AJ118" i="25"/>
  <c r="AI118" i="25"/>
  <c r="AH118" i="25"/>
  <c r="AG118" i="25"/>
  <c r="AL129" i="25"/>
  <c r="AK129" i="25"/>
  <c r="AF130" i="24"/>
  <c r="AJ130" i="24"/>
  <c r="AI130" i="24"/>
  <c r="AH130" i="24"/>
  <c r="AG130" i="24"/>
  <c r="AG118" i="24"/>
  <c r="AF118" i="24"/>
  <c r="AJ118" i="24"/>
  <c r="AI118" i="24"/>
  <c r="AH118" i="24"/>
  <c r="AD132" i="24"/>
  <c r="AE131" i="24"/>
  <c r="AE119" i="24"/>
  <c r="AD120" i="24"/>
  <c r="AL93" i="24"/>
  <c r="AK93" i="24"/>
  <c r="AG94" i="24"/>
  <c r="AF94" i="24"/>
  <c r="AJ94" i="24"/>
  <c r="AI94" i="24"/>
  <c r="AH94" i="24"/>
  <c r="AL117" i="24"/>
  <c r="AK117" i="24"/>
  <c r="AL129" i="24"/>
  <c r="AK129" i="24"/>
  <c r="AE95" i="24"/>
  <c r="AD96" i="24"/>
  <c r="AL105" i="23"/>
  <c r="AK105" i="23"/>
  <c r="AG106" i="23"/>
  <c r="AF106" i="23"/>
  <c r="AJ106" i="23"/>
  <c r="AH106" i="23"/>
  <c r="AI106" i="23"/>
  <c r="AK117" i="23"/>
  <c r="AL117" i="23"/>
  <c r="AF118" i="23"/>
  <c r="AI118" i="23"/>
  <c r="AG118" i="23"/>
  <c r="AJ118" i="23"/>
  <c r="AH118" i="23"/>
  <c r="AD96" i="23"/>
  <c r="AE95" i="23"/>
  <c r="AL129" i="23"/>
  <c r="AK129" i="23"/>
  <c r="AF130" i="23"/>
  <c r="AI130" i="23"/>
  <c r="AH130" i="23"/>
  <c r="AJ130" i="23"/>
  <c r="AG130" i="23"/>
  <c r="AE107" i="23"/>
  <c r="AD108" i="23"/>
  <c r="AD132" i="23"/>
  <c r="AE131" i="23"/>
  <c r="AD120" i="23"/>
  <c r="AE119" i="23"/>
  <c r="AI94" i="23"/>
  <c r="AH94" i="23"/>
  <c r="AG94" i="23"/>
  <c r="AF94" i="23"/>
  <c r="AJ94" i="23"/>
  <c r="AL93" i="23"/>
  <c r="AK93" i="23"/>
  <c r="AF118" i="22"/>
  <c r="AJ118" i="22"/>
  <c r="AI118" i="22"/>
  <c r="AH118" i="22"/>
  <c r="AG118" i="22"/>
  <c r="AL129" i="22"/>
  <c r="AK129" i="22"/>
  <c r="AD132" i="22"/>
  <c r="AE131" i="22"/>
  <c r="AD108" i="22"/>
  <c r="AE107" i="22"/>
  <c r="AL93" i="22"/>
  <c r="AK93" i="22"/>
  <c r="AH94" i="22"/>
  <c r="AG94" i="22"/>
  <c r="AF94" i="22"/>
  <c r="AJ94" i="22"/>
  <c r="AI94" i="22"/>
  <c r="AF106" i="22"/>
  <c r="AJ106" i="22"/>
  <c r="AI106" i="22"/>
  <c r="AH106" i="22"/>
  <c r="AG106" i="22"/>
  <c r="AE119" i="22"/>
  <c r="AD120" i="22"/>
  <c r="AE95" i="22"/>
  <c r="AD96" i="22"/>
  <c r="AF130" i="22"/>
  <c r="AJ130" i="22"/>
  <c r="AI130" i="22"/>
  <c r="AH130" i="22"/>
  <c r="AG130" i="22"/>
  <c r="AL105" i="22"/>
  <c r="AK105" i="22"/>
  <c r="AK117" i="22"/>
  <c r="AL117" i="22"/>
  <c r="AD108" i="21"/>
  <c r="AE107" i="21"/>
  <c r="AE95" i="21"/>
  <c r="AD96" i="21"/>
  <c r="AJ106" i="21"/>
  <c r="AI106" i="21"/>
  <c r="AH106" i="21"/>
  <c r="AG106" i="21"/>
  <c r="AF106" i="21"/>
  <c r="AL117" i="21"/>
  <c r="AK117" i="21"/>
  <c r="AI131" i="21"/>
  <c r="AH131" i="21"/>
  <c r="AG131" i="21"/>
  <c r="AJ131" i="21"/>
  <c r="AF131" i="21"/>
  <c r="AL93" i="21"/>
  <c r="AK93" i="21"/>
  <c r="AL105" i="21"/>
  <c r="AK105" i="21"/>
  <c r="AL130" i="21"/>
  <c r="AK130" i="21"/>
  <c r="AD133" i="21"/>
  <c r="AE133" i="21" s="1"/>
  <c r="AE132" i="21"/>
  <c r="AD120" i="21"/>
  <c r="AE119" i="21"/>
  <c r="AJ118" i="21"/>
  <c r="AI118" i="21"/>
  <c r="AH118" i="21"/>
  <c r="AG118" i="21"/>
  <c r="AF118" i="21"/>
  <c r="AI94" i="21"/>
  <c r="AH94" i="21"/>
  <c r="AG94" i="21"/>
  <c r="AF94" i="21"/>
  <c r="AJ94" i="21"/>
  <c r="AL93" i="20"/>
  <c r="AK93" i="20"/>
  <c r="AE107" i="20"/>
  <c r="AD108" i="20"/>
  <c r="AF130" i="20"/>
  <c r="AJ130" i="20"/>
  <c r="AI130" i="20"/>
  <c r="AH130" i="20"/>
  <c r="AG130" i="20"/>
  <c r="AL105" i="20"/>
  <c r="AK105" i="20"/>
  <c r="AD132" i="20"/>
  <c r="AE131" i="20"/>
  <c r="AL117" i="20"/>
  <c r="AK117" i="20"/>
  <c r="AF106" i="20"/>
  <c r="AH106" i="20"/>
  <c r="AG106" i="20"/>
  <c r="AJ106" i="20"/>
  <c r="AI106" i="20"/>
  <c r="AG94" i="20"/>
  <c r="AF94" i="20"/>
  <c r="AJ94" i="20"/>
  <c r="AI94" i="20"/>
  <c r="AH94" i="20"/>
  <c r="AE119" i="20"/>
  <c r="AD120" i="20"/>
  <c r="AL129" i="20"/>
  <c r="AK129" i="20"/>
  <c r="AJ118" i="20"/>
  <c r="AI118" i="20"/>
  <c r="AH118" i="20"/>
  <c r="AG118" i="20"/>
  <c r="AF118" i="20"/>
  <c r="AE95" i="20"/>
  <c r="AD96" i="20"/>
  <c r="AE107" i="19"/>
  <c r="AD108" i="19"/>
  <c r="AL93" i="19"/>
  <c r="AK93" i="19"/>
  <c r="AE119" i="19"/>
  <c r="AD120" i="19"/>
  <c r="AG106" i="19"/>
  <c r="AF106" i="19"/>
  <c r="AJ106" i="19"/>
  <c r="AH106" i="19"/>
  <c r="AI106" i="19"/>
  <c r="AL117" i="19"/>
  <c r="AK117" i="19"/>
  <c r="AF130" i="19"/>
  <c r="AJ130" i="19"/>
  <c r="AI130" i="19"/>
  <c r="AH130" i="19"/>
  <c r="AG130" i="19"/>
  <c r="AG94" i="19"/>
  <c r="AF94" i="19"/>
  <c r="AJ94" i="19"/>
  <c r="AI94" i="19"/>
  <c r="AH94" i="19"/>
  <c r="AL129" i="19"/>
  <c r="AK129" i="19"/>
  <c r="AL105" i="19"/>
  <c r="AK105" i="19"/>
  <c r="AJ118" i="19"/>
  <c r="AI118" i="19"/>
  <c r="AH118" i="19"/>
  <c r="AG118" i="19"/>
  <c r="AF118" i="19"/>
  <c r="AD132" i="19"/>
  <c r="AE131" i="19"/>
  <c r="AE95" i="19"/>
  <c r="AD96" i="19"/>
  <c r="AH94" i="18"/>
  <c r="AF94" i="18"/>
  <c r="AJ94" i="18"/>
  <c r="AI94" i="18"/>
  <c r="AG94" i="18"/>
  <c r="AE119" i="18"/>
  <c r="AD120" i="18"/>
  <c r="AF106" i="18"/>
  <c r="AI106" i="18"/>
  <c r="AH106" i="18"/>
  <c r="AJ106" i="18"/>
  <c r="AG106" i="18"/>
  <c r="AD96" i="18"/>
  <c r="AE95" i="18"/>
  <c r="AL105" i="18"/>
  <c r="AK105" i="18"/>
  <c r="AJ118" i="18"/>
  <c r="AH118" i="18"/>
  <c r="AG118" i="18"/>
  <c r="AF118" i="18"/>
  <c r="AI118" i="18"/>
  <c r="AL93" i="18"/>
  <c r="AK93" i="18"/>
  <c r="AE107" i="18"/>
  <c r="AD108" i="18"/>
  <c r="AL129" i="18"/>
  <c r="AK129" i="18"/>
  <c r="AL117" i="18"/>
  <c r="AK117" i="18"/>
  <c r="AD132" i="18"/>
  <c r="AE131" i="18"/>
  <c r="AI130" i="18"/>
  <c r="AH130" i="18"/>
  <c r="AG130" i="18"/>
  <c r="AJ130" i="18"/>
  <c r="AF130" i="18"/>
  <c r="AD108" i="15"/>
  <c r="AE107" i="15"/>
  <c r="AE131" i="15"/>
  <c r="AD132" i="15"/>
  <c r="AF130" i="15"/>
  <c r="AJ130" i="15"/>
  <c r="AI130" i="15"/>
  <c r="AH130" i="15"/>
  <c r="AG130" i="15"/>
  <c r="AJ118" i="15"/>
  <c r="AI118" i="15"/>
  <c r="AH118" i="15"/>
  <c r="AG118" i="15"/>
  <c r="AF118" i="15"/>
  <c r="AL105" i="15"/>
  <c r="AK105" i="15"/>
  <c r="AE95" i="15"/>
  <c r="AD96" i="15"/>
  <c r="AL93" i="15"/>
  <c r="AK93" i="15"/>
  <c r="AI94" i="15"/>
  <c r="AH94" i="15"/>
  <c r="AF94" i="15"/>
  <c r="AG94" i="15"/>
  <c r="AJ94" i="15"/>
  <c r="AL129" i="15"/>
  <c r="AK129" i="15"/>
  <c r="AH106" i="15"/>
  <c r="AJ106" i="15"/>
  <c r="AF106" i="15"/>
  <c r="AG106" i="15"/>
  <c r="AI106" i="15"/>
  <c r="AE119" i="15"/>
  <c r="AD120" i="15"/>
  <c r="AL117" i="15"/>
  <c r="AK117" i="15"/>
  <c r="AF94" i="12"/>
  <c r="AH94" i="12"/>
  <c r="AI94" i="12"/>
  <c r="AG94" i="12"/>
  <c r="AJ94" i="12"/>
  <c r="AI118" i="12"/>
  <c r="AH118" i="12"/>
  <c r="AF118" i="12"/>
  <c r="AJ118" i="12"/>
  <c r="AG118" i="12"/>
  <c r="AD132" i="12"/>
  <c r="AE131" i="12"/>
  <c r="AD96" i="12"/>
  <c r="AE95" i="12"/>
  <c r="AL117" i="12"/>
  <c r="AK117" i="12"/>
  <c r="AF130" i="12"/>
  <c r="AH130" i="12"/>
  <c r="AG130" i="12"/>
  <c r="AI130" i="12"/>
  <c r="AJ130" i="12"/>
  <c r="AD108" i="12"/>
  <c r="AE107" i="12"/>
  <c r="AL129" i="12"/>
  <c r="AK129" i="12"/>
  <c r="AL105" i="12"/>
  <c r="AK105" i="12"/>
  <c r="AG106" i="12"/>
  <c r="AF106" i="12"/>
  <c r="AJ106" i="12"/>
  <c r="AI106" i="12"/>
  <c r="AH106" i="12"/>
  <c r="AK93" i="12"/>
  <c r="AL93" i="12"/>
  <c r="AE119" i="12"/>
  <c r="AD120" i="12"/>
  <c r="AL93" i="11"/>
  <c r="AJ118" i="11"/>
  <c r="AK118" i="11" s="1"/>
  <c r="AI118" i="11"/>
  <c r="AL106" i="11"/>
  <c r="AJ130" i="11"/>
  <c r="AL130" i="11" s="1"/>
  <c r="AG118" i="11"/>
  <c r="AF118" i="11"/>
  <c r="AF107" i="11"/>
  <c r="AG94" i="11"/>
  <c r="AF130" i="11"/>
  <c r="AG130" i="11"/>
  <c r="AH130" i="11"/>
  <c r="AH107" i="11"/>
  <c r="AF94" i="11"/>
  <c r="AD109" i="11"/>
  <c r="AE109" i="11" s="1"/>
  <c r="AE108" i="11"/>
  <c r="AJ108" i="11" s="1"/>
  <c r="AH94" i="11"/>
  <c r="AD96" i="11"/>
  <c r="AE95" i="11"/>
  <c r="AI95" i="11" s="1"/>
  <c r="AG107" i="11"/>
  <c r="AI107" i="11"/>
  <c r="AI94" i="11"/>
  <c r="AE131" i="11"/>
  <c r="AI131" i="11" s="1"/>
  <c r="AD120" i="11"/>
  <c r="AE119" i="11"/>
  <c r="AJ119" i="11" s="1"/>
  <c r="AL107" i="11"/>
  <c r="AK107" i="11"/>
  <c r="AL94" i="11"/>
  <c r="AK94" i="11"/>
  <c r="AC96" i="11"/>
  <c r="AC108" i="11"/>
  <c r="AC120" i="11"/>
  <c r="AC132" i="11"/>
  <c r="AI96" i="50" l="1"/>
  <c r="AJ96" i="50"/>
  <c r="AH96" i="50"/>
  <c r="AG96" i="50"/>
  <c r="AF96" i="50"/>
  <c r="AK95" i="50"/>
  <c r="AL95" i="50"/>
  <c r="AJ97" i="50"/>
  <c r="AF97" i="50"/>
  <c r="AI97" i="50"/>
  <c r="AH97" i="50"/>
  <c r="AG97" i="50"/>
  <c r="AL121" i="50"/>
  <c r="AK121" i="50"/>
  <c r="AL108" i="50"/>
  <c r="AK108" i="50"/>
  <c r="AL131" i="50"/>
  <c r="AK131" i="50"/>
  <c r="AL120" i="50"/>
  <c r="AK120" i="50"/>
  <c r="AL109" i="50"/>
  <c r="AK109" i="50"/>
  <c r="AI133" i="50"/>
  <c r="AH133" i="50"/>
  <c r="AG133" i="50"/>
  <c r="AF133" i="50"/>
  <c r="AJ133" i="50"/>
  <c r="AH132" i="50"/>
  <c r="AG132" i="50"/>
  <c r="AF132" i="50"/>
  <c r="AI132" i="50"/>
  <c r="AJ132" i="50"/>
  <c r="AL94" i="49"/>
  <c r="AK94" i="49"/>
  <c r="AD97" i="49"/>
  <c r="AE97" i="49" s="1"/>
  <c r="AE96" i="49"/>
  <c r="AK106" i="49"/>
  <c r="AL106" i="49"/>
  <c r="AI119" i="49"/>
  <c r="AJ119" i="49"/>
  <c r="AH119" i="49"/>
  <c r="AG119" i="49"/>
  <c r="AF119" i="49"/>
  <c r="AH95" i="49"/>
  <c r="AG95" i="49"/>
  <c r="AI95" i="49"/>
  <c r="AF95" i="49"/>
  <c r="AJ95" i="49"/>
  <c r="AD121" i="49"/>
  <c r="AE121" i="49" s="1"/>
  <c r="AE120" i="49"/>
  <c r="AE132" i="49"/>
  <c r="AD133" i="49"/>
  <c r="AE133" i="49" s="1"/>
  <c r="AF107" i="49"/>
  <c r="AJ107" i="49"/>
  <c r="AI107" i="49"/>
  <c r="AG107" i="49"/>
  <c r="AH107" i="49"/>
  <c r="AL118" i="49"/>
  <c r="AK118" i="49"/>
  <c r="AG131" i="49"/>
  <c r="AF131" i="49"/>
  <c r="AJ131" i="49"/>
  <c r="AI131" i="49"/>
  <c r="AH131" i="49"/>
  <c r="AD109" i="49"/>
  <c r="AE109" i="49" s="1"/>
  <c r="AE108" i="49"/>
  <c r="AL130" i="49"/>
  <c r="AK130" i="49"/>
  <c r="AJ108" i="48"/>
  <c r="AI108" i="48"/>
  <c r="AH108" i="48"/>
  <c r="AF108" i="48"/>
  <c r="AG108" i="48"/>
  <c r="AL107" i="48"/>
  <c r="AK107" i="48"/>
  <c r="AJ109" i="48"/>
  <c r="AI109" i="48"/>
  <c r="AH109" i="48"/>
  <c r="AG109" i="48"/>
  <c r="AF109" i="48"/>
  <c r="AI133" i="48"/>
  <c r="AH133" i="48"/>
  <c r="AG133" i="48"/>
  <c r="AF133" i="48"/>
  <c r="AJ133" i="48"/>
  <c r="AH132" i="48"/>
  <c r="AG132" i="48"/>
  <c r="AF132" i="48"/>
  <c r="AJ132" i="48"/>
  <c r="AI132" i="48"/>
  <c r="AL131" i="48"/>
  <c r="AK131" i="48"/>
  <c r="AL106" i="47"/>
  <c r="AK106" i="47"/>
  <c r="AE96" i="47"/>
  <c r="AD97" i="47"/>
  <c r="AE97" i="47" s="1"/>
  <c r="AE120" i="47"/>
  <c r="AD121" i="47"/>
  <c r="AE121" i="47" s="1"/>
  <c r="AG95" i="47"/>
  <c r="AI95" i="47"/>
  <c r="AH95" i="47"/>
  <c r="AF95" i="47"/>
  <c r="AJ95" i="47"/>
  <c r="AF119" i="47"/>
  <c r="AJ119" i="47"/>
  <c r="AI119" i="47"/>
  <c r="AH119" i="47"/>
  <c r="AG119" i="47"/>
  <c r="AJ107" i="47"/>
  <c r="AI107" i="47"/>
  <c r="AH107" i="47"/>
  <c r="AG107" i="47"/>
  <c r="AF107" i="47"/>
  <c r="AL94" i="47"/>
  <c r="AK94" i="47"/>
  <c r="AL118" i="47"/>
  <c r="AK118" i="47"/>
  <c r="AE108" i="47"/>
  <c r="AD109" i="47"/>
  <c r="AE109" i="47" s="1"/>
  <c r="AL130" i="47"/>
  <c r="AK130" i="47"/>
  <c r="AE132" i="47"/>
  <c r="AD133" i="47"/>
  <c r="AE133" i="47" s="1"/>
  <c r="AG131" i="47"/>
  <c r="AF131" i="47"/>
  <c r="AH131" i="47"/>
  <c r="AI131" i="47"/>
  <c r="AJ131" i="47"/>
  <c r="AL133" i="46"/>
  <c r="AK133" i="46"/>
  <c r="AL107" i="46"/>
  <c r="AK107" i="46"/>
  <c r="AL96" i="46"/>
  <c r="AK96" i="46"/>
  <c r="AL120" i="46"/>
  <c r="AK120" i="46"/>
  <c r="AL121" i="46"/>
  <c r="AK121" i="46"/>
  <c r="AJ108" i="46"/>
  <c r="AI108" i="46"/>
  <c r="AG108" i="46"/>
  <c r="AH108" i="46"/>
  <c r="AF108" i="46"/>
  <c r="AL132" i="46"/>
  <c r="AK132" i="46"/>
  <c r="AJ109" i="46"/>
  <c r="AI109" i="46"/>
  <c r="AH109" i="46"/>
  <c r="AF109" i="46"/>
  <c r="AG109" i="46"/>
  <c r="AL97" i="46"/>
  <c r="AK97" i="46"/>
  <c r="AL107" i="44"/>
  <c r="AK107" i="44"/>
  <c r="AJ108" i="44"/>
  <c r="AI108" i="44"/>
  <c r="AH108" i="44"/>
  <c r="AG108" i="44"/>
  <c r="AF108" i="44"/>
  <c r="AJ109" i="44"/>
  <c r="AI109" i="44"/>
  <c r="AH109" i="44"/>
  <c r="AG109" i="44"/>
  <c r="AF109" i="44"/>
  <c r="AG95" i="45"/>
  <c r="AH95" i="45"/>
  <c r="AJ95" i="45"/>
  <c r="AI95" i="45"/>
  <c r="AF95" i="45"/>
  <c r="AE96" i="45"/>
  <c r="AD97" i="45"/>
  <c r="AE97" i="45" s="1"/>
  <c r="AL94" i="45"/>
  <c r="AK94" i="45"/>
  <c r="AG107" i="45"/>
  <c r="AI107" i="45"/>
  <c r="AH107" i="45"/>
  <c r="AF107" i="45"/>
  <c r="AJ107" i="45"/>
  <c r="AK106" i="45"/>
  <c r="AL106" i="45"/>
  <c r="AD109" i="45"/>
  <c r="AE109" i="45" s="1"/>
  <c r="AE108" i="45"/>
  <c r="AL130" i="45"/>
  <c r="AK130" i="45"/>
  <c r="AL118" i="45"/>
  <c r="AK118" i="45"/>
  <c r="AE132" i="45"/>
  <c r="AD133" i="45"/>
  <c r="AE133" i="45" s="1"/>
  <c r="AJ119" i="45"/>
  <c r="AI119" i="45"/>
  <c r="AH119" i="45"/>
  <c r="AG119" i="45"/>
  <c r="AF119" i="45"/>
  <c r="AG131" i="45"/>
  <c r="AF131" i="45"/>
  <c r="AH131" i="45"/>
  <c r="AJ131" i="45"/>
  <c r="AI131" i="45"/>
  <c r="AD121" i="45"/>
  <c r="AE121" i="45" s="1"/>
  <c r="AE120" i="45"/>
  <c r="AH132" i="44"/>
  <c r="AG132" i="44"/>
  <c r="AF132" i="44"/>
  <c r="AJ132" i="44"/>
  <c r="AI132" i="44"/>
  <c r="AL131" i="44"/>
  <c r="AK131" i="44"/>
  <c r="AI133" i="44"/>
  <c r="AH133" i="44"/>
  <c r="AG133" i="44"/>
  <c r="AF133" i="44"/>
  <c r="AJ133" i="44"/>
  <c r="AJ119" i="43"/>
  <c r="AI119" i="43"/>
  <c r="AH119" i="43"/>
  <c r="AG119" i="43"/>
  <c r="AF119" i="43"/>
  <c r="AD121" i="43"/>
  <c r="AE121" i="43" s="1"/>
  <c r="AE120" i="43"/>
  <c r="AL118" i="43"/>
  <c r="AK118" i="43"/>
  <c r="AG97" i="43"/>
  <c r="AF97" i="43"/>
  <c r="AI97" i="43"/>
  <c r="AJ97" i="43"/>
  <c r="AH97" i="43"/>
  <c r="AE132" i="43"/>
  <c r="AD133" i="43"/>
  <c r="AE133" i="43" s="1"/>
  <c r="AK95" i="43"/>
  <c r="AL95" i="43"/>
  <c r="AL130" i="43"/>
  <c r="AK130" i="43"/>
  <c r="AL107" i="43"/>
  <c r="AK107" i="43"/>
  <c r="AJ109" i="43"/>
  <c r="AH109" i="43"/>
  <c r="AF109" i="43"/>
  <c r="AI109" i="43"/>
  <c r="AG109" i="43"/>
  <c r="AG131" i="43"/>
  <c r="AF131" i="43"/>
  <c r="AJ131" i="43"/>
  <c r="AI131" i="43"/>
  <c r="AH131" i="43"/>
  <c r="AI96" i="43"/>
  <c r="AH96" i="43"/>
  <c r="AG96" i="43"/>
  <c r="AF96" i="43"/>
  <c r="AJ96" i="43"/>
  <c r="AI108" i="43"/>
  <c r="AG108" i="43"/>
  <c r="AF108" i="43"/>
  <c r="AH108" i="43"/>
  <c r="AJ108" i="43"/>
  <c r="AJ108" i="42"/>
  <c r="AI108" i="42"/>
  <c r="AH108" i="42"/>
  <c r="AG108" i="42"/>
  <c r="AF108" i="42"/>
  <c r="AL107" i="42"/>
  <c r="AK107" i="42"/>
  <c r="AL121" i="42"/>
  <c r="AK121" i="42"/>
  <c r="AJ109" i="42"/>
  <c r="AI109" i="42"/>
  <c r="AH109" i="42"/>
  <c r="AG109" i="42"/>
  <c r="AF109" i="42"/>
  <c r="AH132" i="42"/>
  <c r="AG132" i="42"/>
  <c r="AF132" i="42"/>
  <c r="AJ132" i="42"/>
  <c r="AI132" i="42"/>
  <c r="AI133" i="42"/>
  <c r="AH133" i="42"/>
  <c r="AG133" i="42"/>
  <c r="AF133" i="42"/>
  <c r="AJ133" i="42"/>
  <c r="AL131" i="42"/>
  <c r="AK131" i="42"/>
  <c r="AL120" i="42"/>
  <c r="AK120" i="42"/>
  <c r="AL118" i="41"/>
  <c r="AK118" i="41"/>
  <c r="AD97" i="41"/>
  <c r="AE97" i="41" s="1"/>
  <c r="AE96" i="41"/>
  <c r="AJ108" i="41"/>
  <c r="AI108" i="41"/>
  <c r="AG108" i="41"/>
  <c r="AH108" i="41"/>
  <c r="AF108" i="41"/>
  <c r="AE120" i="41"/>
  <c r="AD121" i="41"/>
  <c r="AE121" i="41" s="1"/>
  <c r="AI109" i="41"/>
  <c r="AH109" i="41"/>
  <c r="AF109" i="41"/>
  <c r="AG109" i="41"/>
  <c r="AJ109" i="41"/>
  <c r="AJ119" i="41"/>
  <c r="AH119" i="41"/>
  <c r="AG119" i="41"/>
  <c r="AF119" i="41"/>
  <c r="AI119" i="41"/>
  <c r="AE132" i="41"/>
  <c r="AD133" i="41"/>
  <c r="AE133" i="41" s="1"/>
  <c r="AK107" i="41"/>
  <c r="AL107" i="41"/>
  <c r="AG131" i="41"/>
  <c r="AF131" i="41"/>
  <c r="AJ131" i="41"/>
  <c r="AI131" i="41"/>
  <c r="AH131" i="41"/>
  <c r="AL94" i="41"/>
  <c r="AK94" i="41"/>
  <c r="AL130" i="41"/>
  <c r="AK130" i="41"/>
  <c r="AH95" i="41"/>
  <c r="AG95" i="41"/>
  <c r="AJ95" i="41"/>
  <c r="AF95" i="41"/>
  <c r="AI95" i="41"/>
  <c r="AH132" i="40"/>
  <c r="AG132" i="40"/>
  <c r="AF132" i="40"/>
  <c r="AJ132" i="40"/>
  <c r="AI132" i="40"/>
  <c r="AL109" i="40"/>
  <c r="AK109" i="40"/>
  <c r="AL120" i="40"/>
  <c r="AK120" i="40"/>
  <c r="AK96" i="40"/>
  <c r="AL96" i="40"/>
  <c r="AL131" i="40"/>
  <c r="AK131" i="40"/>
  <c r="AL97" i="40"/>
  <c r="AK97" i="40"/>
  <c r="AL108" i="40"/>
  <c r="AK108" i="40"/>
  <c r="AI133" i="40"/>
  <c r="AH133" i="40"/>
  <c r="AG133" i="40"/>
  <c r="AF133" i="40"/>
  <c r="AJ133" i="40"/>
  <c r="AL121" i="40"/>
  <c r="AK121" i="40"/>
  <c r="AL118" i="39"/>
  <c r="AK118" i="39"/>
  <c r="AH119" i="39"/>
  <c r="AF119" i="39"/>
  <c r="AJ119" i="39"/>
  <c r="AI119" i="39"/>
  <c r="AG119" i="39"/>
  <c r="AK95" i="39"/>
  <c r="AL95" i="39"/>
  <c r="AK106" i="39"/>
  <c r="AL106" i="39"/>
  <c r="AJ107" i="39"/>
  <c r="AH107" i="39"/>
  <c r="AF107" i="39"/>
  <c r="AG107" i="39"/>
  <c r="AI107" i="39"/>
  <c r="AD133" i="39"/>
  <c r="AE133" i="39" s="1"/>
  <c r="AE132" i="39"/>
  <c r="AD109" i="39"/>
  <c r="AE109" i="39" s="1"/>
  <c r="AE108" i="39"/>
  <c r="AI96" i="39"/>
  <c r="AG96" i="39"/>
  <c r="AJ96" i="39"/>
  <c r="AH96" i="39"/>
  <c r="AF96" i="39"/>
  <c r="AL130" i="39"/>
  <c r="AK130" i="39"/>
  <c r="AG131" i="39"/>
  <c r="AF131" i="39"/>
  <c r="AJ131" i="39"/>
  <c r="AH131" i="39"/>
  <c r="AI131" i="39"/>
  <c r="AE120" i="39"/>
  <c r="AD121" i="39"/>
  <c r="AE121" i="39" s="1"/>
  <c r="AG97" i="39"/>
  <c r="AJ97" i="39"/>
  <c r="AF97" i="39"/>
  <c r="AI97" i="39"/>
  <c r="AH97" i="39"/>
  <c r="AE96" i="38"/>
  <c r="AE97" i="38"/>
  <c r="AL94" i="38"/>
  <c r="AK94" i="38"/>
  <c r="AL118" i="38"/>
  <c r="AK118" i="38"/>
  <c r="AE121" i="38"/>
  <c r="AE120" i="38"/>
  <c r="AL133" i="38"/>
  <c r="AK133" i="38"/>
  <c r="AG109" i="38"/>
  <c r="AI109" i="38"/>
  <c r="AH109" i="38"/>
  <c r="AF109" i="38"/>
  <c r="AJ109" i="38"/>
  <c r="AK107" i="38"/>
  <c r="AL107" i="38"/>
  <c r="AL132" i="38"/>
  <c r="AK132" i="38"/>
  <c r="AG119" i="38"/>
  <c r="AF119" i="38"/>
  <c r="AI119" i="38"/>
  <c r="AJ119" i="38"/>
  <c r="AH119" i="38"/>
  <c r="AI95" i="38"/>
  <c r="AH95" i="38"/>
  <c r="AF95" i="38"/>
  <c r="AJ95" i="38"/>
  <c r="AG95" i="38"/>
  <c r="AJ108" i="38"/>
  <c r="AH108" i="38"/>
  <c r="AI108" i="38"/>
  <c r="AG108" i="38"/>
  <c r="AF108" i="38"/>
  <c r="AF96" i="37"/>
  <c r="AG96" i="37"/>
  <c r="AH96" i="37"/>
  <c r="AJ96" i="37"/>
  <c r="AI96" i="37"/>
  <c r="AL131" i="37"/>
  <c r="AK131" i="37"/>
  <c r="AG119" i="37"/>
  <c r="AF119" i="37"/>
  <c r="AH119" i="37"/>
  <c r="AJ119" i="37"/>
  <c r="AI119" i="37"/>
  <c r="AL95" i="37"/>
  <c r="AK95" i="37"/>
  <c r="AH132" i="37"/>
  <c r="AG132" i="37"/>
  <c r="AF132" i="37"/>
  <c r="AJ132" i="37"/>
  <c r="AI132" i="37"/>
  <c r="AL118" i="37"/>
  <c r="AK118" i="37"/>
  <c r="AE121" i="37"/>
  <c r="AE120" i="37"/>
  <c r="AI109" i="37"/>
  <c r="AH109" i="37"/>
  <c r="AG109" i="37"/>
  <c r="AJ109" i="37"/>
  <c r="AF109" i="37"/>
  <c r="AI133" i="37"/>
  <c r="AH133" i="37"/>
  <c r="AG133" i="37"/>
  <c r="AJ133" i="37"/>
  <c r="AF133" i="37"/>
  <c r="AL107" i="37"/>
  <c r="AK107" i="37"/>
  <c r="AJ108" i="37"/>
  <c r="AG108" i="37"/>
  <c r="AF108" i="37"/>
  <c r="AI108" i="37"/>
  <c r="AH108" i="37"/>
  <c r="AG97" i="37"/>
  <c r="AI97" i="37"/>
  <c r="AJ97" i="37"/>
  <c r="AH97" i="37"/>
  <c r="AF97" i="37"/>
  <c r="AL131" i="36"/>
  <c r="AK131" i="36"/>
  <c r="AK94" i="36"/>
  <c r="AL94" i="36"/>
  <c r="AG119" i="36"/>
  <c r="AF119" i="36"/>
  <c r="AI119" i="36"/>
  <c r="AH119" i="36"/>
  <c r="AJ119" i="36"/>
  <c r="AE97" i="36"/>
  <c r="AE96" i="36"/>
  <c r="AJ107" i="36"/>
  <c r="AH107" i="36"/>
  <c r="AF107" i="36"/>
  <c r="AI107" i="36"/>
  <c r="AG107" i="36"/>
  <c r="AL118" i="36"/>
  <c r="AK118" i="36"/>
  <c r="AH132" i="36"/>
  <c r="AG132" i="36"/>
  <c r="AF132" i="36"/>
  <c r="AJ132" i="36"/>
  <c r="AI132" i="36"/>
  <c r="AL106" i="36"/>
  <c r="AK106" i="36"/>
  <c r="AE121" i="36"/>
  <c r="AE120" i="36"/>
  <c r="AJ95" i="36"/>
  <c r="AF95" i="36"/>
  <c r="AI95" i="36"/>
  <c r="AG95" i="36"/>
  <c r="AH95" i="36"/>
  <c r="AE108" i="36"/>
  <c r="AE109" i="36"/>
  <c r="AI133" i="36"/>
  <c r="AH133" i="36"/>
  <c r="AG133" i="36"/>
  <c r="AF133" i="36"/>
  <c r="AJ133" i="36"/>
  <c r="AE108" i="35"/>
  <c r="AE109" i="35"/>
  <c r="AE132" i="35"/>
  <c r="AE133" i="35"/>
  <c r="AG131" i="35"/>
  <c r="AF131" i="35"/>
  <c r="AJ131" i="35"/>
  <c r="AI131" i="35"/>
  <c r="AH131" i="35"/>
  <c r="AE121" i="35"/>
  <c r="AE120" i="35"/>
  <c r="AL118" i="35"/>
  <c r="AK118" i="35"/>
  <c r="AF107" i="35"/>
  <c r="AG107" i="35"/>
  <c r="AI107" i="35"/>
  <c r="AH107" i="35"/>
  <c r="AJ107" i="35"/>
  <c r="AL94" i="35"/>
  <c r="AK94" i="35"/>
  <c r="AG119" i="35"/>
  <c r="AF119" i="35"/>
  <c r="AH119" i="35"/>
  <c r="AJ119" i="35"/>
  <c r="AI119" i="35"/>
  <c r="AL106" i="35"/>
  <c r="AK106" i="35"/>
  <c r="AL130" i="35"/>
  <c r="AK130" i="35"/>
  <c r="AF95" i="35"/>
  <c r="AH95" i="35"/>
  <c r="AG95" i="35"/>
  <c r="AJ95" i="35"/>
  <c r="AI95" i="35"/>
  <c r="AE97" i="35"/>
  <c r="AE96" i="35"/>
  <c r="AK118" i="34"/>
  <c r="AL118" i="34"/>
  <c r="AK106" i="34"/>
  <c r="AL106" i="34"/>
  <c r="AE132" i="34"/>
  <c r="AE133" i="34"/>
  <c r="AJ107" i="34"/>
  <c r="AI107" i="34"/>
  <c r="AG107" i="34"/>
  <c r="AH107" i="34"/>
  <c r="AF107" i="34"/>
  <c r="AG131" i="34"/>
  <c r="AF131" i="34"/>
  <c r="AH131" i="34"/>
  <c r="AJ131" i="34"/>
  <c r="AI131" i="34"/>
  <c r="AE121" i="34"/>
  <c r="AE120" i="34"/>
  <c r="AF95" i="34"/>
  <c r="AJ95" i="34"/>
  <c r="AI95" i="34"/>
  <c r="AH95" i="34"/>
  <c r="AG95" i="34"/>
  <c r="AE108" i="34"/>
  <c r="AE109" i="34"/>
  <c r="AE97" i="34"/>
  <c r="AE96" i="34"/>
  <c r="AL94" i="34"/>
  <c r="AK94" i="34"/>
  <c r="AF119" i="34"/>
  <c r="AJ119" i="34"/>
  <c r="AI119" i="34"/>
  <c r="AG119" i="34"/>
  <c r="AH119" i="34"/>
  <c r="AL130" i="34"/>
  <c r="AK130" i="34"/>
  <c r="AL130" i="33"/>
  <c r="AK130" i="33"/>
  <c r="AE121" i="33"/>
  <c r="AE120" i="33"/>
  <c r="AG119" i="33"/>
  <c r="AF119" i="33"/>
  <c r="AJ119" i="33"/>
  <c r="AH119" i="33"/>
  <c r="AI119" i="33"/>
  <c r="AK94" i="33"/>
  <c r="AL94" i="33"/>
  <c r="AG131" i="33"/>
  <c r="AF131" i="33"/>
  <c r="AH131" i="33"/>
  <c r="AJ131" i="33"/>
  <c r="AI131" i="33"/>
  <c r="AI95" i="33"/>
  <c r="AG95" i="33"/>
  <c r="AF95" i="33"/>
  <c r="AJ95" i="33"/>
  <c r="AH95" i="33"/>
  <c r="AL106" i="33"/>
  <c r="AK106" i="33"/>
  <c r="AE133" i="33"/>
  <c r="AE132" i="33"/>
  <c r="AE97" i="33"/>
  <c r="AE96" i="33"/>
  <c r="AJ107" i="33"/>
  <c r="AI107" i="33"/>
  <c r="AH107" i="33"/>
  <c r="AG107" i="33"/>
  <c r="AF107" i="33"/>
  <c r="AL118" i="33"/>
  <c r="AK118" i="33"/>
  <c r="AE108" i="33"/>
  <c r="AE109" i="33"/>
  <c r="AL106" i="32"/>
  <c r="AK106" i="32"/>
  <c r="AG107" i="32"/>
  <c r="AF107" i="32"/>
  <c r="AJ107" i="32"/>
  <c r="AI107" i="32"/>
  <c r="AH107" i="32"/>
  <c r="AE108" i="32"/>
  <c r="AE109" i="32"/>
  <c r="AL130" i="32"/>
  <c r="AK130" i="32"/>
  <c r="AE121" i="32"/>
  <c r="AE120" i="32"/>
  <c r="AG119" i="32"/>
  <c r="AF119" i="32"/>
  <c r="AJ119" i="32"/>
  <c r="AI119" i="32"/>
  <c r="AH119" i="32"/>
  <c r="AE97" i="32"/>
  <c r="AE96" i="32"/>
  <c r="AG131" i="32"/>
  <c r="AF131" i="32"/>
  <c r="AJ131" i="32"/>
  <c r="AI131" i="32"/>
  <c r="AH131" i="32"/>
  <c r="AL118" i="32"/>
  <c r="AK118" i="32"/>
  <c r="AI95" i="32"/>
  <c r="AH95" i="32"/>
  <c r="AJ95" i="32"/>
  <c r="AG95" i="32"/>
  <c r="AF95" i="32"/>
  <c r="AE132" i="32"/>
  <c r="AE133" i="32"/>
  <c r="AL94" i="32"/>
  <c r="AK94" i="32"/>
  <c r="AE109" i="31"/>
  <c r="AE108" i="31"/>
  <c r="AI95" i="31"/>
  <c r="AJ95" i="31"/>
  <c r="AF95" i="31"/>
  <c r="AH95" i="31"/>
  <c r="AG95" i="31"/>
  <c r="AI133" i="31"/>
  <c r="AH133" i="31"/>
  <c r="AG133" i="31"/>
  <c r="AF133" i="31"/>
  <c r="AJ133" i="31"/>
  <c r="AL131" i="31"/>
  <c r="AK131" i="31"/>
  <c r="AG119" i="31"/>
  <c r="AF119" i="31"/>
  <c r="AH119" i="31"/>
  <c r="AI119" i="31"/>
  <c r="AJ119" i="31"/>
  <c r="AL94" i="31"/>
  <c r="AK94" i="31"/>
  <c r="AH107" i="31"/>
  <c r="AF107" i="31"/>
  <c r="AI107" i="31"/>
  <c r="AG107" i="31"/>
  <c r="AJ107" i="31"/>
  <c r="AH132" i="31"/>
  <c r="AG132" i="31"/>
  <c r="AF132" i="31"/>
  <c r="AJ132" i="31"/>
  <c r="AI132" i="31"/>
  <c r="AE97" i="31"/>
  <c r="AE96" i="31"/>
  <c r="AK106" i="31"/>
  <c r="AL106" i="31"/>
  <c r="AE121" i="31"/>
  <c r="AE120" i="31"/>
  <c r="AL118" i="31"/>
  <c r="AK118" i="31"/>
  <c r="AF95" i="30"/>
  <c r="AG95" i="30"/>
  <c r="AI95" i="30"/>
  <c r="AJ95" i="30"/>
  <c r="AH95" i="30"/>
  <c r="AE97" i="30"/>
  <c r="AE96" i="30"/>
  <c r="AE109" i="30"/>
  <c r="AE108" i="30"/>
  <c r="AL94" i="30"/>
  <c r="AK94" i="30"/>
  <c r="AI107" i="30"/>
  <c r="AH107" i="30"/>
  <c r="AG107" i="30"/>
  <c r="AF107" i="30"/>
  <c r="AJ107" i="30"/>
  <c r="AL106" i="30"/>
  <c r="AK106" i="30"/>
  <c r="AE120" i="30"/>
  <c r="AE121" i="30"/>
  <c r="AG119" i="30"/>
  <c r="AH119" i="30"/>
  <c r="AF119" i="30"/>
  <c r="AJ119" i="30"/>
  <c r="AI119" i="30"/>
  <c r="AE132" i="30"/>
  <c r="AE133" i="30"/>
  <c r="AL118" i="30"/>
  <c r="AK118" i="30"/>
  <c r="AL130" i="30"/>
  <c r="AK130" i="30"/>
  <c r="AG131" i="30"/>
  <c r="AJ131" i="30"/>
  <c r="AI131" i="30"/>
  <c r="AF131" i="30"/>
  <c r="AH131" i="30"/>
  <c r="AE121" i="29"/>
  <c r="AE120" i="29"/>
  <c r="AK106" i="29"/>
  <c r="AL106" i="29"/>
  <c r="AE132" i="29"/>
  <c r="AE133" i="29"/>
  <c r="AK94" i="29"/>
  <c r="AL94" i="29"/>
  <c r="AE96" i="29"/>
  <c r="AE97" i="29"/>
  <c r="AG131" i="29"/>
  <c r="AF131" i="29"/>
  <c r="AJ131" i="29"/>
  <c r="AI131" i="29"/>
  <c r="AH131" i="29"/>
  <c r="AL130" i="29"/>
  <c r="AK130" i="29"/>
  <c r="AG119" i="29"/>
  <c r="AF119" i="29"/>
  <c r="AJ119" i="29"/>
  <c r="AI119" i="29"/>
  <c r="AH119" i="29"/>
  <c r="AE108" i="29"/>
  <c r="AE109" i="29"/>
  <c r="AJ95" i="29"/>
  <c r="AI95" i="29"/>
  <c r="AG95" i="29"/>
  <c r="AH95" i="29"/>
  <c r="AF95" i="29"/>
  <c r="AL118" i="29"/>
  <c r="AK118" i="29"/>
  <c r="AJ107" i="29"/>
  <c r="AH107" i="29"/>
  <c r="AI107" i="29"/>
  <c r="AF107" i="29"/>
  <c r="AG107" i="29"/>
  <c r="AL130" i="28"/>
  <c r="AK130" i="28"/>
  <c r="AL109" i="28"/>
  <c r="AK109" i="28"/>
  <c r="AK94" i="28"/>
  <c r="AL94" i="28"/>
  <c r="AK108" i="28"/>
  <c r="AL108" i="28"/>
  <c r="AG131" i="28"/>
  <c r="AF131" i="28"/>
  <c r="AJ131" i="28"/>
  <c r="AI131" i="28"/>
  <c r="AH131" i="28"/>
  <c r="AL120" i="28"/>
  <c r="AK120" i="28"/>
  <c r="AJ95" i="28"/>
  <c r="AI95" i="28"/>
  <c r="AH95" i="28"/>
  <c r="AG95" i="28"/>
  <c r="AF95" i="28"/>
  <c r="AL121" i="28"/>
  <c r="AK121" i="28"/>
  <c r="AE96" i="28"/>
  <c r="AE97" i="28"/>
  <c r="AE132" i="28"/>
  <c r="AE133" i="28"/>
  <c r="AL94" i="27"/>
  <c r="AK94" i="27"/>
  <c r="AE120" i="27"/>
  <c r="AE121" i="27"/>
  <c r="AJ119" i="27"/>
  <c r="AI119" i="27"/>
  <c r="AH119" i="27"/>
  <c r="AG119" i="27"/>
  <c r="AF119" i="27"/>
  <c r="AL118" i="27"/>
  <c r="AK118" i="27"/>
  <c r="AE109" i="27"/>
  <c r="AE108" i="27"/>
  <c r="AE132" i="27"/>
  <c r="AE133" i="27"/>
  <c r="AJ95" i="27"/>
  <c r="AF95" i="27"/>
  <c r="AI95" i="27"/>
  <c r="AG95" i="27"/>
  <c r="AH95" i="27"/>
  <c r="AG131" i="27"/>
  <c r="AF131" i="27"/>
  <c r="AJ131" i="27"/>
  <c r="AI131" i="27"/>
  <c r="AH131" i="27"/>
  <c r="AL106" i="27"/>
  <c r="AK106" i="27"/>
  <c r="AL130" i="27"/>
  <c r="AK130" i="27"/>
  <c r="AG107" i="27"/>
  <c r="AF107" i="27"/>
  <c r="AH107" i="27"/>
  <c r="AJ107" i="27"/>
  <c r="AI107" i="27"/>
  <c r="AE97" i="27"/>
  <c r="AE96" i="27"/>
  <c r="AJ95" i="26"/>
  <c r="AI95" i="26"/>
  <c r="AH95" i="26"/>
  <c r="AG95" i="26"/>
  <c r="AF95" i="26"/>
  <c r="AL94" i="26"/>
  <c r="AK94" i="26"/>
  <c r="AD97" i="26"/>
  <c r="AE97" i="26" s="1"/>
  <c r="AE96" i="26"/>
  <c r="AE120" i="26"/>
  <c r="AD121" i="26"/>
  <c r="AE121" i="26" s="1"/>
  <c r="AD109" i="26"/>
  <c r="AE109" i="26" s="1"/>
  <c r="AE108" i="26"/>
  <c r="AJ131" i="26"/>
  <c r="AI131" i="26"/>
  <c r="AH131" i="26"/>
  <c r="AG131" i="26"/>
  <c r="AF131" i="26"/>
  <c r="AL106" i="26"/>
  <c r="AK106" i="26"/>
  <c r="AG119" i="26"/>
  <c r="AF119" i="26"/>
  <c r="AJ119" i="26"/>
  <c r="AI119" i="26"/>
  <c r="AH119" i="26"/>
  <c r="AL130" i="26"/>
  <c r="AK130" i="26"/>
  <c r="AL118" i="26"/>
  <c r="AK118" i="26"/>
  <c r="AE132" i="26"/>
  <c r="AD133" i="26"/>
  <c r="AE133" i="26" s="1"/>
  <c r="AG107" i="26"/>
  <c r="AF107" i="26"/>
  <c r="AJ107" i="26"/>
  <c r="AI107" i="26"/>
  <c r="AH107" i="26"/>
  <c r="AE108" i="25"/>
  <c r="AD109" i="25"/>
  <c r="AE109" i="25" s="1"/>
  <c r="AL94" i="25"/>
  <c r="AK94" i="25"/>
  <c r="AJ131" i="25"/>
  <c r="AI131" i="25"/>
  <c r="AG131" i="25"/>
  <c r="AF131" i="25"/>
  <c r="AH131" i="25"/>
  <c r="AI107" i="25"/>
  <c r="AH107" i="25"/>
  <c r="AG107" i="25"/>
  <c r="AF107" i="25"/>
  <c r="AJ107" i="25"/>
  <c r="AD133" i="25"/>
  <c r="AE133" i="25" s="1"/>
  <c r="AE132" i="25"/>
  <c r="AL130" i="25"/>
  <c r="AK130" i="25"/>
  <c r="AE120" i="25"/>
  <c r="AD121" i="25"/>
  <c r="AE121" i="25" s="1"/>
  <c r="AG119" i="25"/>
  <c r="AF119" i="25"/>
  <c r="AJ119" i="25"/>
  <c r="AI119" i="25"/>
  <c r="AH119" i="25"/>
  <c r="AI95" i="25"/>
  <c r="AH95" i="25"/>
  <c r="AF95" i="25"/>
  <c r="AG95" i="25"/>
  <c r="AJ95" i="25"/>
  <c r="AL106" i="25"/>
  <c r="AK106" i="25"/>
  <c r="AL118" i="25"/>
  <c r="AK118" i="25"/>
  <c r="AD97" i="25"/>
  <c r="AE97" i="25" s="1"/>
  <c r="AE96" i="25"/>
  <c r="AE132" i="24"/>
  <c r="AD133" i="24"/>
  <c r="AE133" i="24" s="1"/>
  <c r="AJ131" i="24"/>
  <c r="AI131" i="24"/>
  <c r="AH131" i="24"/>
  <c r="AG131" i="24"/>
  <c r="AF131" i="24"/>
  <c r="AE96" i="24"/>
  <c r="AD97" i="24"/>
  <c r="AE97" i="24" s="1"/>
  <c r="AF95" i="24"/>
  <c r="AJ95" i="24"/>
  <c r="AI95" i="24"/>
  <c r="AH95" i="24"/>
  <c r="AG95" i="24"/>
  <c r="AD121" i="24"/>
  <c r="AE121" i="24" s="1"/>
  <c r="AE120" i="24"/>
  <c r="AL118" i="24"/>
  <c r="AK118" i="24"/>
  <c r="AL130" i="24"/>
  <c r="AK130" i="24"/>
  <c r="AL94" i="24"/>
  <c r="AK94" i="24"/>
  <c r="AH119" i="24"/>
  <c r="AG119" i="24"/>
  <c r="AF119" i="24"/>
  <c r="AJ119" i="24"/>
  <c r="AI119" i="24"/>
  <c r="AL94" i="23"/>
  <c r="AK94" i="23"/>
  <c r="AE120" i="23"/>
  <c r="AD121" i="23"/>
  <c r="AE121" i="23" s="1"/>
  <c r="AL130" i="23"/>
  <c r="AK130" i="23"/>
  <c r="AH95" i="23"/>
  <c r="AG95" i="23"/>
  <c r="AF95" i="23"/>
  <c r="AJ95" i="23"/>
  <c r="AI95" i="23"/>
  <c r="AJ131" i="23"/>
  <c r="AH131" i="23"/>
  <c r="AG131" i="23"/>
  <c r="AI131" i="23"/>
  <c r="AF131" i="23"/>
  <c r="AE96" i="23"/>
  <c r="AD97" i="23"/>
  <c r="AE97" i="23" s="1"/>
  <c r="AE132" i="23"/>
  <c r="AD133" i="23"/>
  <c r="AE133" i="23" s="1"/>
  <c r="AG107" i="23"/>
  <c r="AF107" i="23"/>
  <c r="AJ107" i="23"/>
  <c r="AH107" i="23"/>
  <c r="AI107" i="23"/>
  <c r="AG119" i="23"/>
  <c r="AF119" i="23"/>
  <c r="AJ119" i="23"/>
  <c r="AI119" i="23"/>
  <c r="AH119" i="23"/>
  <c r="AL106" i="23"/>
  <c r="AK106" i="23"/>
  <c r="AE108" i="23"/>
  <c r="AD109" i="23"/>
  <c r="AE109" i="23" s="1"/>
  <c r="AL118" i="23"/>
  <c r="AK118" i="23"/>
  <c r="AL130" i="22"/>
  <c r="AK130" i="22"/>
  <c r="AL94" i="22"/>
  <c r="AK94" i="22"/>
  <c r="AH107" i="22"/>
  <c r="AF107" i="22"/>
  <c r="AJ107" i="22"/>
  <c r="AI107" i="22"/>
  <c r="AG107" i="22"/>
  <c r="AE108" i="22"/>
  <c r="AD109" i="22"/>
  <c r="AE109" i="22" s="1"/>
  <c r="AD97" i="22"/>
  <c r="AE97" i="22" s="1"/>
  <c r="AE96" i="22"/>
  <c r="AJ131" i="22"/>
  <c r="AI131" i="22"/>
  <c r="AH131" i="22"/>
  <c r="AG131" i="22"/>
  <c r="AF131" i="22"/>
  <c r="AG95" i="22"/>
  <c r="AF95" i="22"/>
  <c r="AJ95" i="22"/>
  <c r="AI95" i="22"/>
  <c r="AH95" i="22"/>
  <c r="AL106" i="22"/>
  <c r="AK106" i="22"/>
  <c r="AE132" i="22"/>
  <c r="AD133" i="22"/>
  <c r="AE133" i="22" s="1"/>
  <c r="AL118" i="22"/>
  <c r="AK118" i="22"/>
  <c r="AG119" i="22"/>
  <c r="AF119" i="22"/>
  <c r="AJ119" i="22"/>
  <c r="AI119" i="22"/>
  <c r="AH119" i="22"/>
  <c r="AD121" i="22"/>
  <c r="AE121" i="22" s="1"/>
  <c r="AE120" i="22"/>
  <c r="AE96" i="21"/>
  <c r="AD97" i="21"/>
  <c r="AE97" i="21" s="1"/>
  <c r="AJ132" i="21"/>
  <c r="AI132" i="21"/>
  <c r="AH132" i="21"/>
  <c r="AG132" i="21"/>
  <c r="AF132" i="21"/>
  <c r="AI133" i="21"/>
  <c r="AH133" i="21"/>
  <c r="AG133" i="21"/>
  <c r="AF133" i="21"/>
  <c r="AJ133" i="21"/>
  <c r="AL118" i="21"/>
  <c r="AK118" i="21"/>
  <c r="AK131" i="21"/>
  <c r="AL131" i="21"/>
  <c r="AI95" i="21"/>
  <c r="AG95" i="21"/>
  <c r="AF95" i="21"/>
  <c r="AJ95" i="21"/>
  <c r="AH95" i="21"/>
  <c r="AL106" i="21"/>
  <c r="AK106" i="21"/>
  <c r="AH119" i="21"/>
  <c r="AG119" i="21"/>
  <c r="AF119" i="21"/>
  <c r="AJ119" i="21"/>
  <c r="AI119" i="21"/>
  <c r="AG107" i="21"/>
  <c r="AF107" i="21"/>
  <c r="AJ107" i="21"/>
  <c r="AI107" i="21"/>
  <c r="AH107" i="21"/>
  <c r="AL94" i="21"/>
  <c r="AK94" i="21"/>
  <c r="AE120" i="21"/>
  <c r="AD121" i="21"/>
  <c r="AE121" i="21" s="1"/>
  <c r="AD109" i="21"/>
  <c r="AE109" i="21" s="1"/>
  <c r="AE108" i="21"/>
  <c r="AF95" i="20"/>
  <c r="AJ95" i="20"/>
  <c r="AI95" i="20"/>
  <c r="AH95" i="20"/>
  <c r="AG95" i="20"/>
  <c r="AL94" i="20"/>
  <c r="AK94" i="20"/>
  <c r="AE108" i="20"/>
  <c r="AD109" i="20"/>
  <c r="AE109" i="20" s="1"/>
  <c r="AD133" i="20"/>
  <c r="AE133" i="20" s="1"/>
  <c r="AE132" i="20"/>
  <c r="AD121" i="20"/>
  <c r="AE121" i="20" s="1"/>
  <c r="AE120" i="20"/>
  <c r="AG107" i="20"/>
  <c r="AF107" i="20"/>
  <c r="AI107" i="20"/>
  <c r="AH107" i="20"/>
  <c r="AJ107" i="20"/>
  <c r="AL118" i="20"/>
  <c r="AK118" i="20"/>
  <c r="AL130" i="20"/>
  <c r="AK130" i="20"/>
  <c r="AJ119" i="20"/>
  <c r="AI119" i="20"/>
  <c r="AH119" i="20"/>
  <c r="AG119" i="20"/>
  <c r="AF119" i="20"/>
  <c r="AE96" i="20"/>
  <c r="AD97" i="20"/>
  <c r="AE97" i="20" s="1"/>
  <c r="AL106" i="20"/>
  <c r="AK106" i="20"/>
  <c r="AJ131" i="20"/>
  <c r="AI131" i="20"/>
  <c r="AH131" i="20"/>
  <c r="AG131" i="20"/>
  <c r="AF131" i="20"/>
  <c r="AE96" i="19"/>
  <c r="AD97" i="19"/>
  <c r="AE97" i="19" s="1"/>
  <c r="AJ131" i="19"/>
  <c r="AI131" i="19"/>
  <c r="AH131" i="19"/>
  <c r="AG131" i="19"/>
  <c r="AF131" i="19"/>
  <c r="AK118" i="19"/>
  <c r="AL118" i="19"/>
  <c r="AL94" i="19"/>
  <c r="AK94" i="19"/>
  <c r="AL130" i="19"/>
  <c r="AK130" i="19"/>
  <c r="AL106" i="19"/>
  <c r="AK106" i="19"/>
  <c r="AE108" i="19"/>
  <c r="AD109" i="19"/>
  <c r="AE109" i="19" s="1"/>
  <c r="AE120" i="19"/>
  <c r="AD121" i="19"/>
  <c r="AE121" i="19" s="1"/>
  <c r="AF95" i="19"/>
  <c r="AG95" i="19"/>
  <c r="AJ95" i="19"/>
  <c r="AI95" i="19"/>
  <c r="AH95" i="19"/>
  <c r="AJ119" i="19"/>
  <c r="AI119" i="19"/>
  <c r="AH119" i="19"/>
  <c r="AG119" i="19"/>
  <c r="AF119" i="19"/>
  <c r="AD133" i="19"/>
  <c r="AE133" i="19" s="1"/>
  <c r="AE132" i="19"/>
  <c r="AG107" i="19"/>
  <c r="AF107" i="19"/>
  <c r="AJ107" i="19"/>
  <c r="AH107" i="19"/>
  <c r="AI107" i="19"/>
  <c r="AL118" i="18"/>
  <c r="AK118" i="18"/>
  <c r="AD121" i="18"/>
  <c r="AE121" i="18" s="1"/>
  <c r="AE120" i="18"/>
  <c r="AI95" i="18"/>
  <c r="AG95" i="18"/>
  <c r="AF95" i="18"/>
  <c r="AH95" i="18"/>
  <c r="AJ95" i="18"/>
  <c r="AD109" i="18"/>
  <c r="AE109" i="18" s="1"/>
  <c r="AE108" i="18"/>
  <c r="AI107" i="18"/>
  <c r="AH107" i="18"/>
  <c r="AJ107" i="18"/>
  <c r="AG107" i="18"/>
  <c r="AF107" i="18"/>
  <c r="AF131" i="18"/>
  <c r="AJ131" i="18"/>
  <c r="AI131" i="18"/>
  <c r="AH131" i="18"/>
  <c r="AG131" i="18"/>
  <c r="AE132" i="18"/>
  <c r="AD133" i="18"/>
  <c r="AE133" i="18" s="1"/>
  <c r="AH119" i="18"/>
  <c r="AJ119" i="18"/>
  <c r="AI119" i="18"/>
  <c r="AF119" i="18"/>
  <c r="AG119" i="18"/>
  <c r="AD97" i="18"/>
  <c r="AE97" i="18" s="1"/>
  <c r="AE96" i="18"/>
  <c r="AL130" i="18"/>
  <c r="AK130" i="18"/>
  <c r="AL106" i="18"/>
  <c r="AK106" i="18"/>
  <c r="AL94" i="18"/>
  <c r="AK94" i="18"/>
  <c r="AD121" i="15"/>
  <c r="AE121" i="15" s="1"/>
  <c r="AE120" i="15"/>
  <c r="AJ107" i="15"/>
  <c r="AH107" i="15"/>
  <c r="AG107" i="15"/>
  <c r="AI107" i="15"/>
  <c r="AF107" i="15"/>
  <c r="AG119" i="15"/>
  <c r="AF119" i="15"/>
  <c r="AJ119" i="15"/>
  <c r="AI119" i="15"/>
  <c r="AH119" i="15"/>
  <c r="AL94" i="15"/>
  <c r="AK94" i="15"/>
  <c r="AJ95" i="15"/>
  <c r="AI95" i="15"/>
  <c r="AG95" i="15"/>
  <c r="AH95" i="15"/>
  <c r="AF95" i="15"/>
  <c r="AE132" i="15"/>
  <c r="AD133" i="15"/>
  <c r="AE133" i="15" s="1"/>
  <c r="AE96" i="15"/>
  <c r="AD97" i="15"/>
  <c r="AE97" i="15" s="1"/>
  <c r="AL118" i="15"/>
  <c r="AK118" i="15"/>
  <c r="AE108" i="15"/>
  <c r="AD109" i="15"/>
  <c r="AE109" i="15" s="1"/>
  <c r="AL130" i="15"/>
  <c r="AK130" i="15"/>
  <c r="AK106" i="15"/>
  <c r="AL106" i="15"/>
  <c r="AG131" i="15"/>
  <c r="AF131" i="15"/>
  <c r="AJ131" i="15"/>
  <c r="AI131" i="15"/>
  <c r="AH131" i="15"/>
  <c r="AJ95" i="11"/>
  <c r="AK95" i="11" s="1"/>
  <c r="AL130" i="12"/>
  <c r="AK130" i="12"/>
  <c r="AD133" i="12"/>
  <c r="AE133" i="12" s="1"/>
  <c r="AE132" i="12"/>
  <c r="AI119" i="12"/>
  <c r="AH119" i="12"/>
  <c r="AJ119" i="12"/>
  <c r="AG119" i="12"/>
  <c r="AF119" i="12"/>
  <c r="AL94" i="12"/>
  <c r="AK94" i="12"/>
  <c r="AL106" i="12"/>
  <c r="AK106" i="12"/>
  <c r="AG95" i="12"/>
  <c r="AF95" i="12"/>
  <c r="AH95" i="12"/>
  <c r="AI95" i="12"/>
  <c r="AJ95" i="12"/>
  <c r="AL118" i="12"/>
  <c r="AK118" i="12"/>
  <c r="AG131" i="12"/>
  <c r="AF131" i="12"/>
  <c r="AH131" i="12"/>
  <c r="AI131" i="12"/>
  <c r="AJ131" i="12"/>
  <c r="AE120" i="12"/>
  <c r="AD121" i="12"/>
  <c r="AE121" i="12" s="1"/>
  <c r="AF107" i="12"/>
  <c r="AJ107" i="12"/>
  <c r="AI107" i="12"/>
  <c r="AH107" i="12"/>
  <c r="AG107" i="12"/>
  <c r="AD109" i="12"/>
  <c r="AE109" i="12" s="1"/>
  <c r="AE108" i="12"/>
  <c r="AE96" i="12"/>
  <c r="AD97" i="12"/>
  <c r="AE97" i="12" s="1"/>
  <c r="AF95" i="11"/>
  <c r="AG95" i="11"/>
  <c r="AH95" i="11"/>
  <c r="AF131" i="11"/>
  <c r="AH131" i="11"/>
  <c r="AG131" i="11"/>
  <c r="AJ131" i="11"/>
  <c r="AK131" i="11" s="1"/>
  <c r="AL118" i="11"/>
  <c r="AF108" i="11"/>
  <c r="AK130" i="11"/>
  <c r="AG119" i="11"/>
  <c r="AF119" i="11"/>
  <c r="AI119" i="11"/>
  <c r="AH119" i="11"/>
  <c r="AG108" i="11"/>
  <c r="AI108" i="11"/>
  <c r="AE133" i="11"/>
  <c r="AE132" i="11"/>
  <c r="AJ132" i="11" s="1"/>
  <c r="AD97" i="11"/>
  <c r="AE97" i="11" s="1"/>
  <c r="AE96" i="11"/>
  <c r="AI96" i="11" s="1"/>
  <c r="AD121" i="11"/>
  <c r="AE121" i="11" s="1"/>
  <c r="AE120" i="11"/>
  <c r="AH120" i="11" s="1"/>
  <c r="AL108" i="11"/>
  <c r="AK108" i="11"/>
  <c r="AL119" i="11"/>
  <c r="AK119" i="11"/>
  <c r="AC109" i="11"/>
  <c r="AH109" i="11" s="1"/>
  <c r="AC121" i="11"/>
  <c r="AC133" i="11"/>
  <c r="AH108" i="11"/>
  <c r="AC97" i="11"/>
  <c r="AJ109" i="11"/>
  <c r="AI109" i="11"/>
  <c r="AF109" i="11"/>
  <c r="AG109" i="11"/>
  <c r="AL97" i="50" l="1"/>
  <c r="AK97" i="50"/>
  <c r="AL96" i="50"/>
  <c r="AK96" i="50"/>
  <c r="AL133" i="50"/>
  <c r="AK133" i="50"/>
  <c r="AK132" i="50"/>
  <c r="AL132" i="50"/>
  <c r="AL95" i="49"/>
  <c r="AK95" i="49"/>
  <c r="AL119" i="49"/>
  <c r="AK119" i="49"/>
  <c r="AI133" i="49"/>
  <c r="AH133" i="49"/>
  <c r="AG133" i="49"/>
  <c r="AF133" i="49"/>
  <c r="AJ133" i="49"/>
  <c r="AF96" i="49"/>
  <c r="AJ96" i="49"/>
  <c r="AH96" i="49"/>
  <c r="AI96" i="49"/>
  <c r="AG96" i="49"/>
  <c r="AL107" i="49"/>
  <c r="AK107" i="49"/>
  <c r="AH132" i="49"/>
  <c r="AG132" i="49"/>
  <c r="AF132" i="49"/>
  <c r="AJ132" i="49"/>
  <c r="AI132" i="49"/>
  <c r="AI97" i="49"/>
  <c r="AJ97" i="49"/>
  <c r="AH97" i="49"/>
  <c r="AF97" i="49"/>
  <c r="AG97" i="49"/>
  <c r="AI108" i="49"/>
  <c r="AH108" i="49"/>
  <c r="AF108" i="49"/>
  <c r="AJ108" i="49"/>
  <c r="AG108" i="49"/>
  <c r="AI120" i="49"/>
  <c r="AF120" i="49"/>
  <c r="AG120" i="49"/>
  <c r="AH120" i="49"/>
  <c r="AJ120" i="49"/>
  <c r="AL131" i="49"/>
  <c r="AK131" i="49"/>
  <c r="AH109" i="49"/>
  <c r="AG109" i="49"/>
  <c r="AJ109" i="49"/>
  <c r="AF109" i="49"/>
  <c r="AI109" i="49"/>
  <c r="AI121" i="49"/>
  <c r="AG121" i="49"/>
  <c r="AF121" i="49"/>
  <c r="AJ121" i="49"/>
  <c r="AH121" i="49"/>
  <c r="AL109" i="48"/>
  <c r="AK109" i="48"/>
  <c r="AL132" i="48"/>
  <c r="AK132" i="48"/>
  <c r="AL133" i="48"/>
  <c r="AK133" i="48"/>
  <c r="AL108" i="48"/>
  <c r="AK108" i="48"/>
  <c r="AI133" i="47"/>
  <c r="AH133" i="47"/>
  <c r="AG133" i="47"/>
  <c r="AJ133" i="47"/>
  <c r="AF133" i="47"/>
  <c r="AH132" i="47"/>
  <c r="AG132" i="47"/>
  <c r="AF132" i="47"/>
  <c r="AI132" i="47"/>
  <c r="AJ132" i="47"/>
  <c r="AF120" i="47"/>
  <c r="AJ120" i="47"/>
  <c r="AI120" i="47"/>
  <c r="AH120" i="47"/>
  <c r="AG120" i="47"/>
  <c r="AL131" i="47"/>
  <c r="AK131" i="47"/>
  <c r="AG97" i="47"/>
  <c r="AJ97" i="47"/>
  <c r="AH97" i="47"/>
  <c r="AI97" i="47"/>
  <c r="AF97" i="47"/>
  <c r="AF121" i="47"/>
  <c r="AI121" i="47"/>
  <c r="AJ121" i="47"/>
  <c r="AH121" i="47"/>
  <c r="AG121" i="47"/>
  <c r="AL119" i="47"/>
  <c r="AK119" i="47"/>
  <c r="AJ109" i="47"/>
  <c r="AH109" i="47"/>
  <c r="AI109" i="47"/>
  <c r="AF109" i="47"/>
  <c r="AG109" i="47"/>
  <c r="AK95" i="47"/>
  <c r="AL95" i="47"/>
  <c r="AI96" i="47"/>
  <c r="AH96" i="47"/>
  <c r="AJ96" i="47"/>
  <c r="AG96" i="47"/>
  <c r="AF96" i="47"/>
  <c r="AH108" i="47"/>
  <c r="AG108" i="47"/>
  <c r="AF108" i="47"/>
  <c r="AJ108" i="47"/>
  <c r="AI108" i="47"/>
  <c r="AL107" i="47"/>
  <c r="AK107" i="47"/>
  <c r="AL108" i="46"/>
  <c r="AK108" i="46"/>
  <c r="AL109" i="46"/>
  <c r="AK109" i="46"/>
  <c r="AL109" i="44"/>
  <c r="AK109" i="44"/>
  <c r="AL108" i="44"/>
  <c r="AK108" i="44"/>
  <c r="AI133" i="45"/>
  <c r="AH133" i="45"/>
  <c r="AG133" i="45"/>
  <c r="AF133" i="45"/>
  <c r="AJ133" i="45"/>
  <c r="AH132" i="45"/>
  <c r="AG132" i="45"/>
  <c r="AF132" i="45"/>
  <c r="AI132" i="45"/>
  <c r="AJ132" i="45"/>
  <c r="AH97" i="45"/>
  <c r="AJ97" i="45"/>
  <c r="AG97" i="45"/>
  <c r="AF97" i="45"/>
  <c r="AI97" i="45"/>
  <c r="AL107" i="45"/>
  <c r="AK107" i="45"/>
  <c r="AF96" i="45"/>
  <c r="AJ96" i="45"/>
  <c r="AI96" i="45"/>
  <c r="AH96" i="45"/>
  <c r="AG96" i="45"/>
  <c r="AJ120" i="45"/>
  <c r="AF120" i="45"/>
  <c r="AG120" i="45"/>
  <c r="AH120" i="45"/>
  <c r="AI120" i="45"/>
  <c r="AJ121" i="45"/>
  <c r="AH121" i="45"/>
  <c r="AG121" i="45"/>
  <c r="AF121" i="45"/>
  <c r="AI121" i="45"/>
  <c r="AL95" i="45"/>
  <c r="AK95" i="45"/>
  <c r="AJ108" i="45"/>
  <c r="AF108" i="45"/>
  <c r="AI108" i="45"/>
  <c r="AG108" i="45"/>
  <c r="AH108" i="45"/>
  <c r="AL131" i="45"/>
  <c r="AK131" i="45"/>
  <c r="AL119" i="45"/>
  <c r="AK119" i="45"/>
  <c r="AJ109" i="45"/>
  <c r="AI109" i="45"/>
  <c r="AF109" i="45"/>
  <c r="AG109" i="45"/>
  <c r="AH109" i="45"/>
  <c r="AK133" i="44"/>
  <c r="AL133" i="44"/>
  <c r="AL132" i="44"/>
  <c r="AK132" i="44"/>
  <c r="AG120" i="43"/>
  <c r="AF120" i="43"/>
  <c r="AJ120" i="43"/>
  <c r="AI120" i="43"/>
  <c r="AH120" i="43"/>
  <c r="AJ121" i="43"/>
  <c r="AI121" i="43"/>
  <c r="AH121" i="43"/>
  <c r="AG121" i="43"/>
  <c r="AF121" i="43"/>
  <c r="AL119" i="43"/>
  <c r="AK119" i="43"/>
  <c r="AK96" i="43"/>
  <c r="AL96" i="43"/>
  <c r="AI133" i="43"/>
  <c r="AH133" i="43"/>
  <c r="AG133" i="43"/>
  <c r="AF133" i="43"/>
  <c r="AJ133" i="43"/>
  <c r="AH132" i="43"/>
  <c r="AG132" i="43"/>
  <c r="AF132" i="43"/>
  <c r="AJ132" i="43"/>
  <c r="AI132" i="43"/>
  <c r="AL108" i="43"/>
  <c r="AK108" i="43"/>
  <c r="AK97" i="43"/>
  <c r="AL97" i="43"/>
  <c r="AK109" i="43"/>
  <c r="AL109" i="43"/>
  <c r="AL131" i="43"/>
  <c r="AK131" i="43"/>
  <c r="AL133" i="42"/>
  <c r="AK133" i="42"/>
  <c r="AL132" i="42"/>
  <c r="AK132" i="42"/>
  <c r="AL109" i="42"/>
  <c r="AK109" i="42"/>
  <c r="AK108" i="42"/>
  <c r="AL108" i="42"/>
  <c r="AL109" i="41"/>
  <c r="AK109" i="41"/>
  <c r="AI133" i="41"/>
  <c r="AH133" i="41"/>
  <c r="AG133" i="41"/>
  <c r="AF133" i="41"/>
  <c r="AJ133" i="41"/>
  <c r="AH132" i="41"/>
  <c r="AG132" i="41"/>
  <c r="AF132" i="41"/>
  <c r="AJ132" i="41"/>
  <c r="AI132" i="41"/>
  <c r="AL95" i="41"/>
  <c r="AK95" i="41"/>
  <c r="AL108" i="41"/>
  <c r="AK108" i="41"/>
  <c r="AL131" i="41"/>
  <c r="AK131" i="41"/>
  <c r="AF96" i="41"/>
  <c r="AJ96" i="41"/>
  <c r="AI96" i="41"/>
  <c r="AH96" i="41"/>
  <c r="AG96" i="41"/>
  <c r="AJ121" i="41"/>
  <c r="AH121" i="41"/>
  <c r="AG121" i="41"/>
  <c r="AF121" i="41"/>
  <c r="AI121" i="41"/>
  <c r="AJ97" i="41"/>
  <c r="AH97" i="41"/>
  <c r="AG97" i="41"/>
  <c r="AF97" i="41"/>
  <c r="AI97" i="41"/>
  <c r="AJ120" i="41"/>
  <c r="AH120" i="41"/>
  <c r="AG120" i="41"/>
  <c r="AI120" i="41"/>
  <c r="AF120" i="41"/>
  <c r="AL119" i="41"/>
  <c r="AK119" i="41"/>
  <c r="AL133" i="40"/>
  <c r="AK133" i="40"/>
  <c r="AL132" i="40"/>
  <c r="AK132" i="40"/>
  <c r="AK96" i="39"/>
  <c r="AL96" i="39"/>
  <c r="AK131" i="39"/>
  <c r="AL131" i="39"/>
  <c r="AL119" i="39"/>
  <c r="AK119" i="39"/>
  <c r="AL97" i="39"/>
  <c r="AK97" i="39"/>
  <c r="AI108" i="39"/>
  <c r="AG108" i="39"/>
  <c r="AJ108" i="39"/>
  <c r="AF108" i="39"/>
  <c r="AH108" i="39"/>
  <c r="AL107" i="39"/>
  <c r="AK107" i="39"/>
  <c r="AH109" i="39"/>
  <c r="AF109" i="39"/>
  <c r="AJ109" i="39"/>
  <c r="AI109" i="39"/>
  <c r="AG109" i="39"/>
  <c r="AH121" i="39"/>
  <c r="AF121" i="39"/>
  <c r="AJ121" i="39"/>
  <c r="AG121" i="39"/>
  <c r="AI121" i="39"/>
  <c r="AH132" i="39"/>
  <c r="AG132" i="39"/>
  <c r="AF132" i="39"/>
  <c r="AJ132" i="39"/>
  <c r="AI132" i="39"/>
  <c r="AH120" i="39"/>
  <c r="AF120" i="39"/>
  <c r="AJ120" i="39"/>
  <c r="AI120" i="39"/>
  <c r="AG120" i="39"/>
  <c r="AI133" i="39"/>
  <c r="AH133" i="39"/>
  <c r="AG133" i="39"/>
  <c r="AJ133" i="39"/>
  <c r="AF133" i="39"/>
  <c r="AJ121" i="38"/>
  <c r="AI121" i="38"/>
  <c r="AH121" i="38"/>
  <c r="AF121" i="38"/>
  <c r="AG121" i="38"/>
  <c r="AH97" i="38"/>
  <c r="AG97" i="38"/>
  <c r="AF97" i="38"/>
  <c r="AI97" i="38"/>
  <c r="AJ97" i="38"/>
  <c r="AJ120" i="38"/>
  <c r="AI120" i="38"/>
  <c r="AH120" i="38"/>
  <c r="AG120" i="38"/>
  <c r="AF120" i="38"/>
  <c r="AL119" i="38"/>
  <c r="AK119" i="38"/>
  <c r="AL109" i="38"/>
  <c r="AK109" i="38"/>
  <c r="AL108" i="38"/>
  <c r="AK108" i="38"/>
  <c r="AL95" i="38"/>
  <c r="AK95" i="38"/>
  <c r="AG96" i="38"/>
  <c r="AF96" i="38"/>
  <c r="AH96" i="38"/>
  <c r="AI96" i="38"/>
  <c r="AJ96" i="38"/>
  <c r="AK108" i="37"/>
  <c r="AL108" i="37"/>
  <c r="AL97" i="37"/>
  <c r="AK97" i="37"/>
  <c r="AL109" i="37"/>
  <c r="AK109" i="37"/>
  <c r="AK119" i="37"/>
  <c r="AL119" i="37"/>
  <c r="AJ120" i="37"/>
  <c r="AI120" i="37"/>
  <c r="AH120" i="37"/>
  <c r="AG120" i="37"/>
  <c r="AF120" i="37"/>
  <c r="AJ121" i="37"/>
  <c r="AH121" i="37"/>
  <c r="AG121" i="37"/>
  <c r="AF121" i="37"/>
  <c r="AI121" i="37"/>
  <c r="AL132" i="37"/>
  <c r="AK132" i="37"/>
  <c r="AK133" i="37"/>
  <c r="AL133" i="37"/>
  <c r="AL96" i="37"/>
  <c r="AK96" i="37"/>
  <c r="AL107" i="36"/>
  <c r="AK107" i="36"/>
  <c r="AJ120" i="36"/>
  <c r="AI120" i="36"/>
  <c r="AH120" i="36"/>
  <c r="AF120" i="36"/>
  <c r="AG120" i="36"/>
  <c r="AI96" i="36"/>
  <c r="AJ96" i="36"/>
  <c r="AH96" i="36"/>
  <c r="AF96" i="36"/>
  <c r="AG96" i="36"/>
  <c r="AL133" i="36"/>
  <c r="AK133" i="36"/>
  <c r="AH109" i="36"/>
  <c r="AG109" i="36"/>
  <c r="AF109" i="36"/>
  <c r="AI109" i="36"/>
  <c r="AJ109" i="36"/>
  <c r="AJ121" i="36"/>
  <c r="AI121" i="36"/>
  <c r="AH121" i="36"/>
  <c r="AG121" i="36"/>
  <c r="AF121" i="36"/>
  <c r="AJ97" i="36"/>
  <c r="AH97" i="36"/>
  <c r="AF97" i="36"/>
  <c r="AI97" i="36"/>
  <c r="AG97" i="36"/>
  <c r="AL132" i="36"/>
  <c r="AK132" i="36"/>
  <c r="AL95" i="36"/>
  <c r="AK95" i="36"/>
  <c r="AF108" i="36"/>
  <c r="AI108" i="36"/>
  <c r="AH108" i="36"/>
  <c r="AG108" i="36"/>
  <c r="AJ108" i="36"/>
  <c r="AL119" i="36"/>
  <c r="AK119" i="36"/>
  <c r="AL131" i="35"/>
  <c r="AK131" i="35"/>
  <c r="AI96" i="35"/>
  <c r="AJ96" i="35"/>
  <c r="AH96" i="35"/>
  <c r="AG96" i="35"/>
  <c r="AF96" i="35"/>
  <c r="AI133" i="35"/>
  <c r="AH133" i="35"/>
  <c r="AG133" i="35"/>
  <c r="AF133" i="35"/>
  <c r="AJ133" i="35"/>
  <c r="AL119" i="35"/>
  <c r="AK119" i="35"/>
  <c r="AJ97" i="35"/>
  <c r="AI97" i="35"/>
  <c r="AH97" i="35"/>
  <c r="AG97" i="35"/>
  <c r="AF97" i="35"/>
  <c r="AJ120" i="35"/>
  <c r="AI120" i="35"/>
  <c r="AH120" i="35"/>
  <c r="AG120" i="35"/>
  <c r="AF120" i="35"/>
  <c r="AH132" i="35"/>
  <c r="AG132" i="35"/>
  <c r="AF132" i="35"/>
  <c r="AJ132" i="35"/>
  <c r="AI132" i="35"/>
  <c r="AL107" i="35"/>
  <c r="AK107" i="35"/>
  <c r="AJ121" i="35"/>
  <c r="AI121" i="35"/>
  <c r="AF121" i="35"/>
  <c r="AH121" i="35"/>
  <c r="AG121" i="35"/>
  <c r="AJ109" i="35"/>
  <c r="AG109" i="35"/>
  <c r="AF109" i="35"/>
  <c r="AH109" i="35"/>
  <c r="AI109" i="35"/>
  <c r="AK95" i="35"/>
  <c r="AL95" i="35"/>
  <c r="AH108" i="35"/>
  <c r="AF108" i="35"/>
  <c r="AJ108" i="35"/>
  <c r="AI108" i="35"/>
  <c r="AG108" i="35"/>
  <c r="AH108" i="34"/>
  <c r="AG108" i="34"/>
  <c r="AI108" i="34"/>
  <c r="AF108" i="34"/>
  <c r="AJ108" i="34"/>
  <c r="AL119" i="34"/>
  <c r="AK119" i="34"/>
  <c r="AK131" i="34"/>
  <c r="AL131" i="34"/>
  <c r="AI133" i="34"/>
  <c r="AH133" i="34"/>
  <c r="AG133" i="34"/>
  <c r="AJ133" i="34"/>
  <c r="AF133" i="34"/>
  <c r="AH132" i="34"/>
  <c r="AG132" i="34"/>
  <c r="AF132" i="34"/>
  <c r="AJ132" i="34"/>
  <c r="AI132" i="34"/>
  <c r="AL95" i="34"/>
  <c r="AK95" i="34"/>
  <c r="AI96" i="34"/>
  <c r="AJ96" i="34"/>
  <c r="AG96" i="34"/>
  <c r="AF96" i="34"/>
  <c r="AH96" i="34"/>
  <c r="AL107" i="34"/>
  <c r="AK107" i="34"/>
  <c r="AJ97" i="34"/>
  <c r="AF97" i="34"/>
  <c r="AI97" i="34"/>
  <c r="AH97" i="34"/>
  <c r="AG97" i="34"/>
  <c r="AI120" i="34"/>
  <c r="AH120" i="34"/>
  <c r="AG120" i="34"/>
  <c r="AF120" i="34"/>
  <c r="AJ120" i="34"/>
  <c r="AJ109" i="34"/>
  <c r="AI109" i="34"/>
  <c r="AH109" i="34"/>
  <c r="AG109" i="34"/>
  <c r="AF109" i="34"/>
  <c r="AF121" i="34"/>
  <c r="AJ121" i="34"/>
  <c r="AI121" i="34"/>
  <c r="AH121" i="34"/>
  <c r="AG121" i="34"/>
  <c r="AI133" i="33"/>
  <c r="AH133" i="33"/>
  <c r="AG133" i="33"/>
  <c r="AJ133" i="33"/>
  <c r="AF133" i="33"/>
  <c r="AL131" i="33"/>
  <c r="AK131" i="33"/>
  <c r="AL119" i="33"/>
  <c r="AK119" i="33"/>
  <c r="AF109" i="33"/>
  <c r="AJ109" i="33"/>
  <c r="AG109" i="33"/>
  <c r="AH109" i="33"/>
  <c r="AI109" i="33"/>
  <c r="AL107" i="33"/>
  <c r="AK107" i="33"/>
  <c r="AK95" i="33"/>
  <c r="AL95" i="33"/>
  <c r="AJ120" i="33"/>
  <c r="AI120" i="33"/>
  <c r="AH120" i="33"/>
  <c r="AF120" i="33"/>
  <c r="AG120" i="33"/>
  <c r="AF108" i="33"/>
  <c r="AH108" i="33"/>
  <c r="AG108" i="33"/>
  <c r="AI108" i="33"/>
  <c r="AJ108" i="33"/>
  <c r="AI96" i="33"/>
  <c r="AG96" i="33"/>
  <c r="AJ96" i="33"/>
  <c r="AF96" i="33"/>
  <c r="AH96" i="33"/>
  <c r="AJ121" i="33"/>
  <c r="AF121" i="33"/>
  <c r="AI121" i="33"/>
  <c r="AH121" i="33"/>
  <c r="AG121" i="33"/>
  <c r="AJ97" i="33"/>
  <c r="AH97" i="33"/>
  <c r="AF97" i="33"/>
  <c r="AI97" i="33"/>
  <c r="AG97" i="33"/>
  <c r="AH132" i="33"/>
  <c r="AG132" i="33"/>
  <c r="AF132" i="33"/>
  <c r="AJ132" i="33"/>
  <c r="AI132" i="33"/>
  <c r="AL119" i="32"/>
  <c r="AK119" i="32"/>
  <c r="AI108" i="32"/>
  <c r="AH108" i="32"/>
  <c r="AF108" i="32"/>
  <c r="AJ108" i="32"/>
  <c r="AG108" i="32"/>
  <c r="AL131" i="32"/>
  <c r="AK131" i="32"/>
  <c r="AK95" i="32"/>
  <c r="AL95" i="32"/>
  <c r="AJ120" i="32"/>
  <c r="AI120" i="32"/>
  <c r="AG120" i="32"/>
  <c r="AH120" i="32"/>
  <c r="AF120" i="32"/>
  <c r="AL107" i="32"/>
  <c r="AK107" i="32"/>
  <c r="AI96" i="32"/>
  <c r="AG96" i="32"/>
  <c r="AF96" i="32"/>
  <c r="AH96" i="32"/>
  <c r="AJ96" i="32"/>
  <c r="AJ121" i="32"/>
  <c r="AI121" i="32"/>
  <c r="AH121" i="32"/>
  <c r="AG121" i="32"/>
  <c r="AF121" i="32"/>
  <c r="AJ97" i="32"/>
  <c r="AH97" i="32"/>
  <c r="AG97" i="32"/>
  <c r="AI97" i="32"/>
  <c r="AF97" i="32"/>
  <c r="AI133" i="32"/>
  <c r="AH133" i="32"/>
  <c r="AG133" i="32"/>
  <c r="AF133" i="32"/>
  <c r="AJ133" i="32"/>
  <c r="AH132" i="32"/>
  <c r="AG132" i="32"/>
  <c r="AF132" i="32"/>
  <c r="AJ132" i="32"/>
  <c r="AI132" i="32"/>
  <c r="AJ109" i="32"/>
  <c r="AH109" i="32"/>
  <c r="AF109" i="32"/>
  <c r="AG109" i="32"/>
  <c r="AI109" i="32"/>
  <c r="AH96" i="31"/>
  <c r="AJ96" i="31"/>
  <c r="AG96" i="31"/>
  <c r="AI96" i="31"/>
  <c r="AF96" i="31"/>
  <c r="AG109" i="31"/>
  <c r="AF109" i="31"/>
  <c r="AI109" i="31"/>
  <c r="AJ109" i="31"/>
  <c r="AH109" i="31"/>
  <c r="AI97" i="31"/>
  <c r="AH97" i="31"/>
  <c r="AJ97" i="31"/>
  <c r="AF97" i="31"/>
  <c r="AG97" i="31"/>
  <c r="AL132" i="31"/>
  <c r="AK132" i="31"/>
  <c r="AJ120" i="31"/>
  <c r="AI120" i="31"/>
  <c r="AH120" i="31"/>
  <c r="AG120" i="31"/>
  <c r="AF120" i="31"/>
  <c r="AJ121" i="31"/>
  <c r="AI121" i="31"/>
  <c r="AH121" i="31"/>
  <c r="AG121" i="31"/>
  <c r="AF121" i="31"/>
  <c r="AL133" i="31"/>
  <c r="AK133" i="31"/>
  <c r="AL95" i="31"/>
  <c r="AK95" i="31"/>
  <c r="AL119" i="31"/>
  <c r="AK119" i="31"/>
  <c r="AL107" i="31"/>
  <c r="AK107" i="31"/>
  <c r="AJ108" i="31"/>
  <c r="AI108" i="31"/>
  <c r="AG108" i="31"/>
  <c r="AH108" i="31"/>
  <c r="AF108" i="31"/>
  <c r="AI109" i="30"/>
  <c r="AH109" i="30"/>
  <c r="AG109" i="30"/>
  <c r="AF109" i="30"/>
  <c r="AJ109" i="30"/>
  <c r="AJ96" i="30"/>
  <c r="AI96" i="30"/>
  <c r="AH96" i="30"/>
  <c r="AG96" i="30"/>
  <c r="AF96" i="30"/>
  <c r="AH97" i="30"/>
  <c r="AG97" i="30"/>
  <c r="AF97" i="30"/>
  <c r="AJ97" i="30"/>
  <c r="AI97" i="30"/>
  <c r="AJ121" i="30"/>
  <c r="AI121" i="30"/>
  <c r="AH121" i="30"/>
  <c r="AG121" i="30"/>
  <c r="AF121" i="30"/>
  <c r="AK95" i="30"/>
  <c r="AL95" i="30"/>
  <c r="AL119" i="30"/>
  <c r="AK119" i="30"/>
  <c r="AL107" i="30"/>
  <c r="AK107" i="30"/>
  <c r="AI133" i="30"/>
  <c r="AJ133" i="30"/>
  <c r="AH133" i="30"/>
  <c r="AF133" i="30"/>
  <c r="AG133" i="30"/>
  <c r="AJ120" i="30"/>
  <c r="AF120" i="30"/>
  <c r="AH120" i="30"/>
  <c r="AG120" i="30"/>
  <c r="AI120" i="30"/>
  <c r="AH132" i="30"/>
  <c r="AF132" i="30"/>
  <c r="AJ132" i="30"/>
  <c r="AI132" i="30"/>
  <c r="AG132" i="30"/>
  <c r="AL131" i="30"/>
  <c r="AK131" i="30"/>
  <c r="AJ108" i="30"/>
  <c r="AI108" i="30"/>
  <c r="AH108" i="30"/>
  <c r="AG108" i="30"/>
  <c r="AF108" i="30"/>
  <c r="AI109" i="29"/>
  <c r="AF109" i="29"/>
  <c r="AG109" i="29"/>
  <c r="AH109" i="29"/>
  <c r="AJ109" i="29"/>
  <c r="AI133" i="29"/>
  <c r="AH133" i="29"/>
  <c r="AG133" i="29"/>
  <c r="AF133" i="29"/>
  <c r="AJ133" i="29"/>
  <c r="AK107" i="29"/>
  <c r="AL107" i="29"/>
  <c r="AG108" i="29"/>
  <c r="AI108" i="29"/>
  <c r="AH108" i="29"/>
  <c r="AF108" i="29"/>
  <c r="AJ108" i="29"/>
  <c r="AH132" i="29"/>
  <c r="AG132" i="29"/>
  <c r="AF132" i="29"/>
  <c r="AJ132" i="29"/>
  <c r="AI132" i="29"/>
  <c r="AI97" i="29"/>
  <c r="AH97" i="29"/>
  <c r="AF97" i="29"/>
  <c r="AG97" i="29"/>
  <c r="AJ97" i="29"/>
  <c r="AJ120" i="29"/>
  <c r="AI120" i="29"/>
  <c r="AH120" i="29"/>
  <c r="AG120" i="29"/>
  <c r="AF120" i="29"/>
  <c r="AL131" i="29"/>
  <c r="AK131" i="29"/>
  <c r="AL119" i="29"/>
  <c r="AK119" i="29"/>
  <c r="AL95" i="29"/>
  <c r="AK95" i="29"/>
  <c r="AH96" i="29"/>
  <c r="AG96" i="29"/>
  <c r="AF96" i="29"/>
  <c r="AI96" i="29"/>
  <c r="AJ96" i="29"/>
  <c r="AJ121" i="29"/>
  <c r="AI121" i="29"/>
  <c r="AH121" i="29"/>
  <c r="AG121" i="29"/>
  <c r="AF121" i="29"/>
  <c r="AK95" i="28"/>
  <c r="AL95" i="28"/>
  <c r="AH96" i="28"/>
  <c r="AJ96" i="28"/>
  <c r="AI96" i="28"/>
  <c r="AG96" i="28"/>
  <c r="AF96" i="28"/>
  <c r="AI97" i="28"/>
  <c r="AH97" i="28"/>
  <c r="AG97" i="28"/>
  <c r="AF97" i="28"/>
  <c r="AJ97" i="28"/>
  <c r="AI133" i="28"/>
  <c r="AH133" i="28"/>
  <c r="AG133" i="28"/>
  <c r="AF133" i="28"/>
  <c r="AJ133" i="28"/>
  <c r="AL131" i="28"/>
  <c r="AK131" i="28"/>
  <c r="AH132" i="28"/>
  <c r="AG132" i="28"/>
  <c r="AF132" i="28"/>
  <c r="AJ132" i="28"/>
  <c r="AI132" i="28"/>
  <c r="AL95" i="11"/>
  <c r="AH132" i="27"/>
  <c r="AG132" i="27"/>
  <c r="AF132" i="27"/>
  <c r="AJ132" i="27"/>
  <c r="AI132" i="27"/>
  <c r="AF108" i="27"/>
  <c r="AJ108" i="27"/>
  <c r="AG108" i="27"/>
  <c r="AI108" i="27"/>
  <c r="AH108" i="27"/>
  <c r="AI109" i="27"/>
  <c r="AJ109" i="27"/>
  <c r="AH109" i="27"/>
  <c r="AG109" i="27"/>
  <c r="AF109" i="27"/>
  <c r="AI97" i="27"/>
  <c r="AH97" i="27"/>
  <c r="AF97" i="27"/>
  <c r="AG97" i="27"/>
  <c r="AJ97" i="27"/>
  <c r="AJ120" i="27"/>
  <c r="AI120" i="27"/>
  <c r="AH120" i="27"/>
  <c r="AG120" i="27"/>
  <c r="AF120" i="27"/>
  <c r="AL95" i="27"/>
  <c r="AK95" i="27"/>
  <c r="AL131" i="27"/>
  <c r="AK131" i="27"/>
  <c r="AI133" i="27"/>
  <c r="AH133" i="27"/>
  <c r="AG133" i="27"/>
  <c r="AF133" i="27"/>
  <c r="AJ133" i="27"/>
  <c r="AL119" i="27"/>
  <c r="AK119" i="27"/>
  <c r="AJ96" i="27"/>
  <c r="AH96" i="27"/>
  <c r="AI96" i="27"/>
  <c r="AG96" i="27"/>
  <c r="AF96" i="27"/>
  <c r="AJ121" i="27"/>
  <c r="AI121" i="27"/>
  <c r="AH121" i="27"/>
  <c r="AG121" i="27"/>
  <c r="AF121" i="27"/>
  <c r="AK107" i="27"/>
  <c r="AL107" i="27"/>
  <c r="AL119" i="26"/>
  <c r="AK119" i="26"/>
  <c r="AI121" i="26"/>
  <c r="AH121" i="26"/>
  <c r="AG121" i="26"/>
  <c r="AF121" i="26"/>
  <c r="AJ121" i="26"/>
  <c r="AL107" i="26"/>
  <c r="AK107" i="26"/>
  <c r="AH120" i="26"/>
  <c r="AG120" i="26"/>
  <c r="AF120" i="26"/>
  <c r="AJ120" i="26"/>
  <c r="AI120" i="26"/>
  <c r="AG96" i="26"/>
  <c r="AF96" i="26"/>
  <c r="AJ96" i="26"/>
  <c r="AI96" i="26"/>
  <c r="AH96" i="26"/>
  <c r="AJ132" i="26"/>
  <c r="AI132" i="26"/>
  <c r="AH132" i="26"/>
  <c r="AG132" i="26"/>
  <c r="AF132" i="26"/>
  <c r="AK131" i="26"/>
  <c r="AL131" i="26"/>
  <c r="AF97" i="26"/>
  <c r="AJ97" i="26"/>
  <c r="AI97" i="26"/>
  <c r="AH97" i="26"/>
  <c r="AG97" i="26"/>
  <c r="AG109" i="26"/>
  <c r="AF109" i="26"/>
  <c r="AJ109" i="26"/>
  <c r="AI109" i="26"/>
  <c r="AH109" i="26"/>
  <c r="AI133" i="26"/>
  <c r="AH133" i="26"/>
  <c r="AG133" i="26"/>
  <c r="AJ133" i="26"/>
  <c r="AF133" i="26"/>
  <c r="AG108" i="26"/>
  <c r="AF108" i="26"/>
  <c r="AJ108" i="26"/>
  <c r="AI108" i="26"/>
  <c r="AH108" i="26"/>
  <c r="AK95" i="26"/>
  <c r="AL95" i="26"/>
  <c r="AJ96" i="25"/>
  <c r="AH96" i="25"/>
  <c r="AG96" i="25"/>
  <c r="AF96" i="25"/>
  <c r="AI96" i="25"/>
  <c r="AL95" i="25"/>
  <c r="AK95" i="25"/>
  <c r="AJ97" i="25"/>
  <c r="AI97" i="25"/>
  <c r="AG97" i="25"/>
  <c r="AF97" i="25"/>
  <c r="AH97" i="25"/>
  <c r="AL119" i="25"/>
  <c r="AK119" i="25"/>
  <c r="AK131" i="25"/>
  <c r="AL131" i="25"/>
  <c r="AJ132" i="25"/>
  <c r="AI132" i="25"/>
  <c r="AH132" i="25"/>
  <c r="AF132" i="25"/>
  <c r="AG132" i="25"/>
  <c r="AI133" i="25"/>
  <c r="AH133" i="25"/>
  <c r="AG133" i="25"/>
  <c r="AJ133" i="25"/>
  <c r="AF133" i="25"/>
  <c r="AI121" i="25"/>
  <c r="AH121" i="25"/>
  <c r="AG121" i="25"/>
  <c r="AF121" i="25"/>
  <c r="AJ121" i="25"/>
  <c r="AL107" i="25"/>
  <c r="AK107" i="25"/>
  <c r="AI109" i="25"/>
  <c r="AH109" i="25"/>
  <c r="AG109" i="25"/>
  <c r="AF109" i="25"/>
  <c r="AJ109" i="25"/>
  <c r="AH120" i="25"/>
  <c r="AG120" i="25"/>
  <c r="AF120" i="25"/>
  <c r="AJ120" i="25"/>
  <c r="AI120" i="25"/>
  <c r="AI108" i="25"/>
  <c r="AH108" i="25"/>
  <c r="AG108" i="25"/>
  <c r="AF108" i="25"/>
  <c r="AJ108" i="25"/>
  <c r="AL95" i="24"/>
  <c r="AK95" i="24"/>
  <c r="AI120" i="24"/>
  <c r="AH120" i="24"/>
  <c r="AG120" i="24"/>
  <c r="AF120" i="24"/>
  <c r="AJ120" i="24"/>
  <c r="AF121" i="24"/>
  <c r="AJ121" i="24"/>
  <c r="AI121" i="24"/>
  <c r="AH121" i="24"/>
  <c r="AG121" i="24"/>
  <c r="AG97" i="24"/>
  <c r="AF97" i="24"/>
  <c r="AI97" i="24"/>
  <c r="AH97" i="24"/>
  <c r="AJ97" i="24"/>
  <c r="AK131" i="24"/>
  <c r="AL131" i="24"/>
  <c r="AL119" i="24"/>
  <c r="AK119" i="24"/>
  <c r="AH96" i="24"/>
  <c r="AG96" i="24"/>
  <c r="AF96" i="24"/>
  <c r="AJ96" i="24"/>
  <c r="AI96" i="24"/>
  <c r="AI133" i="24"/>
  <c r="AH133" i="24"/>
  <c r="AG133" i="24"/>
  <c r="AF133" i="24"/>
  <c r="AJ133" i="24"/>
  <c r="AJ132" i="24"/>
  <c r="AI132" i="24"/>
  <c r="AH132" i="24"/>
  <c r="AG132" i="24"/>
  <c r="AF132" i="24"/>
  <c r="AG109" i="23"/>
  <c r="AF109" i="23"/>
  <c r="AJ109" i="23"/>
  <c r="AH109" i="23"/>
  <c r="AI109" i="23"/>
  <c r="AL119" i="23"/>
  <c r="AK119" i="23"/>
  <c r="AL95" i="23"/>
  <c r="AK95" i="23"/>
  <c r="AI121" i="23"/>
  <c r="AH121" i="23"/>
  <c r="AG121" i="23"/>
  <c r="AF121" i="23"/>
  <c r="AJ121" i="23"/>
  <c r="AG97" i="23"/>
  <c r="AF97" i="23"/>
  <c r="AJ97" i="23"/>
  <c r="AI97" i="23"/>
  <c r="AH97" i="23"/>
  <c r="AL107" i="23"/>
  <c r="AK107" i="23"/>
  <c r="AG108" i="23"/>
  <c r="AF108" i="23"/>
  <c r="AJ108" i="23"/>
  <c r="AH108" i="23"/>
  <c r="AI108" i="23"/>
  <c r="AH120" i="23"/>
  <c r="AG120" i="23"/>
  <c r="AF120" i="23"/>
  <c r="AJ120" i="23"/>
  <c r="AI120" i="23"/>
  <c r="AI133" i="23"/>
  <c r="AH133" i="23"/>
  <c r="AF133" i="23"/>
  <c r="AJ133" i="23"/>
  <c r="AG133" i="23"/>
  <c r="AK131" i="23"/>
  <c r="AL131" i="23"/>
  <c r="AJ96" i="23"/>
  <c r="AI96" i="23"/>
  <c r="AH96" i="23"/>
  <c r="AG96" i="23"/>
  <c r="AF96" i="23"/>
  <c r="AJ132" i="23"/>
  <c r="AI132" i="23"/>
  <c r="AG132" i="23"/>
  <c r="AF132" i="23"/>
  <c r="AH132" i="23"/>
  <c r="AF121" i="22"/>
  <c r="AJ121" i="22"/>
  <c r="AI121" i="22"/>
  <c r="AH121" i="22"/>
  <c r="AG121" i="22"/>
  <c r="AI109" i="22"/>
  <c r="AH109" i="22"/>
  <c r="AG109" i="22"/>
  <c r="AF109" i="22"/>
  <c r="AJ109" i="22"/>
  <c r="AH97" i="22"/>
  <c r="AG97" i="22"/>
  <c r="AF97" i="22"/>
  <c r="AJ97" i="22"/>
  <c r="AI97" i="22"/>
  <c r="AI108" i="22"/>
  <c r="AH108" i="22"/>
  <c r="AG108" i="22"/>
  <c r="AF108" i="22"/>
  <c r="AJ108" i="22"/>
  <c r="AH120" i="22"/>
  <c r="AG120" i="22"/>
  <c r="AF120" i="22"/>
  <c r="AJ120" i="22"/>
  <c r="AI120" i="22"/>
  <c r="AI133" i="22"/>
  <c r="AH133" i="22"/>
  <c r="AG133" i="22"/>
  <c r="AF133" i="22"/>
  <c r="AJ133" i="22"/>
  <c r="AL95" i="22"/>
  <c r="AK95" i="22"/>
  <c r="AL119" i="22"/>
  <c r="AK119" i="22"/>
  <c r="AJ132" i="22"/>
  <c r="AI132" i="22"/>
  <c r="AH132" i="22"/>
  <c r="AG132" i="22"/>
  <c r="AF132" i="22"/>
  <c r="AK131" i="22"/>
  <c r="AL131" i="22"/>
  <c r="AI96" i="22"/>
  <c r="AH96" i="22"/>
  <c r="AG96" i="22"/>
  <c r="AF96" i="22"/>
  <c r="AJ96" i="22"/>
  <c r="AL107" i="22"/>
  <c r="AK107" i="22"/>
  <c r="AF120" i="21"/>
  <c r="AJ120" i="21"/>
  <c r="AI120" i="21"/>
  <c r="AH120" i="21"/>
  <c r="AG120" i="21"/>
  <c r="AJ108" i="21"/>
  <c r="AI108" i="21"/>
  <c r="AH108" i="21"/>
  <c r="AG108" i="21"/>
  <c r="AF108" i="21"/>
  <c r="AL119" i="21"/>
  <c r="AK119" i="21"/>
  <c r="AL132" i="21"/>
  <c r="AK132" i="21"/>
  <c r="AJ109" i="21"/>
  <c r="AH109" i="21"/>
  <c r="AI109" i="21"/>
  <c r="AG109" i="21"/>
  <c r="AF109" i="21"/>
  <c r="AK95" i="21"/>
  <c r="AL95" i="21"/>
  <c r="AG97" i="21"/>
  <c r="AF97" i="21"/>
  <c r="AH97" i="21"/>
  <c r="AJ97" i="21"/>
  <c r="AI97" i="21"/>
  <c r="AL133" i="21"/>
  <c r="AK133" i="21"/>
  <c r="AG121" i="21"/>
  <c r="AF121" i="21"/>
  <c r="AJ121" i="21"/>
  <c r="AI121" i="21"/>
  <c r="AH121" i="21"/>
  <c r="AL107" i="21"/>
  <c r="AK107" i="21"/>
  <c r="AI96" i="21"/>
  <c r="AH96" i="21"/>
  <c r="AG96" i="21"/>
  <c r="AF96" i="21"/>
  <c r="AJ96" i="21"/>
  <c r="AG97" i="20"/>
  <c r="AF97" i="20"/>
  <c r="AH97" i="20"/>
  <c r="AI97" i="20"/>
  <c r="AJ97" i="20"/>
  <c r="AK119" i="20"/>
  <c r="AL119" i="20"/>
  <c r="AJ132" i="20"/>
  <c r="AI132" i="20"/>
  <c r="AH132" i="20"/>
  <c r="AG132" i="20"/>
  <c r="AF132" i="20"/>
  <c r="AI133" i="20"/>
  <c r="AH133" i="20"/>
  <c r="AG133" i="20"/>
  <c r="AF133" i="20"/>
  <c r="AJ133" i="20"/>
  <c r="AG109" i="20"/>
  <c r="AF109" i="20"/>
  <c r="AJ109" i="20"/>
  <c r="AI109" i="20"/>
  <c r="AH109" i="20"/>
  <c r="AL107" i="20"/>
  <c r="AK107" i="20"/>
  <c r="AH96" i="20"/>
  <c r="AG96" i="20"/>
  <c r="AJ96" i="20"/>
  <c r="AI96" i="20"/>
  <c r="AF96" i="20"/>
  <c r="AK131" i="20"/>
  <c r="AL131" i="20"/>
  <c r="AG108" i="20"/>
  <c r="AF108" i="20"/>
  <c r="AJ108" i="20"/>
  <c r="AI108" i="20"/>
  <c r="AH108" i="20"/>
  <c r="AL95" i="20"/>
  <c r="AK95" i="20"/>
  <c r="AF121" i="20"/>
  <c r="AJ121" i="20"/>
  <c r="AI121" i="20"/>
  <c r="AH121" i="20"/>
  <c r="AG121" i="20"/>
  <c r="AF120" i="20"/>
  <c r="AJ120" i="20"/>
  <c r="AI120" i="20"/>
  <c r="AH120" i="20"/>
  <c r="AG120" i="20"/>
  <c r="AI133" i="19"/>
  <c r="AH133" i="19"/>
  <c r="AG133" i="19"/>
  <c r="AF133" i="19"/>
  <c r="AJ133" i="19"/>
  <c r="AL107" i="19"/>
  <c r="AK107" i="19"/>
  <c r="AL95" i="19"/>
  <c r="AK95" i="19"/>
  <c r="AG108" i="19"/>
  <c r="AF108" i="19"/>
  <c r="AJ108" i="19"/>
  <c r="AI108" i="19"/>
  <c r="AH108" i="19"/>
  <c r="AG109" i="19"/>
  <c r="AF109" i="19"/>
  <c r="AJ109" i="19"/>
  <c r="AI109" i="19"/>
  <c r="AH109" i="19"/>
  <c r="AK131" i="19"/>
  <c r="AL131" i="19"/>
  <c r="AG97" i="19"/>
  <c r="AF97" i="19"/>
  <c r="AI97" i="19"/>
  <c r="AH97" i="19"/>
  <c r="AJ97" i="19"/>
  <c r="AF120" i="19"/>
  <c r="AJ120" i="19"/>
  <c r="AI120" i="19"/>
  <c r="AG120" i="19"/>
  <c r="AH120" i="19"/>
  <c r="AJ132" i="19"/>
  <c r="AI132" i="19"/>
  <c r="AH132" i="19"/>
  <c r="AG132" i="19"/>
  <c r="AF132" i="19"/>
  <c r="AK119" i="19"/>
  <c r="AL119" i="19"/>
  <c r="AG121" i="19"/>
  <c r="AF121" i="19"/>
  <c r="AJ121" i="19"/>
  <c r="AH121" i="19"/>
  <c r="AI121" i="19"/>
  <c r="AH96" i="19"/>
  <c r="AG96" i="19"/>
  <c r="AF96" i="19"/>
  <c r="AI96" i="19"/>
  <c r="AJ96" i="19"/>
  <c r="AH133" i="18"/>
  <c r="AF133" i="18"/>
  <c r="AJ133" i="18"/>
  <c r="AI133" i="18"/>
  <c r="AG133" i="18"/>
  <c r="AK107" i="18"/>
  <c r="AL107" i="18"/>
  <c r="AI96" i="18"/>
  <c r="AH96" i="18"/>
  <c r="AG96" i="18"/>
  <c r="AJ96" i="18"/>
  <c r="AF96" i="18"/>
  <c r="AG132" i="18"/>
  <c r="AJ132" i="18"/>
  <c r="AI132" i="18"/>
  <c r="AF132" i="18"/>
  <c r="AH132" i="18"/>
  <c r="AJ120" i="18"/>
  <c r="AI120" i="18"/>
  <c r="AH120" i="18"/>
  <c r="AG120" i="18"/>
  <c r="AF120" i="18"/>
  <c r="AJ108" i="18"/>
  <c r="AG108" i="18"/>
  <c r="AF108" i="18"/>
  <c r="AH108" i="18"/>
  <c r="AI108" i="18"/>
  <c r="AF121" i="18"/>
  <c r="AH121" i="18"/>
  <c r="AG121" i="18"/>
  <c r="AJ121" i="18"/>
  <c r="AI121" i="18"/>
  <c r="AI97" i="18"/>
  <c r="AH97" i="18"/>
  <c r="AG97" i="18"/>
  <c r="AF97" i="18"/>
  <c r="AJ97" i="18"/>
  <c r="AL131" i="18"/>
  <c r="AK131" i="18"/>
  <c r="AJ109" i="18"/>
  <c r="AG109" i="18"/>
  <c r="AF109" i="18"/>
  <c r="AI109" i="18"/>
  <c r="AH109" i="18"/>
  <c r="AL119" i="18"/>
  <c r="AK119" i="18"/>
  <c r="AK95" i="18"/>
  <c r="AL95" i="18"/>
  <c r="AL131" i="15"/>
  <c r="AK131" i="15"/>
  <c r="AJ120" i="15"/>
  <c r="AI120" i="15"/>
  <c r="AH120" i="15"/>
  <c r="AG120" i="15"/>
  <c r="AF120" i="15"/>
  <c r="AI133" i="15"/>
  <c r="AH133" i="15"/>
  <c r="AG133" i="15"/>
  <c r="AF133" i="15"/>
  <c r="AJ133" i="15"/>
  <c r="AH132" i="15"/>
  <c r="AG132" i="15"/>
  <c r="AF132" i="15"/>
  <c r="AJ132" i="15"/>
  <c r="AI132" i="15"/>
  <c r="AH108" i="15"/>
  <c r="AG108" i="15"/>
  <c r="AF108" i="15"/>
  <c r="AI108" i="15"/>
  <c r="AJ108" i="15"/>
  <c r="AL119" i="15"/>
  <c r="AK119" i="15"/>
  <c r="AJ121" i="15"/>
  <c r="AI121" i="15"/>
  <c r="AH121" i="15"/>
  <c r="AG121" i="15"/>
  <c r="AF121" i="15"/>
  <c r="AI97" i="15"/>
  <c r="AF97" i="15"/>
  <c r="AH97" i="15"/>
  <c r="AG97" i="15"/>
  <c r="AJ97" i="15"/>
  <c r="AL95" i="15"/>
  <c r="AK95" i="15"/>
  <c r="AH96" i="15"/>
  <c r="AG96" i="15"/>
  <c r="AF96" i="15"/>
  <c r="AJ96" i="15"/>
  <c r="AI96" i="15"/>
  <c r="AF109" i="15"/>
  <c r="AJ109" i="15"/>
  <c r="AI109" i="15"/>
  <c r="AH109" i="15"/>
  <c r="AG109" i="15"/>
  <c r="AL107" i="15"/>
  <c r="AK107" i="15"/>
  <c r="AL107" i="12"/>
  <c r="AK107" i="12"/>
  <c r="AL95" i="12"/>
  <c r="AK95" i="12"/>
  <c r="AH97" i="12"/>
  <c r="AG97" i="12"/>
  <c r="AF97" i="12"/>
  <c r="AI97" i="12"/>
  <c r="AJ97" i="12"/>
  <c r="AL119" i="12"/>
  <c r="AK119" i="12"/>
  <c r="AJ96" i="12"/>
  <c r="AI96" i="12"/>
  <c r="AH96" i="12"/>
  <c r="AG96" i="12"/>
  <c r="AF96" i="12"/>
  <c r="AI121" i="12"/>
  <c r="AH121" i="12"/>
  <c r="AJ121" i="12"/>
  <c r="AG121" i="12"/>
  <c r="AF121" i="12"/>
  <c r="AJ108" i="12"/>
  <c r="AI108" i="12"/>
  <c r="AH108" i="12"/>
  <c r="AG108" i="12"/>
  <c r="AF108" i="12"/>
  <c r="AI120" i="12"/>
  <c r="AH120" i="12"/>
  <c r="AF120" i="12"/>
  <c r="AG120" i="12"/>
  <c r="AJ120" i="12"/>
  <c r="AJ109" i="12"/>
  <c r="AI109" i="12"/>
  <c r="AF109" i="12"/>
  <c r="AH109" i="12"/>
  <c r="AG109" i="12"/>
  <c r="AH132" i="12"/>
  <c r="AG132" i="12"/>
  <c r="AI132" i="12"/>
  <c r="AF132" i="12"/>
  <c r="AJ132" i="12"/>
  <c r="AI133" i="12"/>
  <c r="AH133" i="12"/>
  <c r="AJ133" i="12"/>
  <c r="AG133" i="12"/>
  <c r="AF133" i="12"/>
  <c r="AL131" i="12"/>
  <c r="AK131" i="12"/>
  <c r="AL131" i="11"/>
  <c r="AJ96" i="11"/>
  <c r="AK96" i="11" s="1"/>
  <c r="AH96" i="11"/>
  <c r="AG96" i="11"/>
  <c r="AF96" i="11"/>
  <c r="AF132" i="11"/>
  <c r="AG132" i="11"/>
  <c r="AH132" i="11"/>
  <c r="AI132" i="11"/>
  <c r="AI120" i="11"/>
  <c r="AG120" i="11"/>
  <c r="AJ120" i="11"/>
  <c r="AL120" i="11" s="1"/>
  <c r="AF120" i="11"/>
  <c r="AL132" i="11"/>
  <c r="AK132" i="11"/>
  <c r="AL109" i="11"/>
  <c r="AK109" i="11"/>
  <c r="AJ133" i="11"/>
  <c r="AI133" i="11"/>
  <c r="AJ121" i="11"/>
  <c r="AI121" i="11"/>
  <c r="AJ97" i="11"/>
  <c r="AI97" i="11"/>
  <c r="AH97" i="11"/>
  <c r="AG97" i="11"/>
  <c r="AF97" i="11"/>
  <c r="AG133" i="11"/>
  <c r="AF133" i="11"/>
  <c r="AH133" i="11"/>
  <c r="AF121" i="11"/>
  <c r="AG121" i="11"/>
  <c r="AH121" i="11"/>
  <c r="AL121" i="49" l="1"/>
  <c r="AK121" i="49"/>
  <c r="AL97" i="49"/>
  <c r="AK97" i="49"/>
  <c r="AL132" i="49"/>
  <c r="AK132" i="49"/>
  <c r="AL108" i="49"/>
  <c r="AK108" i="49"/>
  <c r="AL120" i="49"/>
  <c r="AK120" i="49"/>
  <c r="AK96" i="49"/>
  <c r="AL96" i="49"/>
  <c r="AL109" i="49"/>
  <c r="AK109" i="49"/>
  <c r="AL133" i="49"/>
  <c r="AK133" i="49"/>
  <c r="AK96" i="47"/>
  <c r="AL96" i="47"/>
  <c r="AK109" i="47"/>
  <c r="AL109" i="47"/>
  <c r="AL108" i="47"/>
  <c r="AK108" i="47"/>
  <c r="AL120" i="47"/>
  <c r="AK120" i="47"/>
  <c r="AK133" i="47"/>
  <c r="AL133" i="47"/>
  <c r="AK97" i="47"/>
  <c r="AL97" i="47"/>
  <c r="AL132" i="47"/>
  <c r="AK132" i="47"/>
  <c r="AL121" i="47"/>
  <c r="AK121" i="47"/>
  <c r="AL120" i="45"/>
  <c r="AK120" i="45"/>
  <c r="AL133" i="45"/>
  <c r="AK133" i="45"/>
  <c r="AL109" i="45"/>
  <c r="AK109" i="45"/>
  <c r="AL121" i="45"/>
  <c r="AK121" i="45"/>
  <c r="AK97" i="45"/>
  <c r="AL97" i="45"/>
  <c r="AK108" i="45"/>
  <c r="AL108" i="45"/>
  <c r="AL96" i="45"/>
  <c r="AK96" i="45"/>
  <c r="AL132" i="45"/>
  <c r="AK132" i="45"/>
  <c r="AL121" i="43"/>
  <c r="AK121" i="43"/>
  <c r="AL120" i="43"/>
  <c r="AK120" i="43"/>
  <c r="AL133" i="43"/>
  <c r="AK133" i="43"/>
  <c r="AL132" i="43"/>
  <c r="AK132" i="43"/>
  <c r="AL121" i="41"/>
  <c r="AK121" i="41"/>
  <c r="AL133" i="41"/>
  <c r="AK133" i="41"/>
  <c r="AL97" i="41"/>
  <c r="AK97" i="41"/>
  <c r="AL96" i="41"/>
  <c r="AK96" i="41"/>
  <c r="AL132" i="41"/>
  <c r="AK132" i="41"/>
  <c r="AL120" i="41"/>
  <c r="AK120" i="41"/>
  <c r="AL133" i="39"/>
  <c r="AK133" i="39"/>
  <c r="AL121" i="39"/>
  <c r="AK121" i="39"/>
  <c r="AL132" i="39"/>
  <c r="AK132" i="39"/>
  <c r="AL108" i="39"/>
  <c r="AK108" i="39"/>
  <c r="AL109" i="39"/>
  <c r="AK109" i="39"/>
  <c r="AL120" i="39"/>
  <c r="AK120" i="39"/>
  <c r="AL96" i="38"/>
  <c r="AK96" i="38"/>
  <c r="AL120" i="38"/>
  <c r="AK120" i="38"/>
  <c r="AL97" i="38"/>
  <c r="AK97" i="38"/>
  <c r="AL121" i="38"/>
  <c r="AK121" i="38"/>
  <c r="AK120" i="37"/>
  <c r="AL120" i="37"/>
  <c r="AL121" i="37"/>
  <c r="AK121" i="37"/>
  <c r="AK109" i="36"/>
  <c r="AL109" i="36"/>
  <c r="AL120" i="36"/>
  <c r="AK120" i="36"/>
  <c r="AL121" i="36"/>
  <c r="AK121" i="36"/>
  <c r="AK108" i="36"/>
  <c r="AL108" i="36"/>
  <c r="AL97" i="36"/>
  <c r="AK97" i="36"/>
  <c r="AK96" i="36"/>
  <c r="AL96" i="36"/>
  <c r="AL97" i="35"/>
  <c r="AK97" i="35"/>
  <c r="AL108" i="35"/>
  <c r="AK108" i="35"/>
  <c r="AK109" i="35"/>
  <c r="AL109" i="35"/>
  <c r="AK132" i="35"/>
  <c r="AL132" i="35"/>
  <c r="AK120" i="35"/>
  <c r="AL120" i="35"/>
  <c r="AL133" i="35"/>
  <c r="AK133" i="35"/>
  <c r="AL96" i="35"/>
  <c r="AK96" i="35"/>
  <c r="AL121" i="35"/>
  <c r="AK121" i="35"/>
  <c r="AK109" i="34"/>
  <c r="AL109" i="34"/>
  <c r="AL120" i="34"/>
  <c r="AK120" i="34"/>
  <c r="AL121" i="34"/>
  <c r="AK121" i="34"/>
  <c r="AL97" i="34"/>
  <c r="AK97" i="34"/>
  <c r="AL133" i="34"/>
  <c r="AK133" i="34"/>
  <c r="AL108" i="34"/>
  <c r="AK108" i="34"/>
  <c r="AL96" i="34"/>
  <c r="AK96" i="34"/>
  <c r="AL132" i="34"/>
  <c r="AK132" i="34"/>
  <c r="AL132" i="33"/>
  <c r="AK132" i="33"/>
  <c r="AL97" i="33"/>
  <c r="AK97" i="33"/>
  <c r="AK96" i="33"/>
  <c r="AL96" i="33"/>
  <c r="AL108" i="33"/>
  <c r="AK108" i="33"/>
  <c r="AK133" i="33"/>
  <c r="AL133" i="33"/>
  <c r="AL120" i="33"/>
  <c r="AK120" i="33"/>
  <c r="AL109" i="33"/>
  <c r="AK109" i="33"/>
  <c r="AL121" i="33"/>
  <c r="AK121" i="33"/>
  <c r="AL108" i="32"/>
  <c r="AK108" i="32"/>
  <c r="AL97" i="32"/>
  <c r="AK97" i="32"/>
  <c r="AK96" i="32"/>
  <c r="AL96" i="32"/>
  <c r="AK109" i="32"/>
  <c r="AL109" i="32"/>
  <c r="AL120" i="32"/>
  <c r="AK120" i="32"/>
  <c r="AK132" i="32"/>
  <c r="AL132" i="32"/>
  <c r="AL121" i="32"/>
  <c r="AK121" i="32"/>
  <c r="AL133" i="32"/>
  <c r="AK133" i="32"/>
  <c r="AL121" i="31"/>
  <c r="AK121" i="31"/>
  <c r="AL97" i="31"/>
  <c r="AK97" i="31"/>
  <c r="AK108" i="31"/>
  <c r="AL108" i="31"/>
  <c r="AK120" i="31"/>
  <c r="AL120" i="31"/>
  <c r="AK96" i="31"/>
  <c r="AL96" i="31"/>
  <c r="AL109" i="31"/>
  <c r="AK109" i="31"/>
  <c r="AL132" i="30"/>
  <c r="AK132" i="30"/>
  <c r="AL97" i="30"/>
  <c r="AK97" i="30"/>
  <c r="AL96" i="30"/>
  <c r="AK96" i="30"/>
  <c r="AL109" i="30"/>
  <c r="AK109" i="30"/>
  <c r="AK108" i="30"/>
  <c r="AL108" i="30"/>
  <c r="AL133" i="30"/>
  <c r="AK133" i="30"/>
  <c r="AL120" i="30"/>
  <c r="AK120" i="30"/>
  <c r="AL121" i="30"/>
  <c r="AK121" i="30"/>
  <c r="AL132" i="29"/>
  <c r="AK132" i="29"/>
  <c r="AL120" i="29"/>
  <c r="AK120" i="29"/>
  <c r="AL96" i="29"/>
  <c r="AK96" i="29"/>
  <c r="AK97" i="29"/>
  <c r="AL97" i="29"/>
  <c r="AL133" i="29"/>
  <c r="AK133" i="29"/>
  <c r="AL109" i="29"/>
  <c r="AK109" i="29"/>
  <c r="AL121" i="29"/>
  <c r="AK121" i="29"/>
  <c r="AL108" i="29"/>
  <c r="AK108" i="29"/>
  <c r="AL132" i="28"/>
  <c r="AK132" i="28"/>
  <c r="AK97" i="28"/>
  <c r="AL97" i="28"/>
  <c r="AL96" i="28"/>
  <c r="AK96" i="28"/>
  <c r="AL133" i="28"/>
  <c r="AK133" i="28"/>
  <c r="AL108" i="27"/>
  <c r="AK108" i="27"/>
  <c r="AL97" i="27"/>
  <c r="AK97" i="27"/>
  <c r="AL109" i="27"/>
  <c r="AK109" i="27"/>
  <c r="AL121" i="27"/>
  <c r="AK121" i="27"/>
  <c r="AL133" i="27"/>
  <c r="AK133" i="27"/>
  <c r="AK96" i="27"/>
  <c r="AL96" i="27"/>
  <c r="AL120" i="27"/>
  <c r="AK120" i="27"/>
  <c r="AL132" i="27"/>
  <c r="AK132" i="27"/>
  <c r="AL96" i="26"/>
  <c r="AK96" i="26"/>
  <c r="AL133" i="26"/>
  <c r="AK133" i="26"/>
  <c r="AL109" i="26"/>
  <c r="AK109" i="26"/>
  <c r="AL97" i="26"/>
  <c r="AK97" i="26"/>
  <c r="AL108" i="26"/>
  <c r="AK108" i="26"/>
  <c r="AL132" i="26"/>
  <c r="AK132" i="26"/>
  <c r="AL120" i="26"/>
  <c r="AK120" i="26"/>
  <c r="AL121" i="26"/>
  <c r="AK121" i="26"/>
  <c r="AL120" i="25"/>
  <c r="AK120" i="25"/>
  <c r="AL132" i="25"/>
  <c r="AK132" i="25"/>
  <c r="AL108" i="25"/>
  <c r="AK108" i="25"/>
  <c r="AL109" i="25"/>
  <c r="AK109" i="25"/>
  <c r="AL97" i="25"/>
  <c r="AK97" i="25"/>
  <c r="AL121" i="25"/>
  <c r="AK121" i="25"/>
  <c r="AK133" i="25"/>
  <c r="AL133" i="25"/>
  <c r="AK96" i="25"/>
  <c r="AL96" i="25"/>
  <c r="AL97" i="24"/>
  <c r="AK97" i="24"/>
  <c r="AL121" i="24"/>
  <c r="AK121" i="24"/>
  <c r="AL132" i="24"/>
  <c r="AK132" i="24"/>
  <c r="AL133" i="24"/>
  <c r="AK133" i="24"/>
  <c r="AL96" i="24"/>
  <c r="AK96" i="24"/>
  <c r="AL120" i="24"/>
  <c r="AK120" i="24"/>
  <c r="AL97" i="23"/>
  <c r="AK97" i="23"/>
  <c r="AL96" i="23"/>
  <c r="AK96" i="23"/>
  <c r="AL109" i="23"/>
  <c r="AK109" i="23"/>
  <c r="AL108" i="23"/>
  <c r="AK108" i="23"/>
  <c r="AL132" i="23"/>
  <c r="AK132" i="23"/>
  <c r="AL121" i="23"/>
  <c r="AK121" i="23"/>
  <c r="AL120" i="23"/>
  <c r="AK120" i="23"/>
  <c r="AL133" i="23"/>
  <c r="AK133" i="23"/>
  <c r="AL120" i="22"/>
  <c r="AK120" i="22"/>
  <c r="AL132" i="22"/>
  <c r="AK132" i="22"/>
  <c r="AL109" i="22"/>
  <c r="AK109" i="22"/>
  <c r="AL133" i="22"/>
  <c r="AK133" i="22"/>
  <c r="AL108" i="22"/>
  <c r="AK108" i="22"/>
  <c r="AL97" i="22"/>
  <c r="AK97" i="22"/>
  <c r="AL121" i="22"/>
  <c r="AK121" i="22"/>
  <c r="AL96" i="22"/>
  <c r="AK96" i="22"/>
  <c r="AK96" i="21"/>
  <c r="AL96" i="21"/>
  <c r="AL109" i="21"/>
  <c r="AK109" i="21"/>
  <c r="AL120" i="21"/>
  <c r="AK120" i="21"/>
  <c r="AL108" i="21"/>
  <c r="AK108" i="21"/>
  <c r="AL121" i="21"/>
  <c r="AK121" i="21"/>
  <c r="AL97" i="21"/>
  <c r="AK97" i="21"/>
  <c r="AL133" i="20"/>
  <c r="AK133" i="20"/>
  <c r="AL97" i="20"/>
  <c r="AK97" i="20"/>
  <c r="AL121" i="20"/>
  <c r="AK121" i="20"/>
  <c r="AL108" i="20"/>
  <c r="AK108" i="20"/>
  <c r="AL120" i="20"/>
  <c r="AK120" i="20"/>
  <c r="AL96" i="20"/>
  <c r="AK96" i="20"/>
  <c r="AL109" i="20"/>
  <c r="AK109" i="20"/>
  <c r="AL132" i="20"/>
  <c r="AK132" i="20"/>
  <c r="AL121" i="19"/>
  <c r="AK121" i="19"/>
  <c r="AL109" i="19"/>
  <c r="AK109" i="19"/>
  <c r="AL133" i="19"/>
  <c r="AK133" i="19"/>
  <c r="AL120" i="19"/>
  <c r="AK120" i="19"/>
  <c r="AL96" i="19"/>
  <c r="AK96" i="19"/>
  <c r="AL132" i="19"/>
  <c r="AK132" i="19"/>
  <c r="AL97" i="19"/>
  <c r="AK97" i="19"/>
  <c r="AL108" i="19"/>
  <c r="AK108" i="19"/>
  <c r="AK121" i="18"/>
  <c r="AL121" i="18"/>
  <c r="AK132" i="18"/>
  <c r="AL132" i="18"/>
  <c r="AL109" i="18"/>
  <c r="AK109" i="18"/>
  <c r="AL97" i="18"/>
  <c r="AK97" i="18"/>
  <c r="AK96" i="18"/>
  <c r="AL96" i="18"/>
  <c r="AL133" i="18"/>
  <c r="AK133" i="18"/>
  <c r="AK108" i="18"/>
  <c r="AL108" i="18"/>
  <c r="AK120" i="18"/>
  <c r="AL120" i="18"/>
  <c r="AL133" i="15"/>
  <c r="AK133" i="15"/>
  <c r="AK109" i="15"/>
  <c r="AL109" i="15"/>
  <c r="AL120" i="15"/>
  <c r="AK120" i="15"/>
  <c r="AL132" i="15"/>
  <c r="AK132" i="15"/>
  <c r="AL97" i="15"/>
  <c r="AK97" i="15"/>
  <c r="AK96" i="15"/>
  <c r="AL96" i="15"/>
  <c r="AL108" i="15"/>
  <c r="AK108" i="15"/>
  <c r="AL121" i="15"/>
  <c r="AK121" i="15"/>
  <c r="AL132" i="12"/>
  <c r="AK132" i="12"/>
  <c r="AL120" i="12"/>
  <c r="AK120" i="12"/>
  <c r="AK96" i="12"/>
  <c r="AL96" i="12"/>
  <c r="AL133" i="12"/>
  <c r="AK133" i="12"/>
  <c r="AL109" i="12"/>
  <c r="AK109" i="12"/>
  <c r="AL97" i="12"/>
  <c r="AK97" i="12"/>
  <c r="AL108" i="12"/>
  <c r="AK108" i="12"/>
  <c r="AL121" i="12"/>
  <c r="AK121" i="12"/>
  <c r="X139" i="11"/>
  <c r="X137" i="11"/>
  <c r="X136" i="11"/>
  <c r="X138" i="11"/>
  <c r="AL96" i="11"/>
  <c r="AK120" i="11"/>
  <c r="X133" i="11"/>
  <c r="X131" i="11"/>
  <c r="X112" i="11"/>
  <c r="X103" i="11"/>
  <c r="X124" i="11"/>
  <c r="X92" i="11"/>
  <c r="X86" i="11"/>
  <c r="X109" i="11"/>
  <c r="X104" i="11"/>
  <c r="X96" i="11"/>
  <c r="X93" i="11"/>
  <c r="X90" i="11"/>
  <c r="X122" i="11"/>
  <c r="X88" i="11"/>
  <c r="X117" i="11"/>
  <c r="X95" i="11"/>
  <c r="X100" i="11"/>
  <c r="X114" i="11"/>
  <c r="X107" i="11"/>
  <c r="X89" i="11"/>
  <c r="X125" i="11"/>
  <c r="X129" i="11"/>
  <c r="X127" i="11"/>
  <c r="X110" i="11"/>
  <c r="X120" i="11"/>
  <c r="X113" i="11"/>
  <c r="X119" i="11"/>
  <c r="X134" i="11"/>
  <c r="X106" i="11"/>
  <c r="X116" i="11"/>
  <c r="X115" i="11"/>
  <c r="X128" i="11"/>
  <c r="X94" i="11"/>
  <c r="X91" i="11"/>
  <c r="X121" i="11"/>
  <c r="X87" i="11"/>
  <c r="X108" i="11"/>
  <c r="X135" i="11"/>
  <c r="X126" i="11"/>
  <c r="X132" i="11"/>
  <c r="X130" i="11"/>
  <c r="X97" i="11"/>
  <c r="X123" i="11"/>
  <c r="X102" i="11"/>
  <c r="X101" i="11"/>
  <c r="X98" i="11"/>
  <c r="X99" i="11"/>
  <c r="X118" i="11"/>
  <c r="X111" i="11"/>
  <c r="X105" i="11"/>
  <c r="AL121" i="11"/>
  <c r="AK121" i="11"/>
  <c r="AL133" i="11"/>
  <c r="AK133" i="11"/>
  <c r="AL97" i="11"/>
  <c r="AK97" i="11"/>
  <c r="Z138" i="11" l="1"/>
  <c r="Z139" i="11"/>
  <c r="Z137" i="11"/>
  <c r="Z136" i="11"/>
  <c r="Z119" i="11"/>
  <c r="Z87" i="11"/>
  <c r="Z124" i="11"/>
  <c r="Z107" i="11"/>
  <c r="Z118" i="11"/>
  <c r="Z115" i="11"/>
  <c r="Z117" i="11"/>
  <c r="Z100" i="11"/>
  <c r="Z93" i="11"/>
  <c r="Z113" i="11"/>
  <c r="Z109" i="11"/>
  <c r="Z122" i="11"/>
  <c r="Z120" i="11"/>
  <c r="Z114" i="11"/>
  <c r="Z90" i="11"/>
  <c r="Z94" i="11"/>
  <c r="Z112" i="11"/>
  <c r="Z131" i="11"/>
  <c r="Z108" i="11"/>
  <c r="Z110" i="11"/>
  <c r="Z111" i="11"/>
  <c r="Z99" i="11"/>
  <c r="Z95" i="11"/>
  <c r="Z134" i="11"/>
  <c r="Z121" i="11"/>
  <c r="Z98" i="11"/>
  <c r="Z88" i="11"/>
  <c r="Z135" i="11"/>
  <c r="Z103" i="11"/>
  <c r="Z133" i="11"/>
  <c r="Z125" i="11"/>
  <c r="Z91" i="11"/>
  <c r="Z92" i="11"/>
  <c r="Z104" i="11"/>
  <c r="Z86" i="11"/>
  <c r="Z97" i="11"/>
  <c r="Z101" i="11"/>
  <c r="Z89" i="11"/>
  <c r="Z129" i="11"/>
  <c r="Z132" i="11"/>
  <c r="Z127" i="11"/>
  <c r="Z116" i="11"/>
  <c r="Z130" i="11"/>
  <c r="Z96" i="11"/>
  <c r="Z106" i="11"/>
  <c r="Z128" i="11"/>
  <c r="Z123" i="11"/>
  <c r="Z105" i="11"/>
  <c r="Z126" i="11"/>
  <c r="Z102" i="11"/>
  <c r="W86" i="12" l="1"/>
  <c r="X140" i="12" s="1"/>
  <c r="Y86" i="12"/>
  <c r="Z140" i="12" s="1"/>
  <c r="X121" i="12" l="1"/>
  <c r="AI86" i="12"/>
  <c r="X120" i="12"/>
  <c r="Z133" i="12"/>
  <c r="Z90" i="12"/>
  <c r="Z87" i="12"/>
  <c r="Z130" i="12"/>
  <c r="Z111" i="12"/>
  <c r="Z107" i="12"/>
  <c r="Z91" i="12"/>
  <c r="Z89" i="12"/>
  <c r="X108" i="12"/>
  <c r="X123" i="12"/>
  <c r="Z128" i="12"/>
  <c r="Z122" i="12"/>
  <c r="X96" i="12"/>
  <c r="X127" i="12"/>
  <c r="Z93" i="12"/>
  <c r="Z96" i="12"/>
  <c r="Z119" i="12"/>
  <c r="Z104" i="12"/>
  <c r="Z121" i="12"/>
  <c r="Z117" i="12"/>
  <c r="Z95" i="12"/>
  <c r="Z116" i="12"/>
  <c r="Z110" i="12"/>
  <c r="Z88" i="12"/>
  <c r="Z114" i="12"/>
  <c r="Z120" i="12"/>
  <c r="X115" i="12"/>
  <c r="X98" i="12"/>
  <c r="X132" i="12"/>
  <c r="Z134" i="12"/>
  <c r="Z99" i="12"/>
  <c r="X134" i="12"/>
  <c r="X97" i="12"/>
  <c r="Z118" i="12"/>
  <c r="Z92" i="12"/>
  <c r="Z115" i="12"/>
  <c r="Z139" i="12"/>
  <c r="Z106" i="12"/>
  <c r="Z86" i="12"/>
  <c r="Z124" i="12"/>
  <c r="X100" i="12"/>
  <c r="X105" i="12"/>
  <c r="X107" i="12"/>
  <c r="Z94" i="12"/>
  <c r="Z126" i="12"/>
  <c r="Z97" i="12"/>
  <c r="Z112" i="12"/>
  <c r="Z125" i="12"/>
  <c r="Z123" i="12"/>
  <c r="Z101" i="12"/>
  <c r="X90" i="12"/>
  <c r="X101" i="12"/>
  <c r="X111" i="12"/>
  <c r="X87" i="12"/>
  <c r="X106" i="12"/>
  <c r="Z98" i="12"/>
  <c r="Z137" i="12"/>
  <c r="Z109" i="12"/>
  <c r="Z131" i="12"/>
  <c r="Z138" i="12"/>
  <c r="X128" i="12"/>
  <c r="X109" i="12"/>
  <c r="X136" i="12"/>
  <c r="X130" i="12"/>
  <c r="X112" i="12"/>
  <c r="X137" i="12"/>
  <c r="X125" i="12"/>
  <c r="X92" i="12"/>
  <c r="X104" i="12"/>
  <c r="X95" i="12"/>
  <c r="X93" i="12"/>
  <c r="X131" i="12"/>
  <c r="X129" i="12"/>
  <c r="X139" i="12"/>
  <c r="X138" i="12"/>
  <c r="X119" i="12"/>
  <c r="Z136" i="12"/>
  <c r="Z102" i="12"/>
  <c r="Z132" i="12"/>
  <c r="Z113" i="12"/>
  <c r="Z100" i="12"/>
  <c r="Z127" i="12"/>
  <c r="Z135" i="12"/>
  <c r="X126" i="12"/>
  <c r="X86" i="12"/>
  <c r="X88" i="12"/>
  <c r="X110" i="12"/>
  <c r="X118" i="12"/>
  <c r="X94" i="12"/>
  <c r="X116" i="12"/>
  <c r="X117" i="12"/>
  <c r="AJ86" i="12"/>
  <c r="X113" i="12"/>
  <c r="X102" i="12"/>
  <c r="X133" i="12"/>
  <c r="X135" i="12"/>
  <c r="X122" i="12"/>
  <c r="Z103" i="12"/>
  <c r="Z129" i="12"/>
  <c r="Z108" i="12"/>
  <c r="Z105" i="12"/>
  <c r="X89" i="12"/>
  <c r="X91" i="12"/>
  <c r="X124" i="12"/>
  <c r="X114" i="12"/>
  <c r="X103" i="12"/>
  <c r="X99" i="12"/>
  <c r="AL86" i="12" l="1"/>
  <c r="AK86" i="12"/>
</calcChain>
</file>

<file path=xl/sharedStrings.xml><?xml version="1.0" encoding="utf-8"?>
<sst xmlns="http://schemas.openxmlformats.org/spreadsheetml/2006/main" count="1164" uniqueCount="34">
  <si>
    <t>IGPM</t>
  </si>
  <si>
    <t>IPCA</t>
  </si>
  <si>
    <t>Preços Mercado Livre (I50% - 36 meses futuros)</t>
  </si>
  <si>
    <t>Preços Mercado Livre - Média Histórica ACL de 36 meses Futuros</t>
  </si>
  <si>
    <t>Preços Mercado Livre (I50% - 60 meses futuros)</t>
  </si>
  <si>
    <t>Preços Mercado Livre - Média Histórica ACL de 60 meses Futuros</t>
  </si>
  <si>
    <t>Ágio Amarela</t>
  </si>
  <si>
    <t>Ágio Verm I</t>
  </si>
  <si>
    <t>Ágio Verm II</t>
  </si>
  <si>
    <t>Break even (Bandeira Verde)</t>
  </si>
  <si>
    <t>Break even (Bandeira Amarela)</t>
  </si>
  <si>
    <t>Break even (Bandeira Vermelha 1)</t>
  </si>
  <si>
    <t>Break even (Bandeira Vermelha 2)</t>
  </si>
  <si>
    <t>% Economia (Livre x Cativo)</t>
  </si>
  <si>
    <t>A+0 (atual 2026)</t>
  </si>
  <si>
    <t>A+1 (atual 2027)</t>
  </si>
  <si>
    <t>A+2 (atual 2028)</t>
  </si>
  <si>
    <t>A+3 (atual 2029)</t>
  </si>
  <si>
    <t>A+4 (atual 2030)</t>
  </si>
  <si>
    <t>Break even - Bandeira Verde</t>
  </si>
  <si>
    <t>Break even - Bandeira Amarela</t>
  </si>
  <si>
    <t>Break even - Bandeira Vermelha I</t>
  </si>
  <si>
    <t>Break even - Bandeira Vermelha II</t>
  </si>
  <si>
    <t>Economia R$/MWh</t>
  </si>
  <si>
    <t>Positivo</t>
  </si>
  <si>
    <t>Negativo</t>
  </si>
  <si>
    <t>-</t>
  </si>
  <si>
    <t>SWAP NE-N</t>
  </si>
  <si>
    <t>N/A</t>
  </si>
  <si>
    <t>SWAP SE/CO-N/NE</t>
  </si>
  <si>
    <t>SWAP Conv-I5</t>
  </si>
  <si>
    <t>Varejista Encargos Dentro</t>
  </si>
  <si>
    <t>Data</t>
  </si>
  <si>
    <t>Varejista Sem Encargo Dentro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</si>
</sst>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14" fontId="0" fillId="0" borderId="1" xfId="0" applyNumberFormat="1" applyBorder="1"/>
    <xf numFmtId="43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43" fontId="0" fillId="0" borderId="0" xfId="1" applyFont="1" applyBorder="1"/>
    <xf numFmtId="9" fontId="0" fillId="0" borderId="0" xfId="2" applyFont="1"/>
    <xf numFmtId="0" fontId="0" fillId="0" borderId="2" xfId="0" applyBorder="1" applyAlignment="1">
      <alignment horizontal="center" vertical="center"/>
    </xf>
    <xf numFmtId="10" fontId="0" fillId="0" borderId="1" xfId="0" applyNumberFormat="1" applyBorder="1"/>
    <xf numFmtId="10" fontId="0" fillId="3" borderId="1" xfId="0" applyNumberFormat="1" applyFill="1" applyBorder="1"/>
    <xf numFmtId="10" fontId="3" fillId="0" borderId="1" xfId="0" applyNumberFormat="1" applyFont="1" applyBorder="1"/>
    <xf numFmtId="43" fontId="0" fillId="0" borderId="0" xfId="0" applyNumberFormat="1"/>
    <xf numFmtId="43" fontId="0" fillId="2" borderId="1" xfId="0" applyNumberFormat="1" applyFill="1" applyBorder="1"/>
    <xf numFmtId="0" fontId="0" fillId="2" borderId="1" xfId="0" applyFill="1" applyBorder="1" applyAlignment="1">
      <alignment horizontal="center" vertical="center"/>
    </xf>
    <xf numFmtId="43" fontId="0" fillId="4" borderId="0" xfId="0" quotePrefix="1" applyNumberFormat="1" applyFill="1" applyAlignment="1">
      <alignment horizontal="center" vertical="center"/>
    </xf>
    <xf numFmtId="43" fontId="0" fillId="4" borderId="0" xfId="1" applyFont="1" applyFill="1" applyBorder="1"/>
    <xf numFmtId="0" fontId="2" fillId="5" borderId="0" xfId="0" applyFont="1" applyFill="1"/>
    <xf numFmtId="43" fontId="0" fillId="5" borderId="0" xfId="1" applyFont="1" applyFill="1" applyBorder="1"/>
    <xf numFmtId="0" fontId="0" fillId="5" borderId="0" xfId="0" applyFill="1"/>
    <xf numFmtId="0" fontId="2" fillId="6" borderId="0" xfId="0" applyFont="1" applyFill="1"/>
    <xf numFmtId="43" fontId="0" fillId="6" borderId="0" xfId="1" applyFont="1" applyFill="1" applyBorder="1"/>
    <xf numFmtId="0" fontId="0" fillId="6" borderId="0" xfId="0" applyFill="1"/>
    <xf numFmtId="43" fontId="0" fillId="0" borderId="0" xfId="2" applyNumberFormat="1" applyFont="1"/>
    <xf numFmtId="0" fontId="2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43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0" borderId="0" xfId="0" applyAlignment="1">
      <alignment horizontal="center"/>
    </xf>
    <xf numFmtId="10" fontId="0" fillId="7" borderId="1" xfId="0" applyNumberFormat="1" applyFill="1" applyBorder="1"/>
    <xf numFmtId="14" fontId="0" fillId="7" borderId="1" xfId="0" applyNumberFormat="1" applyFill="1" applyBorder="1"/>
    <xf numFmtId="43" fontId="0" fillId="7" borderId="1" xfId="0" applyNumberFormat="1" applyFill="1" applyBorder="1"/>
    <xf numFmtId="43" fontId="0" fillId="7" borderId="1" xfId="1" applyFont="1" applyFill="1" applyBorder="1"/>
    <xf numFmtId="0" fontId="0" fillId="7" borderId="1" xfId="0" applyFill="1" applyBorder="1" applyAlignment="1">
      <alignment horizontal="center" vertical="center"/>
    </xf>
    <xf numFmtId="43" fontId="0" fillId="7" borderId="0" xfId="1" applyFont="1" applyFill="1" applyBorder="1"/>
    <xf numFmtId="0" fontId="0" fillId="7" borderId="0" xfId="0" applyFill="1"/>
    <xf numFmtId="43" fontId="0" fillId="7" borderId="0" xfId="0" quotePrefix="1" applyNumberFormat="1" applyFill="1" applyAlignment="1">
      <alignment horizontal="center" vertical="center"/>
    </xf>
    <xf numFmtId="9" fontId="0" fillId="7" borderId="0" xfId="2" applyFont="1" applyFill="1"/>
    <xf numFmtId="0" fontId="0" fillId="7" borderId="1" xfId="0" applyFill="1" applyBorder="1"/>
    <xf numFmtId="164" fontId="0" fillId="7" borderId="1" xfId="1" applyNumberFormat="1" applyFont="1" applyFill="1" applyBorder="1"/>
    <xf numFmtId="164" fontId="0" fillId="7" borderId="1" xfId="1" applyNumberFormat="1" applyFon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7" borderId="1" xfId="1" applyNumberFormat="1" applyFont="1" applyFill="1" applyBorder="1" applyAlignment="1">
      <alignment horizontal="center"/>
    </xf>
    <xf numFmtId="43" fontId="5" fillId="2" borderId="1" xfId="0" applyNumberFormat="1" applyFont="1" applyFill="1" applyBorder="1"/>
    <xf numFmtId="43" fontId="5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3" xfId="0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FF9999"/>
      <color rgb="FFE46C0A"/>
      <color rgb="FFAFDC7E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8.xml"/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0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3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5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2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3.xml"/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4.xml"/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5.xml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6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7.xml"/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8.xml"/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9.xml"/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0.xml"/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1.xml"/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7.xml"/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8.xml"/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9.xml"/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0.xml"/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1.xml"/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2.xml"/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3.xml"/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4.xml"/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5.xml"/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6.xml"/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9.xml"/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0.xml"/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1.xml"/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2.xml"/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3.xml"/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4.xml"/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5.xml"/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6.xml"/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7.xml"/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8.xml"/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0.xml"/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1.xml"/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2.xml"/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3.xml"/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4.xml"/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5.xml"/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6.xml"/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7.xml"/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8.xml"/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9.xml"/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1.xml"/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2.xml"/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3.xml"/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4.xml"/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5.xml"/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6.xml"/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7.xml"/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8.xml"/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9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0.xml"/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2.xml"/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3.xml"/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4.xml"/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5.xml"/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6.xml"/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7.xml"/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8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9.xml"/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0.xml"/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1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 sz="1400"/>
              <a:t>Evolução</a:t>
            </a:r>
            <a:r>
              <a:rPr lang="pt-BR" sz="1400" baseline="0"/>
              <a:t> da Curva Forward - Energia Incentivada 50%</a:t>
            </a:r>
            <a:endParaRPr lang="pt-BR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3A8E-4AA3-9AC4-42F3F782C1A7}"/>
            </c:ext>
          </c:extLst>
        </c:ser>
        <c:ser>
          <c:idx val="1"/>
          <c:order val="1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3A8E-4AA3-9AC4-42F3F782C1A7}"/>
            </c:ext>
          </c:extLst>
        </c:ser>
        <c:ser>
          <c:idx val="2"/>
          <c:order val="2"/>
          <c:spPr>
            <a:ln>
              <a:solidFill>
                <a:schemeClr val="accent2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3A8E-4AA3-9AC4-42F3F782C1A7}"/>
            </c:ext>
          </c:extLst>
        </c:ser>
        <c:ser>
          <c:idx val="3"/>
          <c:order val="3"/>
          <c:spPr>
            <a:ln>
              <a:solidFill>
                <a:schemeClr val="accent4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3A8E-4AA3-9AC4-42F3F782C1A7}"/>
            </c:ext>
          </c:extLst>
        </c:ser>
        <c:ser>
          <c:idx val="4"/>
          <c:order val="4"/>
          <c:spPr>
            <a:ln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3A8E-4AA3-9AC4-42F3F782C1A7}"/>
            </c:ext>
          </c:extLst>
        </c:ser>
        <c:ser>
          <c:idx val="5"/>
          <c:order val="5"/>
          <c:spPr>
            <a:ln>
              <a:solidFill>
                <a:schemeClr val="accent6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3A8E-4AA3-9AC4-42F3F782C1A7}"/>
            </c:ext>
          </c:extLst>
        </c:ser>
        <c:ser>
          <c:idx val="6"/>
          <c:order val="6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3A8E-4AA3-9AC4-42F3F782C1A7}"/>
            </c:ext>
          </c:extLst>
        </c:ser>
        <c:ser>
          <c:idx val="7"/>
          <c:order val="7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3A8E-4AA3-9AC4-42F3F782C1A7}"/>
            </c:ext>
          </c:extLst>
        </c:ser>
        <c:ser>
          <c:idx val="8"/>
          <c:order val="8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3A8E-4AA3-9AC4-42F3F782C1A7}"/>
            </c:ext>
          </c:extLst>
        </c:ser>
        <c:ser>
          <c:idx val="9"/>
          <c:order val="9"/>
          <c:spPr>
            <a:ln w="412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3"/>
              <c:layout>
                <c:manualLayout>
                  <c:x val="-2.424242424242424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A8E-4AA3-9AC4-42F3F782C1A7}"/>
                </c:ext>
              </c:extLst>
            </c:dLbl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i="1">
                    <a:solidFill>
                      <a:srgbClr val="FF000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3A8E-4AA3-9AC4-42F3F782C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16720784"/>
        <c:axId val="-1916708272"/>
      </c:lineChart>
      <c:catAx>
        <c:axId val="-1916720784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-1916708272"/>
        <c:crosses val="autoZero"/>
        <c:auto val="1"/>
        <c:lblAlgn val="ctr"/>
        <c:lblOffset val="100"/>
        <c:noMultiLvlLbl val="0"/>
      </c:catAx>
      <c:valAx>
        <c:axId val="-1916708272"/>
        <c:scaling>
          <c:orientation val="minMax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pt-BR"/>
                  <a:t>R$/MWh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1916720784"/>
        <c:crosses val="autoZero"/>
        <c:crossBetween val="between"/>
        <c:majorUnit val="20"/>
      </c:valAx>
    </c:plotArea>
    <c:legend>
      <c:legendPos val="b"/>
      <c:overlay val="0"/>
      <c:txPr>
        <a:bodyPr/>
        <a:lstStyle/>
        <a:p>
          <a:pPr>
            <a:defRPr sz="800"/>
          </a:pPr>
          <a:endParaRPr lang="pt-BR"/>
        </a:p>
      </c:txPr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ysClr val="windowText" lastClr="000000"/>
                </a:solidFill>
              </a:rPr>
              <a:t>Comparação</a:t>
            </a:r>
            <a:r>
              <a:rPr lang="pt-BR" baseline="0">
                <a:solidFill>
                  <a:sysClr val="windowText" lastClr="000000"/>
                </a:solidFill>
              </a:rPr>
              <a:t> Tarifária: Mercado Livre Atacadista x </a:t>
            </a:r>
            <a:r>
              <a:rPr lang="pt-BR" baseline="0">
                <a:solidFill>
                  <a:srgbClr val="00B050"/>
                </a:solidFill>
              </a:rPr>
              <a:t>Mercado Cativo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Forward!$AD$1</c:f>
              <c:strCache>
                <c:ptCount val="1"/>
                <c:pt idx="0">
                  <c:v>Break even (Bandeira Verde)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Forward!$AD$2:$AD$145</c:f>
              <c:numCache>
                <c:formatCode>General</c:formatCode>
                <c:ptCount val="144"/>
                <c:pt idx="84">
                  <c:v>300</c:v>
                </c:pt>
                <c:pt idx="85">
                  <c:v>300</c:v>
                </c:pt>
                <c:pt idx="86">
                  <c:v>300</c:v>
                </c:pt>
                <c:pt idx="87">
                  <c:v>300</c:v>
                </c:pt>
                <c:pt idx="88">
                  <c:v>300</c:v>
                </c:pt>
                <c:pt idx="89">
                  <c:v>300</c:v>
                </c:pt>
                <c:pt idx="90">
                  <c:v>300</c:v>
                </c:pt>
                <c:pt idx="91">
                  <c:v>300</c:v>
                </c:pt>
                <c:pt idx="92">
                  <c:v>300</c:v>
                </c:pt>
                <c:pt idx="93">
                  <c:v>300</c:v>
                </c:pt>
                <c:pt idx="94">
                  <c:v>300</c:v>
                </c:pt>
                <c:pt idx="95">
                  <c:v>300</c:v>
                </c:pt>
                <c:pt idx="96">
                  <c:v>330</c:v>
                </c:pt>
                <c:pt idx="97">
                  <c:v>330</c:v>
                </c:pt>
                <c:pt idx="98">
                  <c:v>330</c:v>
                </c:pt>
                <c:pt idx="99">
                  <c:v>330</c:v>
                </c:pt>
                <c:pt idx="100">
                  <c:v>330</c:v>
                </c:pt>
                <c:pt idx="101">
                  <c:v>330</c:v>
                </c:pt>
                <c:pt idx="102">
                  <c:v>330</c:v>
                </c:pt>
                <c:pt idx="103">
                  <c:v>330</c:v>
                </c:pt>
                <c:pt idx="104">
                  <c:v>330</c:v>
                </c:pt>
                <c:pt idx="105">
                  <c:v>330</c:v>
                </c:pt>
                <c:pt idx="106">
                  <c:v>330</c:v>
                </c:pt>
                <c:pt idx="107" formatCode="_(* #,##0.00_);_(* \(#,##0.00\);_(* &quot;-&quot;??_);_(@_)">
                  <c:v>330</c:v>
                </c:pt>
                <c:pt idx="108" formatCode="_(* #,##0.00_);_(* \(#,##0.00\);_(* &quot;-&quot;??_);_(@_)">
                  <c:v>350</c:v>
                </c:pt>
                <c:pt idx="109" formatCode="_(* #,##0.00_);_(* \(#,##0.00\);_(* &quot;-&quot;??_);_(@_)">
                  <c:v>350</c:v>
                </c:pt>
                <c:pt idx="110" formatCode="_(* #,##0.00_);_(* \(#,##0.00\);_(* &quot;-&quot;??_);_(@_)">
                  <c:v>350</c:v>
                </c:pt>
                <c:pt idx="111" formatCode="_(* #,##0.00_);_(* \(#,##0.00\);_(* &quot;-&quot;??_);_(@_)">
                  <c:v>350</c:v>
                </c:pt>
                <c:pt idx="112" formatCode="_(* #,##0.00_);_(* \(#,##0.00\);_(* &quot;-&quot;??_);_(@_)">
                  <c:v>350</c:v>
                </c:pt>
                <c:pt idx="113" formatCode="_(* #,##0.00_);_(* \(#,##0.00\);_(* &quot;-&quot;??_);_(@_)">
                  <c:v>350</c:v>
                </c:pt>
                <c:pt idx="114" formatCode="_(* #,##0.00_);_(* \(#,##0.00\);_(* &quot;-&quot;??_);_(@_)">
                  <c:v>350</c:v>
                </c:pt>
                <c:pt idx="115" formatCode="_(* #,##0.00_);_(* \(#,##0.00\);_(* &quot;-&quot;??_);_(@_)">
                  <c:v>350</c:v>
                </c:pt>
                <c:pt idx="116" formatCode="_(* #,##0.00_);_(* \(#,##0.00\);_(* &quot;-&quot;??_);_(@_)">
                  <c:v>350</c:v>
                </c:pt>
                <c:pt idx="117" formatCode="_(* #,##0.00_);_(* \(#,##0.00\);_(* &quot;-&quot;??_);_(@_)">
                  <c:v>350</c:v>
                </c:pt>
                <c:pt idx="118" formatCode="_(* #,##0.00_);_(* \(#,##0.00\);_(* &quot;-&quot;??_);_(@_)">
                  <c:v>350</c:v>
                </c:pt>
                <c:pt idx="119" formatCode="_(* #,##0.00_);_(* \(#,##0.00\);_(* &quot;-&quot;??_);_(@_)">
                  <c:v>350</c:v>
                </c:pt>
                <c:pt idx="120" formatCode="_(* #,##0.00_);_(* \(#,##0.00\);_(* &quot;-&quot;??_);_(@_)">
                  <c:v>390</c:v>
                </c:pt>
                <c:pt idx="121" formatCode="_(* #,##0.00_);_(* \(#,##0.00\);_(* &quot;-&quot;??_);_(@_)">
                  <c:v>390</c:v>
                </c:pt>
                <c:pt idx="122" formatCode="_(* #,##0.00_);_(* \(#,##0.00\);_(* &quot;-&quot;??_);_(@_)">
                  <c:v>390</c:v>
                </c:pt>
                <c:pt idx="123" formatCode="_(* #,##0.00_);_(* \(#,##0.00\);_(* &quot;-&quot;??_);_(@_)">
                  <c:v>390</c:v>
                </c:pt>
                <c:pt idx="124" formatCode="_(* #,##0.00_);_(* \(#,##0.00\);_(* &quot;-&quot;??_);_(@_)">
                  <c:v>390</c:v>
                </c:pt>
                <c:pt idx="125" formatCode="_(* #,##0.00_);_(* \(#,##0.00\);_(* &quot;-&quot;??_);_(@_)">
                  <c:v>390</c:v>
                </c:pt>
                <c:pt idx="126" formatCode="_(* #,##0.00_);_(* \(#,##0.00\);_(* &quot;-&quot;??_);_(@_)">
                  <c:v>390</c:v>
                </c:pt>
                <c:pt idx="127" formatCode="_(* #,##0.00_);_(* \(#,##0.00\);_(* &quot;-&quot;??_);_(@_)">
                  <c:v>390</c:v>
                </c:pt>
                <c:pt idx="128" formatCode="_(* #,##0.00_);_(* \(#,##0.00\);_(* &quot;-&quot;??_);_(@_)">
                  <c:v>390</c:v>
                </c:pt>
                <c:pt idx="129" formatCode="_(* #,##0.00_);_(* \(#,##0.00\);_(* &quot;-&quot;??_);_(@_)">
                  <c:v>390</c:v>
                </c:pt>
                <c:pt idx="130" formatCode="_(* #,##0.00_);_(* \(#,##0.00\);_(* &quot;-&quot;??_);_(@_)">
                  <c:v>390</c:v>
                </c:pt>
                <c:pt idx="131" formatCode="_(* #,##0.00_);_(* \(#,##0.00\);_(* &quot;-&quot;??_);_(@_)">
                  <c:v>390</c:v>
                </c:pt>
                <c:pt idx="132" formatCode="_(* #,##0.00_);_(* \(#,##0.00\);_(* &quot;-&quot;??_);_(@_)">
                  <c:v>390</c:v>
                </c:pt>
                <c:pt idx="133" formatCode="_(* #,##0.00_);_(* \(#,##0.00\);_(* &quot;-&quot;??_);_(@_)">
                  <c:v>390</c:v>
                </c:pt>
                <c:pt idx="134" formatCode="_(* #,##0.00_);_(* \(#,##0.00\);_(* &quot;-&quot;??_);_(@_)">
                  <c:v>390</c:v>
                </c:pt>
                <c:pt idx="135" formatCode="_(* #,##0.00_);_(* \(#,##0.00\);_(* &quot;-&quot;??_);_(@_)">
                  <c:v>390</c:v>
                </c:pt>
                <c:pt idx="136" formatCode="_(* #,##0.00_);_(* \(#,##0.00\);_(* &quot;-&quot;??_);_(@_)">
                  <c:v>390</c:v>
                </c:pt>
                <c:pt idx="137" formatCode="_(* #,##0.00_);_(* \(#,##0.00\);_(* &quot;-&quot;??_);_(@_)">
                  <c:v>390</c:v>
                </c:pt>
                <c:pt idx="138" formatCode="_(* #,##0.00_);_(* \(#,##0.00\);_(* &quot;-&quot;??_);_(@_)">
                  <c:v>390</c:v>
                </c:pt>
                <c:pt idx="139" formatCode="_(* #,##0.00_);_(* \(#,##0.00\);_(* &quot;-&quot;??_);_(@_)">
                  <c:v>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96-4DF6-813B-67B9FE53686D}"/>
            </c:ext>
          </c:extLst>
        </c:ser>
        <c:ser>
          <c:idx val="2"/>
          <c:order val="1"/>
          <c:tx>
            <c:strRef>
              <c:f>Forward!$AE$1</c:f>
              <c:strCache>
                <c:ptCount val="1"/>
                <c:pt idx="0">
                  <c:v>Break even (Bandeira Amarela)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Forward!$AE$2:$AE$134</c:f>
              <c:numCache>
                <c:formatCode>_(* #,##0.00_);_(* \(#,##0.00\);_(* "-"??_);_(@_)</c:formatCode>
                <c:ptCount val="133"/>
                <c:pt idx="84">
                  <c:v>329.89</c:v>
                </c:pt>
                <c:pt idx="85">
                  <c:v>329.89</c:v>
                </c:pt>
                <c:pt idx="86">
                  <c:v>329.89</c:v>
                </c:pt>
                <c:pt idx="87">
                  <c:v>329.89</c:v>
                </c:pt>
                <c:pt idx="88">
                  <c:v>329.89</c:v>
                </c:pt>
                <c:pt idx="89">
                  <c:v>329.89</c:v>
                </c:pt>
                <c:pt idx="90">
                  <c:v>329.89</c:v>
                </c:pt>
                <c:pt idx="91">
                  <c:v>329.89</c:v>
                </c:pt>
                <c:pt idx="92">
                  <c:v>329.89</c:v>
                </c:pt>
                <c:pt idx="93">
                  <c:v>329.89</c:v>
                </c:pt>
                <c:pt idx="94">
                  <c:v>329.89</c:v>
                </c:pt>
                <c:pt idx="95">
                  <c:v>329.89</c:v>
                </c:pt>
                <c:pt idx="96">
                  <c:v>359.89</c:v>
                </c:pt>
                <c:pt idx="97">
                  <c:v>359.89</c:v>
                </c:pt>
                <c:pt idx="98">
                  <c:v>359.89</c:v>
                </c:pt>
                <c:pt idx="99">
                  <c:v>359.89</c:v>
                </c:pt>
                <c:pt idx="100">
                  <c:v>359.89</c:v>
                </c:pt>
                <c:pt idx="101">
                  <c:v>359.89</c:v>
                </c:pt>
                <c:pt idx="102">
                  <c:v>359.89</c:v>
                </c:pt>
                <c:pt idx="103">
                  <c:v>359.89</c:v>
                </c:pt>
                <c:pt idx="104">
                  <c:v>359.89</c:v>
                </c:pt>
                <c:pt idx="105">
                  <c:v>359.89</c:v>
                </c:pt>
                <c:pt idx="106">
                  <c:v>359.89</c:v>
                </c:pt>
                <c:pt idx="107">
                  <c:v>359.89</c:v>
                </c:pt>
                <c:pt idx="108">
                  <c:v>368.85</c:v>
                </c:pt>
                <c:pt idx="109">
                  <c:v>368.85</c:v>
                </c:pt>
                <c:pt idx="110">
                  <c:v>368.85</c:v>
                </c:pt>
                <c:pt idx="111">
                  <c:v>368.85</c:v>
                </c:pt>
                <c:pt idx="112">
                  <c:v>368.85</c:v>
                </c:pt>
                <c:pt idx="113">
                  <c:v>368.85</c:v>
                </c:pt>
                <c:pt idx="114">
                  <c:v>368.85</c:v>
                </c:pt>
                <c:pt idx="115">
                  <c:v>368.85</c:v>
                </c:pt>
                <c:pt idx="116">
                  <c:v>368.85</c:v>
                </c:pt>
                <c:pt idx="117">
                  <c:v>368.85</c:v>
                </c:pt>
                <c:pt idx="118">
                  <c:v>368.85</c:v>
                </c:pt>
                <c:pt idx="119">
                  <c:v>368.85</c:v>
                </c:pt>
                <c:pt idx="120">
                  <c:v>408.85</c:v>
                </c:pt>
                <c:pt idx="121">
                  <c:v>408.85</c:v>
                </c:pt>
                <c:pt idx="122">
                  <c:v>408.85</c:v>
                </c:pt>
                <c:pt idx="123">
                  <c:v>408.85</c:v>
                </c:pt>
                <c:pt idx="124">
                  <c:v>408.85</c:v>
                </c:pt>
                <c:pt idx="125">
                  <c:v>408.85</c:v>
                </c:pt>
                <c:pt idx="126">
                  <c:v>408.85</c:v>
                </c:pt>
                <c:pt idx="127">
                  <c:v>408.85</c:v>
                </c:pt>
                <c:pt idx="128">
                  <c:v>408.85</c:v>
                </c:pt>
                <c:pt idx="129">
                  <c:v>408.85</c:v>
                </c:pt>
                <c:pt idx="130">
                  <c:v>408.85</c:v>
                </c:pt>
                <c:pt idx="131">
                  <c:v>408.85</c:v>
                </c:pt>
                <c:pt idx="132">
                  <c:v>408.85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96-4DF6-813B-67B9FE53686D}"/>
            </c:ext>
          </c:extLst>
        </c:ser>
        <c:ser>
          <c:idx val="3"/>
          <c:order val="2"/>
          <c:tx>
            <c:strRef>
              <c:f>Forward!$AF$1</c:f>
              <c:strCache>
                <c:ptCount val="1"/>
                <c:pt idx="0">
                  <c:v>Break even (Bandeira Vermelha 1)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Forward!$AF$2:$AF$134</c:f>
              <c:numCache>
                <c:formatCode>_(* #,##0.00_);_(* \(#,##0.00\);_(* "-"??_);_(@_)</c:formatCode>
                <c:ptCount val="133"/>
                <c:pt idx="84">
                  <c:v>365</c:v>
                </c:pt>
                <c:pt idx="85">
                  <c:v>365</c:v>
                </c:pt>
                <c:pt idx="86">
                  <c:v>365</c:v>
                </c:pt>
                <c:pt idx="87">
                  <c:v>365</c:v>
                </c:pt>
                <c:pt idx="88">
                  <c:v>365</c:v>
                </c:pt>
                <c:pt idx="89">
                  <c:v>365</c:v>
                </c:pt>
                <c:pt idx="90">
                  <c:v>365</c:v>
                </c:pt>
                <c:pt idx="91">
                  <c:v>365</c:v>
                </c:pt>
                <c:pt idx="92">
                  <c:v>365</c:v>
                </c:pt>
                <c:pt idx="93">
                  <c:v>365</c:v>
                </c:pt>
                <c:pt idx="94">
                  <c:v>365</c:v>
                </c:pt>
                <c:pt idx="95">
                  <c:v>365</c:v>
                </c:pt>
                <c:pt idx="96">
                  <c:v>395</c:v>
                </c:pt>
                <c:pt idx="97">
                  <c:v>395</c:v>
                </c:pt>
                <c:pt idx="98">
                  <c:v>395</c:v>
                </c:pt>
                <c:pt idx="99">
                  <c:v>395</c:v>
                </c:pt>
                <c:pt idx="100">
                  <c:v>395</c:v>
                </c:pt>
                <c:pt idx="101">
                  <c:v>395</c:v>
                </c:pt>
                <c:pt idx="102">
                  <c:v>395</c:v>
                </c:pt>
                <c:pt idx="103">
                  <c:v>395</c:v>
                </c:pt>
                <c:pt idx="104">
                  <c:v>395</c:v>
                </c:pt>
                <c:pt idx="105">
                  <c:v>395</c:v>
                </c:pt>
                <c:pt idx="106">
                  <c:v>395</c:v>
                </c:pt>
                <c:pt idx="107">
                  <c:v>395</c:v>
                </c:pt>
                <c:pt idx="108">
                  <c:v>394.63</c:v>
                </c:pt>
                <c:pt idx="109">
                  <c:v>394.63</c:v>
                </c:pt>
                <c:pt idx="110">
                  <c:v>394.63</c:v>
                </c:pt>
                <c:pt idx="111">
                  <c:v>394.63</c:v>
                </c:pt>
                <c:pt idx="112">
                  <c:v>394.63</c:v>
                </c:pt>
                <c:pt idx="113">
                  <c:v>394.63</c:v>
                </c:pt>
                <c:pt idx="114">
                  <c:v>394.63</c:v>
                </c:pt>
                <c:pt idx="115">
                  <c:v>394.63</c:v>
                </c:pt>
                <c:pt idx="116">
                  <c:v>394.63</c:v>
                </c:pt>
                <c:pt idx="117">
                  <c:v>394.63</c:v>
                </c:pt>
                <c:pt idx="118">
                  <c:v>394.63</c:v>
                </c:pt>
                <c:pt idx="119">
                  <c:v>394.63</c:v>
                </c:pt>
                <c:pt idx="120">
                  <c:v>434.63</c:v>
                </c:pt>
                <c:pt idx="121">
                  <c:v>434.63</c:v>
                </c:pt>
                <c:pt idx="122">
                  <c:v>434.63</c:v>
                </c:pt>
                <c:pt idx="123">
                  <c:v>434.63</c:v>
                </c:pt>
                <c:pt idx="124">
                  <c:v>434.63</c:v>
                </c:pt>
                <c:pt idx="125">
                  <c:v>434.63</c:v>
                </c:pt>
                <c:pt idx="126">
                  <c:v>434.63</c:v>
                </c:pt>
                <c:pt idx="127">
                  <c:v>434.63</c:v>
                </c:pt>
                <c:pt idx="128">
                  <c:v>434.63</c:v>
                </c:pt>
                <c:pt idx="129">
                  <c:v>434.63</c:v>
                </c:pt>
                <c:pt idx="130">
                  <c:v>434.63</c:v>
                </c:pt>
                <c:pt idx="131">
                  <c:v>434.63</c:v>
                </c:pt>
                <c:pt idx="132">
                  <c:v>434.63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96-4DF6-813B-67B9FE53686D}"/>
            </c:ext>
          </c:extLst>
        </c:ser>
        <c:ser>
          <c:idx val="4"/>
          <c:order val="3"/>
          <c:tx>
            <c:strRef>
              <c:f>Forward!$AG$1</c:f>
              <c:strCache>
                <c:ptCount val="1"/>
                <c:pt idx="0">
                  <c:v>Break even (Bandeira Vermelha 2)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Forward!$AG$2:$AG$134</c:f>
              <c:numCache>
                <c:formatCode>_(* #,##0.00_);_(* \(#,##0.00\);_(* "-"??_);_(@_)</c:formatCode>
                <c:ptCount val="133"/>
                <c:pt idx="84">
                  <c:v>397.95</c:v>
                </c:pt>
                <c:pt idx="85">
                  <c:v>397.95</c:v>
                </c:pt>
                <c:pt idx="86">
                  <c:v>397.95</c:v>
                </c:pt>
                <c:pt idx="87">
                  <c:v>397.95</c:v>
                </c:pt>
                <c:pt idx="88">
                  <c:v>397.95</c:v>
                </c:pt>
                <c:pt idx="89">
                  <c:v>397.95</c:v>
                </c:pt>
                <c:pt idx="90">
                  <c:v>397.95</c:v>
                </c:pt>
                <c:pt idx="91">
                  <c:v>397.95</c:v>
                </c:pt>
                <c:pt idx="92">
                  <c:v>397.95</c:v>
                </c:pt>
                <c:pt idx="93">
                  <c:v>397.95</c:v>
                </c:pt>
                <c:pt idx="94">
                  <c:v>397.95</c:v>
                </c:pt>
                <c:pt idx="95">
                  <c:v>397.95</c:v>
                </c:pt>
                <c:pt idx="96">
                  <c:v>427.95</c:v>
                </c:pt>
                <c:pt idx="97">
                  <c:v>427.95</c:v>
                </c:pt>
                <c:pt idx="98">
                  <c:v>427.95</c:v>
                </c:pt>
                <c:pt idx="99">
                  <c:v>427.95</c:v>
                </c:pt>
                <c:pt idx="100">
                  <c:v>427.95</c:v>
                </c:pt>
                <c:pt idx="101">
                  <c:v>427.95</c:v>
                </c:pt>
                <c:pt idx="102">
                  <c:v>427.95</c:v>
                </c:pt>
                <c:pt idx="103">
                  <c:v>427.95</c:v>
                </c:pt>
                <c:pt idx="104">
                  <c:v>427.95</c:v>
                </c:pt>
                <c:pt idx="105">
                  <c:v>427.95</c:v>
                </c:pt>
                <c:pt idx="106">
                  <c:v>427.95</c:v>
                </c:pt>
                <c:pt idx="107">
                  <c:v>427.95</c:v>
                </c:pt>
                <c:pt idx="108">
                  <c:v>428.77</c:v>
                </c:pt>
                <c:pt idx="109">
                  <c:v>428.77</c:v>
                </c:pt>
                <c:pt idx="110">
                  <c:v>428.77</c:v>
                </c:pt>
                <c:pt idx="111">
                  <c:v>428.77</c:v>
                </c:pt>
                <c:pt idx="112">
                  <c:v>428.77</c:v>
                </c:pt>
                <c:pt idx="113">
                  <c:v>428.77</c:v>
                </c:pt>
                <c:pt idx="114">
                  <c:v>428.77</c:v>
                </c:pt>
                <c:pt idx="115">
                  <c:v>428.77</c:v>
                </c:pt>
                <c:pt idx="116">
                  <c:v>428.77</c:v>
                </c:pt>
                <c:pt idx="117">
                  <c:v>428.77</c:v>
                </c:pt>
                <c:pt idx="118">
                  <c:v>428.77</c:v>
                </c:pt>
                <c:pt idx="119">
                  <c:v>428.77</c:v>
                </c:pt>
                <c:pt idx="120">
                  <c:v>468.77</c:v>
                </c:pt>
                <c:pt idx="121">
                  <c:v>468.77</c:v>
                </c:pt>
                <c:pt idx="122">
                  <c:v>468.77</c:v>
                </c:pt>
                <c:pt idx="123">
                  <c:v>468.77</c:v>
                </c:pt>
                <c:pt idx="124">
                  <c:v>468.77</c:v>
                </c:pt>
                <c:pt idx="125">
                  <c:v>468.77</c:v>
                </c:pt>
                <c:pt idx="126">
                  <c:v>468.77</c:v>
                </c:pt>
                <c:pt idx="127">
                  <c:v>468.77</c:v>
                </c:pt>
                <c:pt idx="128">
                  <c:v>468.77</c:v>
                </c:pt>
                <c:pt idx="129">
                  <c:v>468.77</c:v>
                </c:pt>
                <c:pt idx="130">
                  <c:v>468.77</c:v>
                </c:pt>
                <c:pt idx="131">
                  <c:v>468.77</c:v>
                </c:pt>
                <c:pt idx="132">
                  <c:v>468.77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96-4DF6-813B-67B9FE53686D}"/>
            </c:ext>
          </c:extLst>
        </c:ser>
        <c:ser>
          <c:idx val="0"/>
          <c:order val="4"/>
          <c:tx>
            <c:strRef>
              <c:f>Forward!$W$1</c:f>
              <c:strCache>
                <c:ptCount val="1"/>
                <c:pt idx="0">
                  <c:v>Preços Mercado Livre (I50% - 36 meses futuros)</c:v>
                </c:pt>
              </c:strCache>
            </c:strRef>
          </c:tx>
          <c:spPr>
            <a:ln w="31750" cap="rnd">
              <a:solidFill>
                <a:schemeClr val="tx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Forward!$W$2:$W$134</c:f>
              <c:numCache>
                <c:formatCode>_(* #,##0.00_);_(* \(#,##0.00\);_(* "-"??_);_(@_)</c:formatCode>
                <c:ptCount val="133"/>
                <c:pt idx="84">
                  <c:v>229.66666666666666</c:v>
                </c:pt>
                <c:pt idx="85">
                  <c:v>209.44444444444446</c:v>
                </c:pt>
                <c:pt idx="86">
                  <c:v>225.44444444444446</c:v>
                </c:pt>
                <c:pt idx="87">
                  <c:v>223.5</c:v>
                </c:pt>
                <c:pt idx="88">
                  <c:v>215.22222222222223</c:v>
                </c:pt>
                <c:pt idx="89">
                  <c:v>211.61111111111111</c:v>
                </c:pt>
                <c:pt idx="90">
                  <c:v>194.66666666666666</c:v>
                </c:pt>
                <c:pt idx="91">
                  <c:v>189.25</c:v>
                </c:pt>
                <c:pt idx="92">
                  <c:v>191.33333333333334</c:v>
                </c:pt>
                <c:pt idx="93">
                  <c:v>170.83333333333334</c:v>
                </c:pt>
                <c:pt idx="94">
                  <c:v>147.72222222222223</c:v>
                </c:pt>
                <c:pt idx="95">
                  <c:v>146.47222222222223</c:v>
                </c:pt>
                <c:pt idx="96">
                  <c:v>127.66666666666667</c:v>
                </c:pt>
                <c:pt idx="97">
                  <c:v>121.72222222222223</c:v>
                </c:pt>
                <c:pt idx="98">
                  <c:v>118.22222222222223</c:v>
                </c:pt>
                <c:pt idx="99">
                  <c:v>108.58333333333333</c:v>
                </c:pt>
                <c:pt idx="100">
                  <c:v>112.77777777777777</c:v>
                </c:pt>
                <c:pt idx="101">
                  <c:v>114.61111111111111</c:v>
                </c:pt>
                <c:pt idx="102">
                  <c:v>117.33333333333333</c:v>
                </c:pt>
                <c:pt idx="103">
                  <c:v>117.02777777777777</c:v>
                </c:pt>
                <c:pt idx="104">
                  <c:v>112.77777777777777</c:v>
                </c:pt>
                <c:pt idx="105">
                  <c:v>116.33333333333333</c:v>
                </c:pt>
                <c:pt idx="106">
                  <c:v>126.72222222222223</c:v>
                </c:pt>
                <c:pt idx="107">
                  <c:v>136.80555555555554</c:v>
                </c:pt>
                <c:pt idx="108">
                  <c:v>134</c:v>
                </c:pt>
                <c:pt idx="109">
                  <c:v>195.16666666666666</c:v>
                </c:pt>
                <c:pt idx="110">
                  <c:v>186.66666666666666</c:v>
                </c:pt>
                <c:pt idx="111">
                  <c:v>176.33333333333334</c:v>
                </c:pt>
                <c:pt idx="112">
                  <c:v>157.44444444444446</c:v>
                </c:pt>
                <c:pt idx="113">
                  <c:v>183.44444444444446</c:v>
                </c:pt>
                <c:pt idx="114">
                  <c:v>204.83333333333334</c:v>
                </c:pt>
                <c:pt idx="115">
                  <c:v>192.02777777777777</c:v>
                </c:pt>
                <c:pt idx="116">
                  <c:v>204.66666666666666</c:v>
                </c:pt>
                <c:pt idx="117">
                  <c:v>219.91666666666666</c:v>
                </c:pt>
                <c:pt idx="118">
                  <c:v>186.77777777777777</c:v>
                </c:pt>
                <c:pt idx="119">
                  <c:v>183.75</c:v>
                </c:pt>
                <c:pt idx="120">
                  <c:v>184.66666666666666</c:v>
                </c:pt>
                <c:pt idx="121">
                  <c:v>213.44444444444446</c:v>
                </c:pt>
                <c:pt idx="122">
                  <c:v>249.38888888888889</c:v>
                </c:pt>
                <c:pt idx="123">
                  <c:v>272.75</c:v>
                </c:pt>
                <c:pt idx="124">
                  <c:v>265.44444444444446</c:v>
                </c:pt>
                <c:pt idx="125">
                  <c:v>265.83333333333331</c:v>
                </c:pt>
                <c:pt idx="126">
                  <c:v>253.33333333333334</c:v>
                </c:pt>
                <c:pt idx="127">
                  <c:v>245.22222222222223</c:v>
                </c:pt>
                <c:pt idx="128">
                  <c:v>262.55555555555554</c:v>
                </c:pt>
                <c:pt idx="129">
                  <c:v>258.66666666666669</c:v>
                </c:pt>
                <c:pt idx="130">
                  <c:v>249.55555555555554</c:v>
                </c:pt>
                <c:pt idx="131">
                  <c:v>281.77777777777777</c:v>
                </c:pt>
                <c:pt idx="132">
                  <c:v>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96-4DF6-813B-67B9FE53686D}"/>
            </c:ext>
          </c:extLst>
        </c:ser>
        <c:ser>
          <c:idx val="5"/>
          <c:order val="5"/>
          <c:tx>
            <c:strRef>
              <c:f>Forward!$X$1</c:f>
              <c:strCache>
                <c:ptCount val="1"/>
                <c:pt idx="0">
                  <c:v>Preços Mercado Livre - Média Histórica ACL de 36 meses Futuros</c:v>
                </c:pt>
              </c:strCache>
            </c:strRef>
          </c:tx>
          <c:spPr>
            <a:ln w="31750" cap="rnd">
              <a:solidFill>
                <a:schemeClr val="tx1">
                  <a:lumMod val="65000"/>
                  <a:lumOff val="35000"/>
                </a:schemeClr>
              </a:solidFill>
              <a:prstDash val="lg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Forward!$X$2:$X$145</c:f>
              <c:numCache>
                <c:formatCode>_(* #,##0.00_);_(* \(#,##0.00\);_(* "-"??_);_(@_)</c:formatCode>
                <c:ptCount val="144"/>
                <c:pt idx="84">
                  <c:v>205.00793650793653</c:v>
                </c:pt>
                <c:pt idx="85">
                  <c:v>205.00793650793653</c:v>
                </c:pt>
                <c:pt idx="86">
                  <c:v>205.00793650793653</c:v>
                </c:pt>
                <c:pt idx="87">
                  <c:v>205.00793650793653</c:v>
                </c:pt>
                <c:pt idx="88">
                  <c:v>205.00793650793653</c:v>
                </c:pt>
                <c:pt idx="89">
                  <c:v>205.00793650793653</c:v>
                </c:pt>
                <c:pt idx="90">
                  <c:v>205.00793650793653</c:v>
                </c:pt>
                <c:pt idx="91">
                  <c:v>205.00793650793653</c:v>
                </c:pt>
                <c:pt idx="92">
                  <c:v>205.00793650793653</c:v>
                </c:pt>
                <c:pt idx="93">
                  <c:v>205.00793650793653</c:v>
                </c:pt>
                <c:pt idx="94">
                  <c:v>205.00793650793653</c:v>
                </c:pt>
                <c:pt idx="95">
                  <c:v>205.00793650793653</c:v>
                </c:pt>
                <c:pt idx="96">
                  <c:v>205.00793650793653</c:v>
                </c:pt>
                <c:pt idx="97">
                  <c:v>205.00793650793653</c:v>
                </c:pt>
                <c:pt idx="98">
                  <c:v>205.00793650793653</c:v>
                </c:pt>
                <c:pt idx="99">
                  <c:v>205.00793650793653</c:v>
                </c:pt>
                <c:pt idx="100">
                  <c:v>205.00793650793653</c:v>
                </c:pt>
                <c:pt idx="101">
                  <c:v>205.00793650793653</c:v>
                </c:pt>
                <c:pt idx="102">
                  <c:v>205.00793650793653</c:v>
                </c:pt>
                <c:pt idx="103">
                  <c:v>205.00793650793653</c:v>
                </c:pt>
                <c:pt idx="104">
                  <c:v>205.00793650793653</c:v>
                </c:pt>
                <c:pt idx="105">
                  <c:v>205.00793650793653</c:v>
                </c:pt>
                <c:pt idx="106">
                  <c:v>205.00793650793653</c:v>
                </c:pt>
                <c:pt idx="107">
                  <c:v>205.00793650793653</c:v>
                </c:pt>
                <c:pt idx="108">
                  <c:v>205.00793650793653</c:v>
                </c:pt>
                <c:pt idx="109">
                  <c:v>205.00793650793653</c:v>
                </c:pt>
                <c:pt idx="110">
                  <c:v>205.00793650793653</c:v>
                </c:pt>
                <c:pt idx="111">
                  <c:v>205.00793650793653</c:v>
                </c:pt>
                <c:pt idx="112">
                  <c:v>205.00793650793653</c:v>
                </c:pt>
                <c:pt idx="113">
                  <c:v>205.00793650793653</c:v>
                </c:pt>
                <c:pt idx="114">
                  <c:v>205.00793650793653</c:v>
                </c:pt>
                <c:pt idx="115">
                  <c:v>205.00793650793653</c:v>
                </c:pt>
                <c:pt idx="116">
                  <c:v>205.00793650793653</c:v>
                </c:pt>
                <c:pt idx="117">
                  <c:v>205.00793650793653</c:v>
                </c:pt>
                <c:pt idx="118">
                  <c:v>205.00793650793653</c:v>
                </c:pt>
                <c:pt idx="119">
                  <c:v>205.00793650793653</c:v>
                </c:pt>
                <c:pt idx="120">
                  <c:v>205.00793650793653</c:v>
                </c:pt>
                <c:pt idx="121">
                  <c:v>205.00793650793653</c:v>
                </c:pt>
                <c:pt idx="122">
                  <c:v>205.00793650793653</c:v>
                </c:pt>
                <c:pt idx="123">
                  <c:v>205.00793650793653</c:v>
                </c:pt>
                <c:pt idx="124">
                  <c:v>205.00793650793653</c:v>
                </c:pt>
                <c:pt idx="125">
                  <c:v>205.00793650793653</c:v>
                </c:pt>
                <c:pt idx="126">
                  <c:v>205.00793650793653</c:v>
                </c:pt>
                <c:pt idx="127">
                  <c:v>205.00793650793653</c:v>
                </c:pt>
                <c:pt idx="128">
                  <c:v>205.00793650793653</c:v>
                </c:pt>
                <c:pt idx="129">
                  <c:v>205.00793650793653</c:v>
                </c:pt>
                <c:pt idx="130">
                  <c:v>205.00793650793653</c:v>
                </c:pt>
                <c:pt idx="131">
                  <c:v>205.00793650793653</c:v>
                </c:pt>
                <c:pt idx="132">
                  <c:v>205.00793650793653</c:v>
                </c:pt>
                <c:pt idx="133">
                  <c:v>205.00793650793653</c:v>
                </c:pt>
                <c:pt idx="134">
                  <c:v>205.00793650793653</c:v>
                </c:pt>
                <c:pt idx="135">
                  <c:v>205.00793650793653</c:v>
                </c:pt>
                <c:pt idx="136">
                  <c:v>205.00793650793653</c:v>
                </c:pt>
                <c:pt idx="137">
                  <c:v>205.00793650793653</c:v>
                </c:pt>
                <c:pt idx="138">
                  <c:v>205.00793650793653</c:v>
                </c:pt>
                <c:pt idx="139">
                  <c:v>205.00793650793653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96-4DF6-813B-67B9FE536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</c:lineChart>
      <c:dateAx>
        <c:axId val="-2111322928"/>
        <c:scaling>
          <c:orientation val="minMax"/>
          <c:max val="46387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Forward!$AI$1</c:f>
              <c:strCache>
                <c:ptCount val="1"/>
                <c:pt idx="0">
                  <c:v>A+0 (atual 2026)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13-4D01-8DF1-B6E2C718C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Forward!$AJ$1</c:f>
              <c:strCache>
                <c:ptCount val="1"/>
                <c:pt idx="0">
                  <c:v>A+1 (atual 2027)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3F-4159-BDDA-B2B65E110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Forward!$AK$1</c:f>
              <c:strCache>
                <c:ptCount val="1"/>
                <c:pt idx="0">
                  <c:v>A+2 (atual 2028)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9-406D-A5AD-F40DCA40E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Forward!$AL$1</c:f>
              <c:strCache>
                <c:ptCount val="1"/>
                <c:pt idx="0">
                  <c:v>A+3 (atual 2029)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ED-464B-8AFD-793FAC6C6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Forward!$AM$1</c:f>
              <c:strCache>
                <c:ptCount val="1"/>
                <c:pt idx="0">
                  <c:v>A+4 (atual 2030)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6-4C47-AEEF-9CCBAA96C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Forward!$AI$1</c:f>
              <c:strCache>
                <c:ptCount val="1"/>
                <c:pt idx="0">
                  <c:v>A+0 (atual 2026)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2-4A39-BA97-2BBB855B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Forward!$AJ$1</c:f>
              <c:strCache>
                <c:ptCount val="1"/>
                <c:pt idx="0">
                  <c:v>A+1 (atual 2027)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55-45CF-B533-EA5405683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Forward!$AK$1</c:f>
              <c:strCache>
                <c:ptCount val="1"/>
                <c:pt idx="0">
                  <c:v>A+2 (atual 2028)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BA-454A-9DC1-56020C177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Forward!$AL$1</c:f>
              <c:strCache>
                <c:ptCount val="1"/>
                <c:pt idx="0">
                  <c:v>A+3 (atual 2029)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F-4D46-ABD2-62B802A6F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Forward!$AM$1</c:f>
              <c:strCache>
                <c:ptCount val="1"/>
                <c:pt idx="0">
                  <c:v>A+4 (atual 2030)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4-4CC5-BA9E-1C7E701E0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0.24945533769063172</c:v>
                      </c:pt>
                      <c:pt idx="85">
                        <c:v>0.31855996321405122</c:v>
                      </c:pt>
                      <c:pt idx="86">
                        <c:v>0.272580878697539</c:v>
                      </c:pt>
                      <c:pt idx="87">
                        <c:v>0.28851941005104159</c:v>
                      </c:pt>
                      <c:pt idx="88">
                        <c:v>0.32096007197746007</c:v>
                      </c:pt>
                      <c:pt idx="89">
                        <c:v>0.33500813026648518</c:v>
                      </c:pt>
                      <c:pt idx="90">
                        <c:v>0.39173778907408202</c:v>
                      </c:pt>
                      <c:pt idx="91">
                        <c:v>0.40522782392926671</c:v>
                      </c:pt>
                      <c:pt idx="92">
                        <c:v>0.39684176828090983</c:v>
                      </c:pt>
                      <c:pt idx="93">
                        <c:v>0.46014346911498211</c:v>
                      </c:pt>
                      <c:pt idx="94">
                        <c:v>0.53550414088088283</c:v>
                      </c:pt>
                      <c:pt idx="95">
                        <c:v>0.54103761128363426</c:v>
                      </c:pt>
                      <c:pt idx="96">
                        <c:v>0.5970117845117846</c:v>
                      </c:pt>
                      <c:pt idx="97">
                        <c:v>0.6175197446571371</c:v>
                      </c:pt>
                      <c:pt idx="98">
                        <c:v>0.63120207047014742</c:v>
                      </c:pt>
                      <c:pt idx="99">
                        <c:v>0.66335492189601764</c:v>
                      </c:pt>
                      <c:pt idx="100">
                        <c:v>0.65208845325741793</c:v>
                      </c:pt>
                      <c:pt idx="101">
                        <c:v>0.6471453356560477</c:v>
                      </c:pt>
                      <c:pt idx="102">
                        <c:v>0.63851065246971728</c:v>
                      </c:pt>
                      <c:pt idx="103">
                        <c:v>0.63983165505790107</c:v>
                      </c:pt>
                      <c:pt idx="104">
                        <c:v>0.65379569533747262</c:v>
                      </c:pt>
                      <c:pt idx="105">
                        <c:v>0.64369851782072385</c:v>
                      </c:pt>
                      <c:pt idx="106">
                        <c:v>0.61270195196039445</c:v>
                      </c:pt>
                      <c:pt idx="107">
                        <c:v>0.58291999392649529</c:v>
                      </c:pt>
                      <c:pt idx="108">
                        <c:v>0.61327561327561331</c:v>
                      </c:pt>
                      <c:pt idx="109">
                        <c:v>0.43885124258457597</c:v>
                      </c:pt>
                      <c:pt idx="110">
                        <c:v>0.46726524504302286</c:v>
                      </c:pt>
                      <c:pt idx="111">
                        <c:v>0.49747968574635232</c:v>
                      </c:pt>
                      <c:pt idx="112">
                        <c:v>0.55284465109650294</c:v>
                      </c:pt>
                      <c:pt idx="113">
                        <c:v>0.48116722783389448</c:v>
                      </c:pt>
                      <c:pt idx="114">
                        <c:v>0.42177687991021312</c:v>
                      </c:pt>
                      <c:pt idx="115">
                        <c:v>0.45979756649386277</c:v>
                      </c:pt>
                      <c:pt idx="116">
                        <c:v>0.42524008337341673</c:v>
                      </c:pt>
                      <c:pt idx="117">
                        <c:v>0.38489622147399927</c:v>
                      </c:pt>
                      <c:pt idx="118">
                        <c:v>0.48017261860224819</c:v>
                      </c:pt>
                      <c:pt idx="119">
                        <c:v>0.49043771043771039</c:v>
                      </c:pt>
                      <c:pt idx="120">
                        <c:v>0.51185126442858397</c:v>
                      </c:pt>
                      <c:pt idx="121">
                        <c:v>0.43661909613883981</c:v>
                      </c:pt>
                      <c:pt idx="122">
                        <c:v>0.34977219984493402</c:v>
                      </c:pt>
                      <c:pt idx="123">
                        <c:v>0.29315234095134168</c:v>
                      </c:pt>
                      <c:pt idx="124">
                        <c:v>0.31488973885617572</c:v>
                      </c:pt>
                      <c:pt idx="125">
                        <c:v>0.31558432127656072</c:v>
                      </c:pt>
                      <c:pt idx="126">
                        <c:v>0.34926082544828996</c:v>
                      </c:pt>
                      <c:pt idx="127">
                        <c:v>0.37166252136842248</c:v>
                      </c:pt>
                      <c:pt idx="128">
                        <c:v>0.32653934477559382</c:v>
                      </c:pt>
                      <c:pt idx="129">
                        <c:v>0.3395652291357813</c:v>
                      </c:pt>
                      <c:pt idx="130">
                        <c:v>0.36337984237126181</c:v>
                      </c:pt>
                      <c:pt idx="131">
                        <c:v>0.28242671311842571</c:v>
                      </c:pt>
                      <c:pt idx="132">
                        <c:v>0.20256410256410265</c:v>
                      </c:pt>
                      <c:pt idx="133">
                        <c:v>0.12140148271694103</c:v>
                      </c:pt>
                      <c:pt idx="134">
                        <c:v>0.19137634056325378</c:v>
                      </c:pt>
                      <c:pt idx="135">
                        <c:v>0.25803800196404986</c:v>
                      </c:pt>
                      <c:pt idx="136">
                        <c:v>0.22964543137808074</c:v>
                      </c:pt>
                      <c:pt idx="137">
                        <c:v>0.25066197743576507</c:v>
                      </c:pt>
                      <c:pt idx="138">
                        <c:v>0.2813864503729957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2280-4073-AB25-C92008AFD547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264.20393999999999</c:v>
                </c:pt>
                <c:pt idx="85">
                  <c:v>248.89937999999998</c:v>
                </c:pt>
                <c:pt idx="86">
                  <c:v>257.63557333333335</c:v>
                </c:pt>
                <c:pt idx="87">
                  <c:v>253.42749999999995</c:v>
                </c:pt>
                <c:pt idx="88">
                  <c:v>247.82599999999999</c:v>
                </c:pt>
                <c:pt idx="89">
                  <c:v>241.15028333333333</c:v>
                </c:pt>
                <c:pt idx="90">
                  <c:v>228.03288000000003</c:v>
                </c:pt>
                <c:pt idx="91">
                  <c:v>222.86219666666662</c:v>
                </c:pt>
                <c:pt idx="92">
                  <c:v>225.64973333333333</c:v>
                </c:pt>
                <c:pt idx="93">
                  <c:v>205.28825999999998</c:v>
                </c:pt>
                <c:pt idx="94">
                  <c:v>184.4355333333333</c:v>
                </c:pt>
                <c:pt idx="95">
                  <c:v>182.18927999999997</c:v>
                </c:pt>
                <c:pt idx="96">
                  <c:v>168.14879999999999</c:v>
                </c:pt>
                <c:pt idx="97">
                  <c:v>160.85678666666669</c:v>
                </c:pt>
                <c:pt idx="98">
                  <c:v>151.48173333333332</c:v>
                </c:pt>
                <c:pt idx="99">
                  <c:v>140.38056</c:v>
                </c:pt>
                <c:pt idx="100">
                  <c:v>142.2696</c:v>
                </c:pt>
                <c:pt idx="101">
                  <c:v>142.191665</c:v>
                </c:pt>
                <c:pt idx="102">
                  <c:v>144.05807999999996</c:v>
                </c:pt>
                <c:pt idx="103">
                  <c:v>144.11512499999998</c:v>
                </c:pt>
                <c:pt idx="104">
                  <c:v>140.89010666666667</c:v>
                </c:pt>
                <c:pt idx="105">
                  <c:v>142.98459999999997</c:v>
                </c:pt>
                <c:pt idx="106">
                  <c:v>150.44517333333334</c:v>
                </c:pt>
                <c:pt idx="107">
                  <c:v>163.26784666666666</c:v>
                </c:pt>
                <c:pt idx="108">
                  <c:v>165.82499999999999</c:v>
                </c:pt>
                <c:pt idx="109">
                  <c:v>218.81752</c:v>
                </c:pt>
                <c:pt idx="110">
                  <c:v>208.81625</c:v>
                </c:pt>
                <c:pt idx="111">
                  <c:v>196.74038999999999</c:v>
                </c:pt>
                <c:pt idx="112">
                  <c:v>178.90735999999998</c:v>
                </c:pt>
                <c:pt idx="113">
                  <c:v>198.70724999999999</c:v>
                </c:pt>
                <c:pt idx="114">
                  <c:v>212.70732000000001</c:v>
                </c:pt>
                <c:pt idx="115">
                  <c:v>202.92583000000002</c:v>
                </c:pt>
                <c:pt idx="116">
                  <c:v>212.0069</c:v>
                </c:pt>
                <c:pt idx="117">
                  <c:v>220.07705500000003</c:v>
                </c:pt>
                <c:pt idx="118">
                  <c:v>195.93294000000003</c:v>
                </c:pt>
                <c:pt idx="119">
                  <c:v>196.54381666666663</c:v>
                </c:pt>
                <c:pt idx="120">
                  <c:v>193.42884000000001</c:v>
                </c:pt>
                <c:pt idx="121">
                  <c:v>214.94742000000002</c:v>
                </c:pt>
                <c:pt idx="122">
                  <c:v>238.42917</c:v>
                </c:pt>
                <c:pt idx="123">
                  <c:v>254.97372499999997</c:v>
                </c:pt>
                <c:pt idx="124">
                  <c:v>249.99519999999998</c:v>
                </c:pt>
                <c:pt idx="125">
                  <c:v>249.86537333333339</c:v>
                </c:pt>
                <c:pt idx="126">
                  <c:v>242.11463999999998</c:v>
                </c:pt>
                <c:pt idx="127">
                  <c:v>236.68084000000002</c:v>
                </c:pt>
                <c:pt idx="128">
                  <c:v>253.87648000000002</c:v>
                </c:pt>
                <c:pt idx="129">
                  <c:v>254.26776999999996</c:v>
                </c:pt>
                <c:pt idx="130">
                  <c:v>246.12261333333336</c:v>
                </c:pt>
                <c:pt idx="131">
                  <c:v>266.54480666666666</c:v>
                </c:pt>
                <c:pt idx="132">
                  <c:v>289.88785999999999</c:v>
                </c:pt>
                <c:pt idx="133">
                  <c:v>317.53459499999997</c:v>
                </c:pt>
                <c:pt idx="134">
                  <c:v>296.37119999999999</c:v>
                </c:pt>
                <c:pt idx="135">
                  <c:v>276.07633999999996</c:v>
                </c:pt>
                <c:pt idx="136">
                  <c:v>287.10688000000005</c:v>
                </c:pt>
                <c:pt idx="137">
                  <c:v>281.57947999999999</c:v>
                </c:pt>
                <c:pt idx="138">
                  <c:v>270.98955999999998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0-4073-AB25-C92008AFD547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216.02711021212122</c:v>
                </c:pt>
                <c:pt idx="85">
                  <c:v>216.02711021212122</c:v>
                </c:pt>
                <c:pt idx="86">
                  <c:v>216.02711021212122</c:v>
                </c:pt>
                <c:pt idx="87">
                  <c:v>216.02711021212122</c:v>
                </c:pt>
                <c:pt idx="88">
                  <c:v>216.02711021212122</c:v>
                </c:pt>
                <c:pt idx="89">
                  <c:v>216.02711021212122</c:v>
                </c:pt>
                <c:pt idx="90">
                  <c:v>216.02711021212122</c:v>
                </c:pt>
                <c:pt idx="91">
                  <c:v>216.02711021212122</c:v>
                </c:pt>
                <c:pt idx="92">
                  <c:v>216.02711021212122</c:v>
                </c:pt>
                <c:pt idx="93">
                  <c:v>216.02711021212122</c:v>
                </c:pt>
                <c:pt idx="94">
                  <c:v>216.02711021212122</c:v>
                </c:pt>
                <c:pt idx="95">
                  <c:v>216.02711021212122</c:v>
                </c:pt>
                <c:pt idx="96">
                  <c:v>216.02711021212122</c:v>
                </c:pt>
                <c:pt idx="97">
                  <c:v>216.02711021212122</c:v>
                </c:pt>
                <c:pt idx="98">
                  <c:v>216.02711021212122</c:v>
                </c:pt>
                <c:pt idx="99">
                  <c:v>216.02711021212122</c:v>
                </c:pt>
                <c:pt idx="100">
                  <c:v>216.02711021212122</c:v>
                </c:pt>
                <c:pt idx="101">
                  <c:v>216.02711021212122</c:v>
                </c:pt>
                <c:pt idx="102">
                  <c:v>216.02711021212122</c:v>
                </c:pt>
                <c:pt idx="103">
                  <c:v>216.02711021212122</c:v>
                </c:pt>
                <c:pt idx="104">
                  <c:v>216.02711021212122</c:v>
                </c:pt>
                <c:pt idx="105">
                  <c:v>216.02711021212122</c:v>
                </c:pt>
                <c:pt idx="106">
                  <c:v>216.02711021212122</c:v>
                </c:pt>
                <c:pt idx="107">
                  <c:v>216.02711021212122</c:v>
                </c:pt>
                <c:pt idx="108">
                  <c:v>216.02711021212122</c:v>
                </c:pt>
                <c:pt idx="109">
                  <c:v>216.02711021212122</c:v>
                </c:pt>
                <c:pt idx="110">
                  <c:v>216.02711021212122</c:v>
                </c:pt>
                <c:pt idx="111">
                  <c:v>216.02711021212122</c:v>
                </c:pt>
                <c:pt idx="112">
                  <c:v>216.02711021212122</c:v>
                </c:pt>
                <c:pt idx="113">
                  <c:v>216.02711021212122</c:v>
                </c:pt>
                <c:pt idx="114">
                  <c:v>216.02711021212122</c:v>
                </c:pt>
                <c:pt idx="115">
                  <c:v>216.02711021212122</c:v>
                </c:pt>
                <c:pt idx="116">
                  <c:v>216.02711021212122</c:v>
                </c:pt>
                <c:pt idx="117">
                  <c:v>216.02711021212122</c:v>
                </c:pt>
                <c:pt idx="118">
                  <c:v>216.02711021212122</c:v>
                </c:pt>
                <c:pt idx="119">
                  <c:v>216.02711021212122</c:v>
                </c:pt>
                <c:pt idx="120">
                  <c:v>216.02711021212122</c:v>
                </c:pt>
                <c:pt idx="121">
                  <c:v>216.02711021212122</c:v>
                </c:pt>
                <c:pt idx="122">
                  <c:v>216.02711021212122</c:v>
                </c:pt>
                <c:pt idx="123">
                  <c:v>216.02711021212122</c:v>
                </c:pt>
                <c:pt idx="124">
                  <c:v>216.02711021212122</c:v>
                </c:pt>
                <c:pt idx="125">
                  <c:v>216.02711021212122</c:v>
                </c:pt>
                <c:pt idx="126">
                  <c:v>216.02711021212122</c:v>
                </c:pt>
                <c:pt idx="127">
                  <c:v>216.02711021212122</c:v>
                </c:pt>
                <c:pt idx="128">
                  <c:v>216.02711021212122</c:v>
                </c:pt>
                <c:pt idx="129">
                  <c:v>216.02711021212122</c:v>
                </c:pt>
                <c:pt idx="130">
                  <c:v>216.02711021212122</c:v>
                </c:pt>
                <c:pt idx="131">
                  <c:v>216.02711021212122</c:v>
                </c:pt>
                <c:pt idx="132">
                  <c:v>216.02711021212122</c:v>
                </c:pt>
                <c:pt idx="133">
                  <c:v>216.02711021212122</c:v>
                </c:pt>
                <c:pt idx="134">
                  <c:v>216.02711021212122</c:v>
                </c:pt>
                <c:pt idx="135">
                  <c:v>216.02711021212122</c:v>
                </c:pt>
                <c:pt idx="136">
                  <c:v>216.02711021212122</c:v>
                </c:pt>
                <c:pt idx="137">
                  <c:v>216.02711021212122</c:v>
                </c:pt>
                <c:pt idx="138">
                  <c:v>216.02711021212122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280-4073-AB25-C92008AFD547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374.63579999999996</c:v>
                </c:pt>
                <c:pt idx="85">
                  <c:v>374.63579999999996</c:v>
                </c:pt>
                <c:pt idx="86">
                  <c:v>374.63579999999996</c:v>
                </c:pt>
                <c:pt idx="87">
                  <c:v>374.63579999999996</c:v>
                </c:pt>
                <c:pt idx="88">
                  <c:v>374.63579999999996</c:v>
                </c:pt>
                <c:pt idx="89">
                  <c:v>374.63579999999996</c:v>
                </c:pt>
                <c:pt idx="90">
                  <c:v>374.63579999999996</c:v>
                </c:pt>
                <c:pt idx="91">
                  <c:v>374.63579999999996</c:v>
                </c:pt>
                <c:pt idx="92">
                  <c:v>374.63579999999996</c:v>
                </c:pt>
                <c:pt idx="93">
                  <c:v>374.63579999999996</c:v>
                </c:pt>
                <c:pt idx="94">
                  <c:v>374.63579999999996</c:v>
                </c:pt>
                <c:pt idx="95">
                  <c:v>374.63579999999996</c:v>
                </c:pt>
                <c:pt idx="96">
                  <c:v>369.92736000000002</c:v>
                </c:pt>
                <c:pt idx="97">
                  <c:v>369.92736000000002</c:v>
                </c:pt>
                <c:pt idx="98">
                  <c:v>369.92736000000002</c:v>
                </c:pt>
                <c:pt idx="99">
                  <c:v>369.92736000000002</c:v>
                </c:pt>
                <c:pt idx="100">
                  <c:v>369.92736000000002</c:v>
                </c:pt>
                <c:pt idx="101">
                  <c:v>369.92736000000002</c:v>
                </c:pt>
                <c:pt idx="102">
                  <c:v>369.92736000000002</c:v>
                </c:pt>
                <c:pt idx="103">
                  <c:v>369.92736000000002</c:v>
                </c:pt>
                <c:pt idx="104">
                  <c:v>369.92736000000002</c:v>
                </c:pt>
                <c:pt idx="105">
                  <c:v>369.92736000000002</c:v>
                </c:pt>
                <c:pt idx="106">
                  <c:v>369.92736000000002</c:v>
                </c:pt>
                <c:pt idx="107">
                  <c:v>369.92736000000002</c:v>
                </c:pt>
                <c:pt idx="108">
                  <c:v>389.8125</c:v>
                </c:pt>
                <c:pt idx="109">
                  <c:v>389.8125</c:v>
                </c:pt>
                <c:pt idx="110">
                  <c:v>389.8125</c:v>
                </c:pt>
                <c:pt idx="111">
                  <c:v>389.8125</c:v>
                </c:pt>
                <c:pt idx="112">
                  <c:v>389.8125</c:v>
                </c:pt>
                <c:pt idx="113">
                  <c:v>389.8125</c:v>
                </c:pt>
                <c:pt idx="114">
                  <c:v>389.8125</c:v>
                </c:pt>
                <c:pt idx="115">
                  <c:v>389.8125</c:v>
                </c:pt>
                <c:pt idx="116">
                  <c:v>389.8125</c:v>
                </c:pt>
                <c:pt idx="117">
                  <c:v>389.8125</c:v>
                </c:pt>
                <c:pt idx="118">
                  <c:v>389.8125</c:v>
                </c:pt>
                <c:pt idx="119">
                  <c:v>389.8125</c:v>
                </c:pt>
                <c:pt idx="120">
                  <c:v>406.97514000000001</c:v>
                </c:pt>
                <c:pt idx="121">
                  <c:v>406.97514000000001</c:v>
                </c:pt>
                <c:pt idx="122">
                  <c:v>406.97514000000001</c:v>
                </c:pt>
                <c:pt idx="123">
                  <c:v>406.97514000000001</c:v>
                </c:pt>
                <c:pt idx="124">
                  <c:v>406.97514000000001</c:v>
                </c:pt>
                <c:pt idx="125">
                  <c:v>406.97514000000001</c:v>
                </c:pt>
                <c:pt idx="126">
                  <c:v>406.97514000000001</c:v>
                </c:pt>
                <c:pt idx="127">
                  <c:v>406.97514000000001</c:v>
                </c:pt>
                <c:pt idx="128">
                  <c:v>406.97514000000001</c:v>
                </c:pt>
                <c:pt idx="129">
                  <c:v>406.97514000000001</c:v>
                </c:pt>
                <c:pt idx="130">
                  <c:v>406.97514000000001</c:v>
                </c:pt>
                <c:pt idx="131">
                  <c:v>406.97514000000001</c:v>
                </c:pt>
                <c:pt idx="132">
                  <c:v>402.90899999999999</c:v>
                </c:pt>
                <c:pt idx="133">
                  <c:v>402.90899999999999</c:v>
                </c:pt>
                <c:pt idx="134">
                  <c:v>402.90899999999999</c:v>
                </c:pt>
                <c:pt idx="135">
                  <c:v>402.90899999999999</c:v>
                </c:pt>
                <c:pt idx="136">
                  <c:v>402.90899999999999</c:v>
                </c:pt>
                <c:pt idx="137">
                  <c:v>402.90899999999999</c:v>
                </c:pt>
                <c:pt idx="138">
                  <c:v>402.90899999999999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0-4073-AB25-C92008AFD547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411.23012699999998</c:v>
                </c:pt>
                <c:pt idx="85">
                  <c:v>411.23012699999998</c:v>
                </c:pt>
                <c:pt idx="86">
                  <c:v>411.23012699999998</c:v>
                </c:pt>
                <c:pt idx="87">
                  <c:v>411.23012699999998</c:v>
                </c:pt>
                <c:pt idx="88">
                  <c:v>411.23012699999998</c:v>
                </c:pt>
                <c:pt idx="89">
                  <c:v>411.23012699999998</c:v>
                </c:pt>
                <c:pt idx="90">
                  <c:v>411.23012699999998</c:v>
                </c:pt>
                <c:pt idx="91">
                  <c:v>411.23012699999998</c:v>
                </c:pt>
                <c:pt idx="92">
                  <c:v>411.23012699999998</c:v>
                </c:pt>
                <c:pt idx="93">
                  <c:v>411.23012699999998</c:v>
                </c:pt>
                <c:pt idx="94">
                  <c:v>411.23012699999998</c:v>
                </c:pt>
                <c:pt idx="95">
                  <c:v>411.23012699999998</c:v>
                </c:pt>
                <c:pt idx="96">
                  <c:v>404.82991300000003</c:v>
                </c:pt>
                <c:pt idx="97">
                  <c:v>404.82991300000003</c:v>
                </c:pt>
                <c:pt idx="98">
                  <c:v>404.82991300000003</c:v>
                </c:pt>
                <c:pt idx="99">
                  <c:v>404.82991300000003</c:v>
                </c:pt>
                <c:pt idx="100">
                  <c:v>404.82991300000003</c:v>
                </c:pt>
                <c:pt idx="101">
                  <c:v>404.82991300000003</c:v>
                </c:pt>
                <c:pt idx="102">
                  <c:v>404.82991300000003</c:v>
                </c:pt>
                <c:pt idx="103">
                  <c:v>404.82991300000003</c:v>
                </c:pt>
                <c:pt idx="104">
                  <c:v>404.82991300000003</c:v>
                </c:pt>
                <c:pt idx="105">
                  <c:v>404.82991300000003</c:v>
                </c:pt>
                <c:pt idx="106">
                  <c:v>404.82991300000003</c:v>
                </c:pt>
                <c:pt idx="107">
                  <c:v>404.82991300000003</c:v>
                </c:pt>
                <c:pt idx="108">
                  <c:v>411.01875000000001</c:v>
                </c:pt>
                <c:pt idx="109">
                  <c:v>411.01875000000001</c:v>
                </c:pt>
                <c:pt idx="110">
                  <c:v>411.01875000000001</c:v>
                </c:pt>
                <c:pt idx="111">
                  <c:v>411.01875000000001</c:v>
                </c:pt>
                <c:pt idx="112">
                  <c:v>411.01875000000001</c:v>
                </c:pt>
                <c:pt idx="113">
                  <c:v>411.01875000000001</c:v>
                </c:pt>
                <c:pt idx="114">
                  <c:v>411.01875000000001</c:v>
                </c:pt>
                <c:pt idx="115">
                  <c:v>411.01875000000001</c:v>
                </c:pt>
                <c:pt idx="116">
                  <c:v>411.01875000000001</c:v>
                </c:pt>
                <c:pt idx="117">
                  <c:v>411.01875000000001</c:v>
                </c:pt>
                <c:pt idx="118">
                  <c:v>411.01875000000001</c:v>
                </c:pt>
                <c:pt idx="119">
                  <c:v>411.01875000000001</c:v>
                </c:pt>
                <c:pt idx="120">
                  <c:v>427.25397000000004</c:v>
                </c:pt>
                <c:pt idx="121">
                  <c:v>427.25397000000004</c:v>
                </c:pt>
                <c:pt idx="122">
                  <c:v>427.25397000000004</c:v>
                </c:pt>
                <c:pt idx="123">
                  <c:v>427.25397000000004</c:v>
                </c:pt>
                <c:pt idx="124">
                  <c:v>427.25397000000004</c:v>
                </c:pt>
                <c:pt idx="125">
                  <c:v>427.25397000000004</c:v>
                </c:pt>
                <c:pt idx="126">
                  <c:v>427.25397000000004</c:v>
                </c:pt>
                <c:pt idx="127">
                  <c:v>427.25397000000004</c:v>
                </c:pt>
                <c:pt idx="128">
                  <c:v>427.25397000000004</c:v>
                </c:pt>
                <c:pt idx="129">
                  <c:v>427.25397000000004</c:v>
                </c:pt>
                <c:pt idx="130">
                  <c:v>427.25397000000004</c:v>
                </c:pt>
                <c:pt idx="131">
                  <c:v>427.25397000000004</c:v>
                </c:pt>
                <c:pt idx="132">
                  <c:v>422.38293499999997</c:v>
                </c:pt>
                <c:pt idx="133">
                  <c:v>422.38293499999997</c:v>
                </c:pt>
                <c:pt idx="134">
                  <c:v>422.38293499999997</c:v>
                </c:pt>
                <c:pt idx="135">
                  <c:v>422.38293499999997</c:v>
                </c:pt>
                <c:pt idx="136">
                  <c:v>422.38293499999997</c:v>
                </c:pt>
                <c:pt idx="137">
                  <c:v>422.38293499999997</c:v>
                </c:pt>
                <c:pt idx="138">
                  <c:v>422.38293499999997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280-4073-AB25-C92008AFD547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454.21529999999996</c:v>
                </c:pt>
                <c:pt idx="85">
                  <c:v>454.21529999999996</c:v>
                </c:pt>
                <c:pt idx="86">
                  <c:v>454.21529999999996</c:v>
                </c:pt>
                <c:pt idx="87">
                  <c:v>454.21529999999996</c:v>
                </c:pt>
                <c:pt idx="88">
                  <c:v>454.21529999999996</c:v>
                </c:pt>
                <c:pt idx="89">
                  <c:v>454.21529999999996</c:v>
                </c:pt>
                <c:pt idx="90">
                  <c:v>454.21529999999996</c:v>
                </c:pt>
                <c:pt idx="91">
                  <c:v>454.21529999999996</c:v>
                </c:pt>
                <c:pt idx="92">
                  <c:v>454.21529999999996</c:v>
                </c:pt>
                <c:pt idx="93">
                  <c:v>454.21529999999996</c:v>
                </c:pt>
                <c:pt idx="94">
                  <c:v>454.21529999999996</c:v>
                </c:pt>
                <c:pt idx="95">
                  <c:v>454.21529999999996</c:v>
                </c:pt>
                <c:pt idx="96">
                  <c:v>445.82785999999999</c:v>
                </c:pt>
                <c:pt idx="97">
                  <c:v>445.82785999999999</c:v>
                </c:pt>
                <c:pt idx="98">
                  <c:v>445.82785999999999</c:v>
                </c:pt>
                <c:pt idx="99">
                  <c:v>445.82785999999999</c:v>
                </c:pt>
                <c:pt idx="100">
                  <c:v>445.82785999999999</c:v>
                </c:pt>
                <c:pt idx="101">
                  <c:v>445.82785999999999</c:v>
                </c:pt>
                <c:pt idx="102">
                  <c:v>445.82785999999999</c:v>
                </c:pt>
                <c:pt idx="103">
                  <c:v>445.82785999999999</c:v>
                </c:pt>
                <c:pt idx="104">
                  <c:v>445.82785999999999</c:v>
                </c:pt>
                <c:pt idx="105">
                  <c:v>445.82785999999999</c:v>
                </c:pt>
                <c:pt idx="106">
                  <c:v>445.82785999999999</c:v>
                </c:pt>
                <c:pt idx="107">
                  <c:v>445.82785999999999</c:v>
                </c:pt>
                <c:pt idx="108">
                  <c:v>440.02125000000001</c:v>
                </c:pt>
                <c:pt idx="109">
                  <c:v>440.02125000000001</c:v>
                </c:pt>
                <c:pt idx="110">
                  <c:v>440.02125000000001</c:v>
                </c:pt>
                <c:pt idx="111">
                  <c:v>440.02125000000001</c:v>
                </c:pt>
                <c:pt idx="112">
                  <c:v>440.02125000000001</c:v>
                </c:pt>
                <c:pt idx="113">
                  <c:v>440.02125000000001</c:v>
                </c:pt>
                <c:pt idx="114">
                  <c:v>440.02125000000001</c:v>
                </c:pt>
                <c:pt idx="115">
                  <c:v>440.02125000000001</c:v>
                </c:pt>
                <c:pt idx="116">
                  <c:v>440.02125000000001</c:v>
                </c:pt>
                <c:pt idx="117">
                  <c:v>440.02125000000001</c:v>
                </c:pt>
                <c:pt idx="118">
                  <c:v>440.02125000000001</c:v>
                </c:pt>
                <c:pt idx="119">
                  <c:v>440.02125000000001</c:v>
                </c:pt>
                <c:pt idx="120">
                  <c:v>454.98809400000005</c:v>
                </c:pt>
                <c:pt idx="121">
                  <c:v>454.98809400000005</c:v>
                </c:pt>
                <c:pt idx="122">
                  <c:v>454.98809400000005</c:v>
                </c:pt>
                <c:pt idx="123">
                  <c:v>454.98809400000005</c:v>
                </c:pt>
                <c:pt idx="124">
                  <c:v>454.98809400000005</c:v>
                </c:pt>
                <c:pt idx="125">
                  <c:v>454.98809400000005</c:v>
                </c:pt>
                <c:pt idx="126">
                  <c:v>454.98809400000005</c:v>
                </c:pt>
                <c:pt idx="127">
                  <c:v>454.98809400000005</c:v>
                </c:pt>
                <c:pt idx="128">
                  <c:v>454.98809400000005</c:v>
                </c:pt>
                <c:pt idx="129">
                  <c:v>454.98809400000005</c:v>
                </c:pt>
                <c:pt idx="130">
                  <c:v>454.98809400000005</c:v>
                </c:pt>
                <c:pt idx="131">
                  <c:v>454.98809400000005</c:v>
                </c:pt>
                <c:pt idx="132">
                  <c:v>449.01625300000001</c:v>
                </c:pt>
                <c:pt idx="133">
                  <c:v>449.01625300000001</c:v>
                </c:pt>
                <c:pt idx="134">
                  <c:v>449.01625300000001</c:v>
                </c:pt>
                <c:pt idx="135">
                  <c:v>449.01625300000001</c:v>
                </c:pt>
                <c:pt idx="136">
                  <c:v>449.01625300000001</c:v>
                </c:pt>
                <c:pt idx="137">
                  <c:v>449.01625300000001</c:v>
                </c:pt>
                <c:pt idx="138">
                  <c:v>449.01625300000001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280-4073-AB25-C92008AFD547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494.55598499999996</c:v>
                </c:pt>
                <c:pt idx="85">
                  <c:v>494.55598499999996</c:v>
                </c:pt>
                <c:pt idx="86">
                  <c:v>494.55598499999996</c:v>
                </c:pt>
                <c:pt idx="87">
                  <c:v>494.55598499999996</c:v>
                </c:pt>
                <c:pt idx="88">
                  <c:v>494.55598499999996</c:v>
                </c:pt>
                <c:pt idx="89">
                  <c:v>494.55598499999996</c:v>
                </c:pt>
                <c:pt idx="90">
                  <c:v>494.55598499999996</c:v>
                </c:pt>
                <c:pt idx="91">
                  <c:v>494.55598499999996</c:v>
                </c:pt>
                <c:pt idx="92">
                  <c:v>494.55598499999996</c:v>
                </c:pt>
                <c:pt idx="93">
                  <c:v>494.55598499999996</c:v>
                </c:pt>
                <c:pt idx="94">
                  <c:v>494.55598499999996</c:v>
                </c:pt>
                <c:pt idx="95">
                  <c:v>494.55598499999996</c:v>
                </c:pt>
                <c:pt idx="96">
                  <c:v>484.30357500000002</c:v>
                </c:pt>
                <c:pt idx="97">
                  <c:v>484.30357500000002</c:v>
                </c:pt>
                <c:pt idx="98">
                  <c:v>484.30357500000002</c:v>
                </c:pt>
                <c:pt idx="99">
                  <c:v>484.30357500000002</c:v>
                </c:pt>
                <c:pt idx="100">
                  <c:v>484.30357500000002</c:v>
                </c:pt>
                <c:pt idx="101">
                  <c:v>484.30357500000002</c:v>
                </c:pt>
                <c:pt idx="102">
                  <c:v>484.30357500000002</c:v>
                </c:pt>
                <c:pt idx="103">
                  <c:v>484.30357500000002</c:v>
                </c:pt>
                <c:pt idx="104">
                  <c:v>484.30357500000002</c:v>
                </c:pt>
                <c:pt idx="105">
                  <c:v>484.30357500000002</c:v>
                </c:pt>
                <c:pt idx="106">
                  <c:v>484.30357500000002</c:v>
                </c:pt>
                <c:pt idx="107">
                  <c:v>484.30357500000002</c:v>
                </c:pt>
                <c:pt idx="108">
                  <c:v>478.42874999999998</c:v>
                </c:pt>
                <c:pt idx="109">
                  <c:v>478.42874999999998</c:v>
                </c:pt>
                <c:pt idx="110">
                  <c:v>478.42874999999998</c:v>
                </c:pt>
                <c:pt idx="111">
                  <c:v>478.42874999999998</c:v>
                </c:pt>
                <c:pt idx="112">
                  <c:v>478.42874999999998</c:v>
                </c:pt>
                <c:pt idx="113">
                  <c:v>478.42874999999998</c:v>
                </c:pt>
                <c:pt idx="114">
                  <c:v>478.42874999999998</c:v>
                </c:pt>
                <c:pt idx="115">
                  <c:v>478.42874999999998</c:v>
                </c:pt>
                <c:pt idx="116">
                  <c:v>478.42874999999998</c:v>
                </c:pt>
                <c:pt idx="117">
                  <c:v>478.42874999999998</c:v>
                </c:pt>
                <c:pt idx="118">
                  <c:v>478.42874999999998</c:v>
                </c:pt>
                <c:pt idx="119">
                  <c:v>478.42874999999998</c:v>
                </c:pt>
                <c:pt idx="120">
                  <c:v>491.71590600000002</c:v>
                </c:pt>
                <c:pt idx="121">
                  <c:v>491.71590600000002</c:v>
                </c:pt>
                <c:pt idx="122">
                  <c:v>491.71590600000002</c:v>
                </c:pt>
                <c:pt idx="123">
                  <c:v>491.71590600000002</c:v>
                </c:pt>
                <c:pt idx="124">
                  <c:v>491.71590600000002</c:v>
                </c:pt>
                <c:pt idx="125">
                  <c:v>491.71590600000002</c:v>
                </c:pt>
                <c:pt idx="126">
                  <c:v>491.71590600000002</c:v>
                </c:pt>
                <c:pt idx="127">
                  <c:v>491.71590600000002</c:v>
                </c:pt>
                <c:pt idx="128">
                  <c:v>491.71590600000002</c:v>
                </c:pt>
                <c:pt idx="129">
                  <c:v>491.71590600000002</c:v>
                </c:pt>
                <c:pt idx="130">
                  <c:v>491.71590600000002</c:v>
                </c:pt>
                <c:pt idx="131">
                  <c:v>491.71590600000002</c:v>
                </c:pt>
                <c:pt idx="132">
                  <c:v>484.28628700000002</c:v>
                </c:pt>
                <c:pt idx="133">
                  <c:v>484.28628700000002</c:v>
                </c:pt>
                <c:pt idx="134">
                  <c:v>484.28628700000002</c:v>
                </c:pt>
                <c:pt idx="135">
                  <c:v>484.28628700000002</c:v>
                </c:pt>
                <c:pt idx="136">
                  <c:v>484.28628700000002</c:v>
                </c:pt>
                <c:pt idx="137">
                  <c:v>484.28628700000002</c:v>
                </c:pt>
                <c:pt idx="138">
                  <c:v>484.28628700000002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280-4073-AB25-C92008AFD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0.24945533769063172</c:v>
                </c:pt>
                <c:pt idx="85">
                  <c:v>0.31855996321405122</c:v>
                </c:pt>
                <c:pt idx="86">
                  <c:v>0.272580878697539</c:v>
                </c:pt>
                <c:pt idx="87">
                  <c:v>0.28851941005104159</c:v>
                </c:pt>
                <c:pt idx="88">
                  <c:v>0.32096007197746007</c:v>
                </c:pt>
                <c:pt idx="89">
                  <c:v>0.33500813026648518</c:v>
                </c:pt>
                <c:pt idx="90">
                  <c:v>0.39173778907408202</c:v>
                </c:pt>
                <c:pt idx="91">
                  <c:v>0.40522782392926671</c:v>
                </c:pt>
                <c:pt idx="92">
                  <c:v>0.39684176828090983</c:v>
                </c:pt>
                <c:pt idx="93">
                  <c:v>0.46014346911498211</c:v>
                </c:pt>
                <c:pt idx="94">
                  <c:v>0.53550414088088283</c:v>
                </c:pt>
                <c:pt idx="95">
                  <c:v>0.54103761128363426</c:v>
                </c:pt>
                <c:pt idx="96">
                  <c:v>0.5970117845117846</c:v>
                </c:pt>
                <c:pt idx="97">
                  <c:v>0.6175197446571371</c:v>
                </c:pt>
                <c:pt idx="98">
                  <c:v>0.63120207047014742</c:v>
                </c:pt>
                <c:pt idx="99">
                  <c:v>0.66335492189601764</c:v>
                </c:pt>
                <c:pt idx="100">
                  <c:v>0.65208845325741793</c:v>
                </c:pt>
                <c:pt idx="101">
                  <c:v>0.6471453356560477</c:v>
                </c:pt>
                <c:pt idx="102">
                  <c:v>0.63851065246971728</c:v>
                </c:pt>
                <c:pt idx="103">
                  <c:v>0.63983165505790107</c:v>
                </c:pt>
                <c:pt idx="104">
                  <c:v>0.65379569533747262</c:v>
                </c:pt>
                <c:pt idx="105">
                  <c:v>0.64369851782072385</c:v>
                </c:pt>
                <c:pt idx="106">
                  <c:v>0.61270195196039445</c:v>
                </c:pt>
                <c:pt idx="107">
                  <c:v>0.58291999392649529</c:v>
                </c:pt>
                <c:pt idx="108">
                  <c:v>0.61327561327561331</c:v>
                </c:pt>
                <c:pt idx="109">
                  <c:v>0.43885124258457597</c:v>
                </c:pt>
                <c:pt idx="110">
                  <c:v>0.46726524504302286</c:v>
                </c:pt>
                <c:pt idx="111">
                  <c:v>0.49747968574635232</c:v>
                </c:pt>
                <c:pt idx="112">
                  <c:v>0.55284465109650294</c:v>
                </c:pt>
                <c:pt idx="113">
                  <c:v>0.48116722783389448</c:v>
                </c:pt>
                <c:pt idx="114">
                  <c:v>0.42177687991021312</c:v>
                </c:pt>
                <c:pt idx="115">
                  <c:v>0.45979756649386277</c:v>
                </c:pt>
                <c:pt idx="116">
                  <c:v>0.42524008337341673</c:v>
                </c:pt>
                <c:pt idx="117">
                  <c:v>0.38489622147399927</c:v>
                </c:pt>
                <c:pt idx="118">
                  <c:v>0.48017261860224819</c:v>
                </c:pt>
                <c:pt idx="119">
                  <c:v>0.49043771043771039</c:v>
                </c:pt>
                <c:pt idx="120">
                  <c:v>0.51185126442858397</c:v>
                </c:pt>
                <c:pt idx="121">
                  <c:v>0.43661909613883981</c:v>
                </c:pt>
                <c:pt idx="122">
                  <c:v>0.34977219984493402</c:v>
                </c:pt>
                <c:pt idx="123">
                  <c:v>0.29315234095134168</c:v>
                </c:pt>
                <c:pt idx="124">
                  <c:v>0.31488973885617572</c:v>
                </c:pt>
                <c:pt idx="125">
                  <c:v>0.31558432127656072</c:v>
                </c:pt>
                <c:pt idx="126">
                  <c:v>0.34926082544828996</c:v>
                </c:pt>
                <c:pt idx="127">
                  <c:v>0.37166252136842248</c:v>
                </c:pt>
                <c:pt idx="128">
                  <c:v>0.32653934477559382</c:v>
                </c:pt>
                <c:pt idx="129">
                  <c:v>0.3395652291357813</c:v>
                </c:pt>
                <c:pt idx="130">
                  <c:v>0.36337984237126181</c:v>
                </c:pt>
                <c:pt idx="131">
                  <c:v>0.28242671311842571</c:v>
                </c:pt>
                <c:pt idx="132">
                  <c:v>0.20256410256410265</c:v>
                </c:pt>
                <c:pt idx="133">
                  <c:v>0.12140148271694103</c:v>
                </c:pt>
                <c:pt idx="134">
                  <c:v>0.19137634056325378</c:v>
                </c:pt>
                <c:pt idx="135">
                  <c:v>0.25803800196404986</c:v>
                </c:pt>
                <c:pt idx="136">
                  <c:v>0.22964543137808074</c:v>
                </c:pt>
                <c:pt idx="137">
                  <c:v>0.25066197743576507</c:v>
                </c:pt>
                <c:pt idx="138">
                  <c:v>0.2813864503729957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5EE-4DA3-8B22-1EDDF9DDB0EA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EE-4DA3-8B22-1EDDF9DDB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454.21529999999996</c:v>
                      </c:pt>
                      <c:pt idx="85">
                        <c:v>454.21529999999996</c:v>
                      </c:pt>
                      <c:pt idx="86">
                        <c:v>454.21529999999996</c:v>
                      </c:pt>
                      <c:pt idx="87">
                        <c:v>454.21529999999996</c:v>
                      </c:pt>
                      <c:pt idx="88">
                        <c:v>454.21529999999996</c:v>
                      </c:pt>
                      <c:pt idx="89">
                        <c:v>454.21529999999996</c:v>
                      </c:pt>
                      <c:pt idx="90">
                        <c:v>454.21529999999996</c:v>
                      </c:pt>
                      <c:pt idx="91">
                        <c:v>454.21529999999996</c:v>
                      </c:pt>
                      <c:pt idx="92">
                        <c:v>454.21529999999996</c:v>
                      </c:pt>
                      <c:pt idx="93">
                        <c:v>454.21529999999996</c:v>
                      </c:pt>
                      <c:pt idx="94">
                        <c:v>454.21529999999996</c:v>
                      </c:pt>
                      <c:pt idx="95">
                        <c:v>454.21529999999996</c:v>
                      </c:pt>
                      <c:pt idx="96">
                        <c:v>445.82785999999999</c:v>
                      </c:pt>
                      <c:pt idx="97">
                        <c:v>445.82785999999999</c:v>
                      </c:pt>
                      <c:pt idx="98">
                        <c:v>445.82785999999999</c:v>
                      </c:pt>
                      <c:pt idx="99">
                        <c:v>445.82785999999999</c:v>
                      </c:pt>
                      <c:pt idx="100">
                        <c:v>445.82785999999999</c:v>
                      </c:pt>
                      <c:pt idx="101">
                        <c:v>445.82785999999999</c:v>
                      </c:pt>
                      <c:pt idx="102">
                        <c:v>445.82785999999999</c:v>
                      </c:pt>
                      <c:pt idx="103">
                        <c:v>445.82785999999999</c:v>
                      </c:pt>
                      <c:pt idx="104">
                        <c:v>445.82785999999999</c:v>
                      </c:pt>
                      <c:pt idx="105">
                        <c:v>445.82785999999999</c:v>
                      </c:pt>
                      <c:pt idx="106">
                        <c:v>445.82785999999999</c:v>
                      </c:pt>
                      <c:pt idx="107">
                        <c:v>445.82785999999999</c:v>
                      </c:pt>
                      <c:pt idx="108">
                        <c:v>440.02125000000001</c:v>
                      </c:pt>
                      <c:pt idx="109">
                        <c:v>440.02125000000001</c:v>
                      </c:pt>
                      <c:pt idx="110">
                        <c:v>440.02125000000001</c:v>
                      </c:pt>
                      <c:pt idx="111">
                        <c:v>440.02125000000001</c:v>
                      </c:pt>
                      <c:pt idx="112">
                        <c:v>440.02125000000001</c:v>
                      </c:pt>
                      <c:pt idx="113">
                        <c:v>440.02125000000001</c:v>
                      </c:pt>
                      <c:pt idx="114">
                        <c:v>440.02125000000001</c:v>
                      </c:pt>
                      <c:pt idx="115">
                        <c:v>440.02125000000001</c:v>
                      </c:pt>
                      <c:pt idx="116">
                        <c:v>440.02125000000001</c:v>
                      </c:pt>
                      <c:pt idx="117">
                        <c:v>440.02125000000001</c:v>
                      </c:pt>
                      <c:pt idx="118">
                        <c:v>440.02125000000001</c:v>
                      </c:pt>
                      <c:pt idx="119">
                        <c:v>440.02125000000001</c:v>
                      </c:pt>
                      <c:pt idx="120">
                        <c:v>454.98809400000005</c:v>
                      </c:pt>
                      <c:pt idx="121">
                        <c:v>454.98809400000005</c:v>
                      </c:pt>
                      <c:pt idx="122">
                        <c:v>454.98809400000005</c:v>
                      </c:pt>
                      <c:pt idx="123">
                        <c:v>454.98809400000005</c:v>
                      </c:pt>
                      <c:pt idx="124">
                        <c:v>454.98809400000005</c:v>
                      </c:pt>
                      <c:pt idx="125">
                        <c:v>454.98809400000005</c:v>
                      </c:pt>
                      <c:pt idx="126">
                        <c:v>454.98809400000005</c:v>
                      </c:pt>
                      <c:pt idx="127">
                        <c:v>454.98809400000005</c:v>
                      </c:pt>
                      <c:pt idx="128">
                        <c:v>454.98809400000005</c:v>
                      </c:pt>
                      <c:pt idx="129">
                        <c:v>454.98809400000005</c:v>
                      </c:pt>
                      <c:pt idx="130">
                        <c:v>454.98809400000005</c:v>
                      </c:pt>
                      <c:pt idx="131">
                        <c:v>454.98809400000005</c:v>
                      </c:pt>
                      <c:pt idx="132">
                        <c:v>449.01625300000001</c:v>
                      </c:pt>
                      <c:pt idx="133">
                        <c:v>449.01625300000001</c:v>
                      </c:pt>
                      <c:pt idx="134">
                        <c:v>449.01625300000001</c:v>
                      </c:pt>
                      <c:pt idx="135">
                        <c:v>449.01625300000001</c:v>
                      </c:pt>
                      <c:pt idx="136">
                        <c:v>449.01625300000001</c:v>
                      </c:pt>
                      <c:pt idx="137">
                        <c:v>449.01625300000001</c:v>
                      </c:pt>
                      <c:pt idx="138">
                        <c:v>449.01625300000001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55EE-4DA3-8B22-1EDDF9DDB0EA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494.55598499999996</c:v>
                      </c:pt>
                      <c:pt idx="85">
                        <c:v>494.55598499999996</c:v>
                      </c:pt>
                      <c:pt idx="86">
                        <c:v>494.55598499999996</c:v>
                      </c:pt>
                      <c:pt idx="87">
                        <c:v>494.55598499999996</c:v>
                      </c:pt>
                      <c:pt idx="88">
                        <c:v>494.55598499999996</c:v>
                      </c:pt>
                      <c:pt idx="89">
                        <c:v>494.55598499999996</c:v>
                      </c:pt>
                      <c:pt idx="90">
                        <c:v>494.55598499999996</c:v>
                      </c:pt>
                      <c:pt idx="91">
                        <c:v>494.55598499999996</c:v>
                      </c:pt>
                      <c:pt idx="92">
                        <c:v>494.55598499999996</c:v>
                      </c:pt>
                      <c:pt idx="93">
                        <c:v>494.55598499999996</c:v>
                      </c:pt>
                      <c:pt idx="94">
                        <c:v>494.55598499999996</c:v>
                      </c:pt>
                      <c:pt idx="95">
                        <c:v>494.55598499999996</c:v>
                      </c:pt>
                      <c:pt idx="96">
                        <c:v>484.30357500000002</c:v>
                      </c:pt>
                      <c:pt idx="97">
                        <c:v>484.30357500000002</c:v>
                      </c:pt>
                      <c:pt idx="98">
                        <c:v>484.30357500000002</c:v>
                      </c:pt>
                      <c:pt idx="99">
                        <c:v>484.30357500000002</c:v>
                      </c:pt>
                      <c:pt idx="100">
                        <c:v>484.30357500000002</c:v>
                      </c:pt>
                      <c:pt idx="101">
                        <c:v>484.30357500000002</c:v>
                      </c:pt>
                      <c:pt idx="102">
                        <c:v>484.30357500000002</c:v>
                      </c:pt>
                      <c:pt idx="103">
                        <c:v>484.30357500000002</c:v>
                      </c:pt>
                      <c:pt idx="104">
                        <c:v>484.30357500000002</c:v>
                      </c:pt>
                      <c:pt idx="105">
                        <c:v>484.30357500000002</c:v>
                      </c:pt>
                      <c:pt idx="106">
                        <c:v>484.30357500000002</c:v>
                      </c:pt>
                      <c:pt idx="107">
                        <c:v>484.30357500000002</c:v>
                      </c:pt>
                      <c:pt idx="108">
                        <c:v>478.42874999999998</c:v>
                      </c:pt>
                      <c:pt idx="109">
                        <c:v>478.42874999999998</c:v>
                      </c:pt>
                      <c:pt idx="110">
                        <c:v>478.42874999999998</c:v>
                      </c:pt>
                      <c:pt idx="111">
                        <c:v>478.42874999999998</c:v>
                      </c:pt>
                      <c:pt idx="112">
                        <c:v>478.42874999999998</c:v>
                      </c:pt>
                      <c:pt idx="113">
                        <c:v>478.42874999999998</c:v>
                      </c:pt>
                      <c:pt idx="114">
                        <c:v>478.42874999999998</c:v>
                      </c:pt>
                      <c:pt idx="115">
                        <c:v>478.42874999999998</c:v>
                      </c:pt>
                      <c:pt idx="116">
                        <c:v>478.42874999999998</c:v>
                      </c:pt>
                      <c:pt idx="117">
                        <c:v>478.42874999999998</c:v>
                      </c:pt>
                      <c:pt idx="118">
                        <c:v>478.42874999999998</c:v>
                      </c:pt>
                      <c:pt idx="119">
                        <c:v>478.42874999999998</c:v>
                      </c:pt>
                      <c:pt idx="120">
                        <c:v>491.71590600000002</c:v>
                      </c:pt>
                      <c:pt idx="121">
                        <c:v>491.71590600000002</c:v>
                      </c:pt>
                      <c:pt idx="122">
                        <c:v>491.71590600000002</c:v>
                      </c:pt>
                      <c:pt idx="123">
                        <c:v>491.71590600000002</c:v>
                      </c:pt>
                      <c:pt idx="124">
                        <c:v>491.71590600000002</c:v>
                      </c:pt>
                      <c:pt idx="125">
                        <c:v>491.71590600000002</c:v>
                      </c:pt>
                      <c:pt idx="126">
                        <c:v>491.71590600000002</c:v>
                      </c:pt>
                      <c:pt idx="127">
                        <c:v>491.71590600000002</c:v>
                      </c:pt>
                      <c:pt idx="128">
                        <c:v>491.71590600000002</c:v>
                      </c:pt>
                      <c:pt idx="129">
                        <c:v>491.71590600000002</c:v>
                      </c:pt>
                      <c:pt idx="130">
                        <c:v>491.71590600000002</c:v>
                      </c:pt>
                      <c:pt idx="131">
                        <c:v>491.71590600000002</c:v>
                      </c:pt>
                      <c:pt idx="132">
                        <c:v>484.28628700000002</c:v>
                      </c:pt>
                      <c:pt idx="133">
                        <c:v>484.28628700000002</c:v>
                      </c:pt>
                      <c:pt idx="134">
                        <c:v>484.28628700000002</c:v>
                      </c:pt>
                      <c:pt idx="135">
                        <c:v>484.28628700000002</c:v>
                      </c:pt>
                      <c:pt idx="136">
                        <c:v>484.28628700000002</c:v>
                      </c:pt>
                      <c:pt idx="137">
                        <c:v>484.28628700000002</c:v>
                      </c:pt>
                      <c:pt idx="138">
                        <c:v>484.28628700000002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EE-4DA3-8B22-1EDDF9DDB0EA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222.6141006565656</c:v>
                      </c:pt>
                      <c:pt idx="85">
                        <c:v>222.6141006565656</c:v>
                      </c:pt>
                      <c:pt idx="86">
                        <c:v>222.6141006565656</c:v>
                      </c:pt>
                      <c:pt idx="87">
                        <c:v>222.6141006565656</c:v>
                      </c:pt>
                      <c:pt idx="88">
                        <c:v>222.6141006565656</c:v>
                      </c:pt>
                      <c:pt idx="89">
                        <c:v>222.6141006565656</c:v>
                      </c:pt>
                      <c:pt idx="90">
                        <c:v>222.6141006565656</c:v>
                      </c:pt>
                      <c:pt idx="91">
                        <c:v>222.6141006565656</c:v>
                      </c:pt>
                      <c:pt idx="92">
                        <c:v>222.6141006565656</c:v>
                      </c:pt>
                      <c:pt idx="93">
                        <c:v>222.6141006565656</c:v>
                      </c:pt>
                      <c:pt idx="94">
                        <c:v>222.6141006565656</c:v>
                      </c:pt>
                      <c:pt idx="95">
                        <c:v>222.6141006565656</c:v>
                      </c:pt>
                      <c:pt idx="96">
                        <c:v>222.6141006565656</c:v>
                      </c:pt>
                      <c:pt idx="97">
                        <c:v>222.6141006565656</c:v>
                      </c:pt>
                      <c:pt idx="98">
                        <c:v>222.6141006565656</c:v>
                      </c:pt>
                      <c:pt idx="99">
                        <c:v>222.6141006565656</c:v>
                      </c:pt>
                      <c:pt idx="100">
                        <c:v>222.6141006565656</c:v>
                      </c:pt>
                      <c:pt idx="101">
                        <c:v>222.6141006565656</c:v>
                      </c:pt>
                      <c:pt idx="102">
                        <c:v>222.6141006565656</c:v>
                      </c:pt>
                      <c:pt idx="103">
                        <c:v>222.6141006565656</c:v>
                      </c:pt>
                      <c:pt idx="104">
                        <c:v>222.6141006565656</c:v>
                      </c:pt>
                      <c:pt idx="105">
                        <c:v>222.6141006565656</c:v>
                      </c:pt>
                      <c:pt idx="106">
                        <c:v>222.6141006565656</c:v>
                      </c:pt>
                      <c:pt idx="107">
                        <c:v>222.6141006565656</c:v>
                      </c:pt>
                      <c:pt idx="108">
                        <c:v>222.6141006565656</c:v>
                      </c:pt>
                      <c:pt idx="109">
                        <c:v>222.6141006565656</c:v>
                      </c:pt>
                      <c:pt idx="110">
                        <c:v>222.6141006565656</c:v>
                      </c:pt>
                      <c:pt idx="111">
                        <c:v>222.6141006565656</c:v>
                      </c:pt>
                      <c:pt idx="112">
                        <c:v>222.6141006565656</c:v>
                      </c:pt>
                      <c:pt idx="113">
                        <c:v>222.6141006565656</c:v>
                      </c:pt>
                      <c:pt idx="114">
                        <c:v>222.6141006565656</c:v>
                      </c:pt>
                      <c:pt idx="115">
                        <c:v>222.6141006565656</c:v>
                      </c:pt>
                      <c:pt idx="116">
                        <c:v>222.6141006565656</c:v>
                      </c:pt>
                      <c:pt idx="117">
                        <c:v>222.6141006565656</c:v>
                      </c:pt>
                      <c:pt idx="118">
                        <c:v>222.6141006565656</c:v>
                      </c:pt>
                      <c:pt idx="119">
                        <c:v>222.6141006565656</c:v>
                      </c:pt>
                      <c:pt idx="120">
                        <c:v>222.6141006565656</c:v>
                      </c:pt>
                      <c:pt idx="121">
                        <c:v>222.6141006565656</c:v>
                      </c:pt>
                      <c:pt idx="122">
                        <c:v>222.6141006565656</c:v>
                      </c:pt>
                      <c:pt idx="123">
                        <c:v>222.6141006565656</c:v>
                      </c:pt>
                      <c:pt idx="124">
                        <c:v>222.6141006565656</c:v>
                      </c:pt>
                      <c:pt idx="125">
                        <c:v>222.6141006565656</c:v>
                      </c:pt>
                      <c:pt idx="126">
                        <c:v>222.6141006565656</c:v>
                      </c:pt>
                      <c:pt idx="127">
                        <c:v>222.6141006565656</c:v>
                      </c:pt>
                      <c:pt idx="128">
                        <c:v>222.6141006565656</c:v>
                      </c:pt>
                      <c:pt idx="129">
                        <c:v>222.6141006565656</c:v>
                      </c:pt>
                      <c:pt idx="130">
                        <c:v>222.6141006565656</c:v>
                      </c:pt>
                      <c:pt idx="131">
                        <c:v>222.6141006565656</c:v>
                      </c:pt>
                      <c:pt idx="132">
                        <c:v>222.6141006565656</c:v>
                      </c:pt>
                      <c:pt idx="133">
                        <c:v>222.6141006565656</c:v>
                      </c:pt>
                      <c:pt idx="134">
                        <c:v>222.6141006565656</c:v>
                      </c:pt>
                      <c:pt idx="135">
                        <c:v>222.6141006565656</c:v>
                      </c:pt>
                      <c:pt idx="136">
                        <c:v>222.6141006565656</c:v>
                      </c:pt>
                      <c:pt idx="137">
                        <c:v>222.6141006565656</c:v>
                      </c:pt>
                      <c:pt idx="138">
                        <c:v>222.6141006565656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EE-4DA3-8B22-1EDDF9DDB0EA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29-4C7D-8FED-207EC0EF8B8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32-46BB-8A7D-837AADD1C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6C-4CAD-9B3C-5144D809EE7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5-42B7-A771-CA669FA8A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AD-4562-B33E-1CDA251B65F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4-4053-9602-30C17536F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7A-40E4-B71D-1F18DB1D540D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9-40DC-A893-DEE486EBE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E9-BA00-748165E21C0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222.11649999999997</c:v>
                </c:pt>
                <c:pt idx="133">
                  <c:v>253.64429999999999</c:v>
                </c:pt>
                <c:pt idx="134">
                  <c:v>245.16000000000003</c:v>
                </c:pt>
                <c:pt idx="135">
                  <c:v>234.41879999999998</c:v>
                </c:pt>
                <c:pt idx="136">
                  <c:v>251.01689999999999</c:v>
                </c:pt>
                <c:pt idx="137">
                  <c:v>251.57729999999998</c:v>
                </c:pt>
                <c:pt idx="138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CC-497D-956A-7947543E9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0"/>
          <c:order val="0"/>
          <c:tx>
            <c:strRef>
              <c:f>'Atac-I50-SECOeS'!$I$1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'Atac-I50-SECOeS'!$I$2:$I$151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D103-47DC-BD98-A43498DC3E4E}"/>
            </c:ext>
          </c:extLst>
        </c:ser>
        <c:ser>
          <c:idx val="9"/>
          <c:order val="1"/>
          <c:tx>
            <c:strRef>
              <c:f>'Atac-I50-SECOeS'!$J$1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'Atac-I50-SECOeS'!$J$2:$J$151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D103-47DC-BD98-A43498DC3E4E}"/>
            </c:ext>
          </c:extLst>
        </c:ser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103-47DC-BD98-A43498DC3E4E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103-47DC-BD98-A43498DC3E4E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103-47DC-BD98-A43498DC3E4E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103-47DC-BD98-A43498DC3E4E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103-47DC-BD98-A43498DC3E4E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103-47DC-BD98-A43498DC3E4E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103-47DC-BD98-A43498DC3E4E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103-47DC-BD98-A43498DC3E4E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199.5609</c:v>
                </c:pt>
                <c:pt idx="85" formatCode="_(* #,##0.00_);_(* \(#,##0.00\);_(* &quot;-&quot;??_);_(@_)">
                  <c:v>201.11850000000001</c:v>
                </c:pt>
                <c:pt idx="86" formatCode="_(* #,##0.00_);_(* \(#,##0.00\);_(* &quot;-&quot;??_);_(@_)">
                  <c:v>198.2432</c:v>
                </c:pt>
                <c:pt idx="87" formatCode="_(* #,##0.00_);_(* \(#,##0.00\);_(* &quot;-&quot;??_);_(@_)">
                  <c:v>197.97160000000002</c:v>
                </c:pt>
                <c:pt idx="88" formatCode="_(* #,##0.00_);_(* \(#,##0.00\);_(* &quot;-&quot;??_);_(@_)">
                  <c:v>203.304</c:v>
                </c:pt>
                <c:pt idx="89" formatCode="_(* #,##0.00_);_(* \(#,##0.00\);_(* &quot;-&quot;??_);_(@_)">
                  <c:v>195.43180000000001</c:v>
                </c:pt>
                <c:pt idx="90" formatCode="_(* #,##0.00_);_(* \(#,##0.00\);_(* &quot;-&quot;??_);_(@_)">
                  <c:v>195.49020000000002</c:v>
                </c:pt>
                <c:pt idx="91" formatCode="_(* #,##0.00_);_(* \(#,##0.00\);_(* &quot;-&quot;??_);_(@_)">
                  <c:v>190.7388</c:v>
                </c:pt>
                <c:pt idx="92" formatCode="_(* #,##0.00_);_(* \(#,##0.00\);_(* &quot;-&quot;??_);_(@_)">
                  <c:v>193.684</c:v>
                </c:pt>
                <c:pt idx="93" formatCode="_(* #,##0.00_);_(* \(#,##0.00\);_(* &quot;-&quot;??_);_(@_)">
                  <c:v>183.50449999999998</c:v>
                </c:pt>
                <c:pt idx="94" formatCode="_(* #,##0.00_);_(* \(#,##0.00\);_(* &quot;-&quot;??_);_(@_)">
                  <c:v>182.59</c:v>
                </c:pt>
                <c:pt idx="95" formatCode="_(* #,##0.00_);_(* \(#,##0.00\);_(* &quot;-&quot;??_);_(@_)">
                  <c:v>181.9545</c:v>
                </c:pt>
                <c:pt idx="96" formatCode="_(* #,##0.00_);_(* \(#,##0.00\);_(* &quot;-&quot;??_);_(@_)">
                  <c:v>185.6643</c:v>
                </c:pt>
                <c:pt idx="97" formatCode="_(* #,##0.00_);_(* \(#,##0.00\);_(* &quot;-&quot;??_);_(@_)">
                  <c:v>189.47120000000001</c:v>
                </c:pt>
                <c:pt idx="98" formatCode="_(* #,##0.00_);_(* \(#,##0.00\);_(* &quot;-&quot;??_);_(@_)">
                  <c:v>180.024</c:v>
                </c:pt>
                <c:pt idx="99" formatCode="_(* #,##0.00_);_(* \(#,##0.00\);_(* &quot;-&quot;??_);_(@_)">
                  <c:v>182.3571</c:v>
                </c:pt>
                <c:pt idx="100" formatCode="_(* #,##0.00_);_(* \(#,##0.00\);_(* &quot;-&quot;??_);_(@_)">
                  <c:v>175.7448</c:v>
                </c:pt>
                <c:pt idx="101" formatCode="_(* #,##0.00_);_(* \(#,##0.00\);_(* &quot;-&quot;??_);_(@_)">
                  <c:v>170.83500000000001</c:v>
                </c:pt>
                <c:pt idx="102" formatCode="_(* #,##0.00_);_(* \(#,##0.00\);_(* &quot;-&quot;??_);_(@_)">
                  <c:v>166.39619999999999</c:v>
                </c:pt>
                <c:pt idx="103" formatCode="_(* #,##0.00_);_(* \(#,##0.00\);_(* &quot;-&quot;??_);_(@_)">
                  <c:v>166.221</c:v>
                </c:pt>
                <c:pt idx="104" formatCode="_(* #,##0.00_);_(* \(#,##0.00\);_(* &quot;-&quot;??_);_(@_)">
                  <c:v>165.79759999999999</c:v>
                </c:pt>
                <c:pt idx="105" formatCode="_(* #,##0.00_);_(* \(#,##0.00\);_(* &quot;-&quot;??_);_(@_)">
                  <c:v>163.15199999999999</c:v>
                </c:pt>
                <c:pt idx="106" formatCode="_(* #,##0.00_);_(* \(#,##0.00\);_(* &quot;-&quot;??_);_(@_)">
                  <c:v>162.8064</c:v>
                </c:pt>
                <c:pt idx="107" formatCode="_(* #,##0.00_);_(* \(#,##0.00\);_(* &quot;-&quot;??_);_(@_)">
                  <c:v>174.809</c:v>
                </c:pt>
                <c:pt idx="108" formatCode="_(* #,##0.00_);_(* \(#,##0.00\);_(* &quot;-&quot;??_);_(@_)">
                  <c:v>181.125</c:v>
                </c:pt>
                <c:pt idx="109" formatCode="_(* #,##0.00_);_(* \(#,##0.00\);_(* &quot;-&quot;??_);_(@_)">
                  <c:v>196.14000000000001</c:v>
                </c:pt>
                <c:pt idx="110" formatCode="_(* #,##0.00_);_(* \(#,##0.00\);_(* &quot;-&quot;??_);_(@_)">
                  <c:v>195.8</c:v>
                </c:pt>
                <c:pt idx="111" formatCode="_(* #,##0.00_);_(* \(#,##0.00\);_(* &quot;-&quot;??_);_(@_)">
                  <c:v>179.9658</c:v>
                </c:pt>
                <c:pt idx="112" formatCode="_(* #,##0.00_);_(* \(#,##0.00\);_(* &quot;-&quot;??_);_(@_)">
                  <c:v>168.2792</c:v>
                </c:pt>
                <c:pt idx="113" formatCode="_(* #,##0.00_);_(* \(#,##0.00\);_(* &quot;-&quot;??_);_(@_)">
                  <c:v>176.4</c:v>
                </c:pt>
                <c:pt idx="114" formatCode="_(* #,##0.00_);_(* \(#,##0.00\);_(* &quot;-&quot;??_);_(@_)">
                  <c:v>177.1644</c:v>
                </c:pt>
                <c:pt idx="115" formatCode="_(* #,##0.00_);_(* \(#,##0.00\);_(* &quot;-&quot;??_);_(@_)">
                  <c:v>175.45600000000002</c:v>
                </c:pt>
                <c:pt idx="116" formatCode="_(* #,##0.00_);_(* \(#,##0.00\);_(* &quot;-&quot;??_);_(@_)">
                  <c:v>178.43610000000001</c:v>
                </c:pt>
                <c:pt idx="117" formatCode="_(* #,##0.00_);_(* \(#,##0.00\);_(* &quot;-&quot;??_);_(@_)">
                  <c:v>175.53830000000002</c:v>
                </c:pt>
                <c:pt idx="118" formatCode="_(* #,##0.00_);_(* \(#,##0.00\);_(* &quot;-&quot;??_);_(@_)">
                  <c:v>171.41419999999999</c:v>
                </c:pt>
                <c:pt idx="119" formatCode="_(* #,##0.00_);_(* \(#,##0.00\);_(* &quot;-&quot;??_);_(@_)">
                  <c:v>179.446</c:v>
                </c:pt>
                <c:pt idx="120" formatCode="_(* #,##0.00_);_(* \(#,##0.00\);_(* &quot;-&quot;??_);_(@_)">
                  <c:v>172.12800000000001</c:v>
                </c:pt>
                <c:pt idx="121" formatCode="_(* #,##0.00_);_(* \(#,##0.00\);_(* &quot;-&quot;??_);_(@_)">
                  <c:v>175.09460000000001</c:v>
                </c:pt>
                <c:pt idx="122" formatCode="_(* #,##0.00_);_(* \(#,##0.00\);_(* &quot;-&quot;??_);_(@_)">
                  <c:v>181.44809999999998</c:v>
                </c:pt>
                <c:pt idx="123" formatCode="_(* #,##0.00_);_(* \(#,##0.00\);_(* &quot;-&quot;??_);_(@_)">
                  <c:v>188.79130000000001</c:v>
                </c:pt>
                <c:pt idx="124" formatCode="_(* #,##0.00_);_(* \(#,##0.00\);_(* &quot;-&quot;??_);_(@_)">
                  <c:v>190.1224</c:v>
                </c:pt>
                <c:pt idx="125" formatCode="_(* #,##0.00_);_(* \(#,##0.00\);_(* &quot;-&quot;??_);_(@_)">
                  <c:v>190.6996</c:v>
                </c:pt>
                <c:pt idx="126" formatCode="_(* #,##0.00_);_(* \(#,##0.00\);_(* &quot;-&quot;??_);_(@_)">
                  <c:v>192.35359999999997</c:v>
                </c:pt>
                <c:pt idx="127" formatCode="_(* #,##0.00_);_(* \(#,##0.00\);_(* &quot;-&quot;??_);_(@_)">
                  <c:v>192.91799999999998</c:v>
                </c:pt>
                <c:pt idx="128" formatCode="_(* #,##0.00_);_(* \(#,##0.00\);_(* &quot;-&quot;??_);_(@_)">
                  <c:v>208.78</c:v>
                </c:pt>
                <c:pt idx="129" formatCode="_(* #,##0.00_);_(* \(#,##0.00\);_(* &quot;-&quot;??_);_(@_)">
                  <c:v>218.21099999999998</c:v>
                </c:pt>
                <c:pt idx="130" formatCode="_(* #,##0.00_);_(* \(#,##0.00\);_(* &quot;-&quot;??_);_(@_)">
                  <c:v>212.83099999999999</c:v>
                </c:pt>
                <c:pt idx="131" formatCode="_(* #,##0.00_);_(* \(#,##0.00\);_(* &quot;-&quot;??_);_(@_)">
                  <c:v>202.09799999999998</c:v>
                </c:pt>
                <c:pt idx="132" formatCode="_(* #,##0.00_);_(* \(#,##0.00\);_(* &quot;-&quot;??_);_(@_)">
                  <c:v>209.71929999999998</c:v>
                </c:pt>
                <c:pt idx="133" formatCode="_(* #,##0.00_);_(* \(#,##0.00\);_(* &quot;-&quot;??_);_(@_)">
                  <c:v>214.62209999999999</c:v>
                </c:pt>
                <c:pt idx="134" formatCode="_(* #,##0.00_);_(* \(#,##0.00\);_(* &quot;-&quot;??_);_(@_)">
                  <c:v>222.68700000000001</c:v>
                </c:pt>
                <c:pt idx="135" formatCode="_(* #,##0.00_);_(* \(#,##0.00\);_(* &quot;-&quot;??_);_(@_)">
                  <c:v>217.16719999999998</c:v>
                </c:pt>
                <c:pt idx="136" formatCode="_(* #,##0.00_);_(* \(#,##0.00\);_(* &quot;-&quot;??_);_(@_)">
                  <c:v>221.78200000000001</c:v>
                </c:pt>
                <c:pt idx="137" formatCode="_(* #,##0.00_);_(* \(#,##0.00\);_(* &quot;-&quot;??_);_(@_)">
                  <c:v>222.51059999999998</c:v>
                </c:pt>
                <c:pt idx="138" formatCode="_(* #,##0.00_);_(* \(#,##0.00\);_(* &quot;-&quot;??_);_(@_)">
                  <c:v>220.154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103-47DC-BD98-A43498DC3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103-47DC-BD98-A43498DC3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B-4B2B-B887-AC06B089C2E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B-4B2B-B887-AC06B089C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E8-4A0E-A103-279C17B0DD0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E8-4A0E-A103-279C17B0D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8-432F-AB0C-37CE611A2BE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8-432F-AB0C-37CE611A2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32-4EA1-8E0F-1D923D431C4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32-4EA1-8E0F-1D923D431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46-4F80-9D15-65B8EBCBD22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46-4F80-9D15-65B8EBCBD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'Atac-I50-SECOeS-Nom'!$AJ$1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'Atac-I50-SECOeS-Nom'!$AJ$2:$AJ$151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0.24945533769063183</c:v>
                      </c:pt>
                      <c:pt idx="85">
                        <c:v>0.3155410312273057</c:v>
                      </c:pt>
                      <c:pt idx="86">
                        <c:v>0.26325344952795932</c:v>
                      </c:pt>
                      <c:pt idx="87">
                        <c:v>0.26960784313725489</c:v>
                      </c:pt>
                      <c:pt idx="88">
                        <c:v>0.29665940450254175</c:v>
                      </c:pt>
                      <c:pt idx="89">
                        <c:v>0.30846042120551925</c:v>
                      </c:pt>
                      <c:pt idx="90">
                        <c:v>0.36383442265795213</c:v>
                      </c:pt>
                      <c:pt idx="91">
                        <c:v>0.38153594771241828</c:v>
                      </c:pt>
                      <c:pt idx="92">
                        <c:v>0.37472766884531589</c:v>
                      </c:pt>
                      <c:pt idx="93">
                        <c:v>0.44172113289760345</c:v>
                      </c:pt>
                      <c:pt idx="94">
                        <c:v>0.51724763979665933</c:v>
                      </c:pt>
                      <c:pt idx="95">
                        <c:v>0.52133260711692087</c:v>
                      </c:pt>
                      <c:pt idx="96">
                        <c:v>0.59701178451178449</c:v>
                      </c:pt>
                      <c:pt idx="97">
                        <c:v>0.61577581369248036</c:v>
                      </c:pt>
                      <c:pt idx="98">
                        <c:v>0.62682379349046013</c:v>
                      </c:pt>
                      <c:pt idx="99">
                        <c:v>0.65724957912457915</c:v>
                      </c:pt>
                      <c:pt idx="100">
                        <c:v>0.64400953984287324</c:v>
                      </c:pt>
                      <c:pt idx="101">
                        <c:v>0.63822250280583614</c:v>
                      </c:pt>
                      <c:pt idx="102">
                        <c:v>0.62962962962962965</c:v>
                      </c:pt>
                      <c:pt idx="103">
                        <c:v>0.63059413580246915</c:v>
                      </c:pt>
                      <c:pt idx="104">
                        <c:v>0.64400953984287324</c:v>
                      </c:pt>
                      <c:pt idx="105">
                        <c:v>0.6327861952861954</c:v>
                      </c:pt>
                      <c:pt idx="106">
                        <c:v>0.59999298540965207</c:v>
                      </c:pt>
                      <c:pt idx="107">
                        <c:v>0.56816428170594846</c:v>
                      </c:pt>
                      <c:pt idx="108">
                        <c:v>0.61327561327561331</c:v>
                      </c:pt>
                      <c:pt idx="109">
                        <c:v>0.43674843674843677</c:v>
                      </c:pt>
                      <c:pt idx="110">
                        <c:v>0.46127946127946129</c:v>
                      </c:pt>
                      <c:pt idx="111">
                        <c:v>0.49110149110149109</c:v>
                      </c:pt>
                      <c:pt idx="112">
                        <c:v>0.54561487894821226</c:v>
                      </c:pt>
                      <c:pt idx="113">
                        <c:v>0.47057880391213719</c:v>
                      </c:pt>
                      <c:pt idx="114">
                        <c:v>0.4088504088504088</c:v>
                      </c:pt>
                      <c:pt idx="115">
                        <c:v>0.44580727914061247</c:v>
                      </c:pt>
                      <c:pt idx="116">
                        <c:v>0.40933140933140938</c:v>
                      </c:pt>
                      <c:pt idx="117">
                        <c:v>0.36531986531986532</c:v>
                      </c:pt>
                      <c:pt idx="118">
                        <c:v>0.46095879429212766</c:v>
                      </c:pt>
                      <c:pt idx="119">
                        <c:v>0.46969696969696972</c:v>
                      </c:pt>
                      <c:pt idx="120">
                        <c:v>0.51185126442858409</c:v>
                      </c:pt>
                      <c:pt idx="121">
                        <c:v>0.43577995124386876</c:v>
                      </c:pt>
                      <c:pt idx="122">
                        <c:v>0.3407642376714542</c:v>
                      </c:pt>
                      <c:pt idx="123">
                        <c:v>0.27901136664023263</c:v>
                      </c:pt>
                      <c:pt idx="124">
                        <c:v>0.29832290657032923</c:v>
                      </c:pt>
                      <c:pt idx="125">
                        <c:v>0.29729491585161694</c:v>
                      </c:pt>
                      <c:pt idx="126">
                        <c:v>0.33033747466737157</c:v>
                      </c:pt>
                      <c:pt idx="127">
                        <c:v>0.35177842394337239</c:v>
                      </c:pt>
                      <c:pt idx="128">
                        <c:v>0.3059594090521926</c:v>
                      </c:pt>
                      <c:pt idx="129">
                        <c:v>0.31623931623931623</c:v>
                      </c:pt>
                      <c:pt idx="130">
                        <c:v>0.34032367022057747</c:v>
                      </c:pt>
                      <c:pt idx="131">
                        <c:v>0.25514729638440981</c:v>
                      </c:pt>
                      <c:pt idx="132">
                        <c:v>0.20256410256410257</c:v>
                      </c:pt>
                      <c:pt idx="133">
                        <c:v>0.11609686609686608</c:v>
                      </c:pt>
                      <c:pt idx="134">
                        <c:v>0.18219373219373217</c:v>
                      </c:pt>
                      <c:pt idx="135">
                        <c:v>0.2446581196581197</c:v>
                      </c:pt>
                      <c:pt idx="136">
                        <c:v>0.21054131054131048</c:v>
                      </c:pt>
                      <c:pt idx="137">
                        <c:v>0.22763532763532762</c:v>
                      </c:pt>
                      <c:pt idx="138">
                        <c:v>0.25811965811965815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E55D-481E-8E82-F6F7A02DEC1C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'Atac-I50-SECOeS-Nom'!$Y$2:$Y$151</c:f>
              <c:numCache>
                <c:formatCode>_(* #,##0.00_);_(* \(#,##0.00\);_(* "-"??_);_(@_)</c:formatCode>
                <c:ptCount val="150"/>
                <c:pt idx="84">
                  <c:v>215.8</c:v>
                </c:pt>
                <c:pt idx="85">
                  <c:v>204.2</c:v>
                </c:pt>
                <c:pt idx="86">
                  <c:v>213.13333333333333</c:v>
                </c:pt>
                <c:pt idx="87">
                  <c:v>212.5</c:v>
                </c:pt>
                <c:pt idx="88">
                  <c:v>209.66666666666666</c:v>
                </c:pt>
                <c:pt idx="89">
                  <c:v>204.83333333333334</c:v>
                </c:pt>
                <c:pt idx="90">
                  <c:v>194.8</c:v>
                </c:pt>
                <c:pt idx="91">
                  <c:v>189.28333333333333</c:v>
                </c:pt>
                <c:pt idx="92">
                  <c:v>191.06666666666666</c:v>
                </c:pt>
                <c:pt idx="93">
                  <c:v>173.4</c:v>
                </c:pt>
                <c:pt idx="94">
                  <c:v>156.56666666666666</c:v>
                </c:pt>
                <c:pt idx="95">
                  <c:v>155.19999999999999</c:v>
                </c:pt>
                <c:pt idx="96">
                  <c:v>144</c:v>
                </c:pt>
                <c:pt idx="97">
                  <c:v>138.38333333333333</c:v>
                </c:pt>
                <c:pt idx="98">
                  <c:v>131.26666666666668</c:v>
                </c:pt>
                <c:pt idx="99">
                  <c:v>122.4</c:v>
                </c:pt>
                <c:pt idx="100">
                  <c:v>124.66666666666667</c:v>
                </c:pt>
                <c:pt idx="101">
                  <c:v>124.85</c:v>
                </c:pt>
                <c:pt idx="102">
                  <c:v>126.4</c:v>
                </c:pt>
                <c:pt idx="103">
                  <c:v>126.58333333333333</c:v>
                </c:pt>
                <c:pt idx="104">
                  <c:v>124.06666666666666</c:v>
                </c:pt>
                <c:pt idx="105">
                  <c:v>126.2</c:v>
                </c:pt>
                <c:pt idx="106">
                  <c:v>133.06666666666666</c:v>
                </c:pt>
                <c:pt idx="107">
                  <c:v>144.76666666666668</c:v>
                </c:pt>
                <c:pt idx="108">
                  <c:v>147.4</c:v>
                </c:pt>
                <c:pt idx="109">
                  <c:v>195.23333333333332</c:v>
                </c:pt>
                <c:pt idx="110">
                  <c:v>187.7</c:v>
                </c:pt>
                <c:pt idx="111">
                  <c:v>177.1</c:v>
                </c:pt>
                <c:pt idx="112">
                  <c:v>161.6</c:v>
                </c:pt>
                <c:pt idx="113">
                  <c:v>180.23333333333332</c:v>
                </c:pt>
                <c:pt idx="114">
                  <c:v>193.3</c:v>
                </c:pt>
                <c:pt idx="115">
                  <c:v>185.05</c:v>
                </c:pt>
                <c:pt idx="116">
                  <c:v>193.66666666666666</c:v>
                </c:pt>
                <c:pt idx="117">
                  <c:v>201.85</c:v>
                </c:pt>
                <c:pt idx="118">
                  <c:v>180.6</c:v>
                </c:pt>
                <c:pt idx="119">
                  <c:v>181.81666666666666</c:v>
                </c:pt>
                <c:pt idx="120">
                  <c:v>179.8</c:v>
                </c:pt>
                <c:pt idx="121">
                  <c:v>200.1</c:v>
                </c:pt>
                <c:pt idx="122">
                  <c:v>224.7</c:v>
                </c:pt>
                <c:pt idx="123">
                  <c:v>241.75</c:v>
                </c:pt>
                <c:pt idx="124">
                  <c:v>238</c:v>
                </c:pt>
                <c:pt idx="125">
                  <c:v>238.46666666666667</c:v>
                </c:pt>
                <c:pt idx="126">
                  <c:v>231.6</c:v>
                </c:pt>
                <c:pt idx="127">
                  <c:v>226.96666666666667</c:v>
                </c:pt>
                <c:pt idx="128">
                  <c:v>243.2</c:v>
                </c:pt>
                <c:pt idx="129">
                  <c:v>244.7</c:v>
                </c:pt>
                <c:pt idx="130">
                  <c:v>237.06666666666666</c:v>
                </c:pt>
                <c:pt idx="131">
                  <c:v>257.18333333333334</c:v>
                </c:pt>
                <c:pt idx="132">
                  <c:v>280.60000000000002</c:v>
                </c:pt>
                <c:pt idx="133">
                  <c:v>309.21666666666664</c:v>
                </c:pt>
                <c:pt idx="134">
                  <c:v>290.13333333333333</c:v>
                </c:pt>
                <c:pt idx="135">
                  <c:v>272.05</c:v>
                </c:pt>
                <c:pt idx="136">
                  <c:v>284.8</c:v>
                </c:pt>
                <c:pt idx="137">
                  <c:v>280.93333333333334</c:v>
                </c:pt>
                <c:pt idx="138">
                  <c:v>270.8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D-481E-8E82-F6F7A02DEC1C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'Atac-I50-SECOeS-Nom'!$Z$2:$Z$151</c:f>
              <c:numCache>
                <c:formatCode>_(* #,##0.00_);_(* \(#,##0.00\);_(* "-"??_);_(@_)</c:formatCode>
                <c:ptCount val="150"/>
                <c:pt idx="84">
                  <c:v>196.8130303030303</c:v>
                </c:pt>
                <c:pt idx="85">
                  <c:v>196.8130303030303</c:v>
                </c:pt>
                <c:pt idx="86">
                  <c:v>196.8130303030303</c:v>
                </c:pt>
                <c:pt idx="87">
                  <c:v>196.8130303030303</c:v>
                </c:pt>
                <c:pt idx="88">
                  <c:v>196.8130303030303</c:v>
                </c:pt>
                <c:pt idx="89">
                  <c:v>196.8130303030303</c:v>
                </c:pt>
                <c:pt idx="90">
                  <c:v>196.8130303030303</c:v>
                </c:pt>
                <c:pt idx="91">
                  <c:v>196.8130303030303</c:v>
                </c:pt>
                <c:pt idx="92">
                  <c:v>196.8130303030303</c:v>
                </c:pt>
                <c:pt idx="93">
                  <c:v>196.8130303030303</c:v>
                </c:pt>
                <c:pt idx="94">
                  <c:v>196.8130303030303</c:v>
                </c:pt>
                <c:pt idx="95">
                  <c:v>196.8130303030303</c:v>
                </c:pt>
                <c:pt idx="96">
                  <c:v>196.8130303030303</c:v>
                </c:pt>
                <c:pt idx="97">
                  <c:v>196.8130303030303</c:v>
                </c:pt>
                <c:pt idx="98">
                  <c:v>196.8130303030303</c:v>
                </c:pt>
                <c:pt idx="99">
                  <c:v>196.8130303030303</c:v>
                </c:pt>
                <c:pt idx="100">
                  <c:v>196.8130303030303</c:v>
                </c:pt>
                <c:pt idx="101">
                  <c:v>196.8130303030303</c:v>
                </c:pt>
                <c:pt idx="102">
                  <c:v>196.8130303030303</c:v>
                </c:pt>
                <c:pt idx="103">
                  <c:v>196.8130303030303</c:v>
                </c:pt>
                <c:pt idx="104">
                  <c:v>196.8130303030303</c:v>
                </c:pt>
                <c:pt idx="105">
                  <c:v>196.8130303030303</c:v>
                </c:pt>
                <c:pt idx="106">
                  <c:v>196.8130303030303</c:v>
                </c:pt>
                <c:pt idx="107">
                  <c:v>196.8130303030303</c:v>
                </c:pt>
                <c:pt idx="108">
                  <c:v>196.8130303030303</c:v>
                </c:pt>
                <c:pt idx="109">
                  <c:v>196.8130303030303</c:v>
                </c:pt>
                <c:pt idx="110">
                  <c:v>196.8130303030303</c:v>
                </c:pt>
                <c:pt idx="111">
                  <c:v>196.8130303030303</c:v>
                </c:pt>
                <c:pt idx="112">
                  <c:v>196.8130303030303</c:v>
                </c:pt>
                <c:pt idx="113">
                  <c:v>196.8130303030303</c:v>
                </c:pt>
                <c:pt idx="114">
                  <c:v>196.8130303030303</c:v>
                </c:pt>
                <c:pt idx="115">
                  <c:v>196.8130303030303</c:v>
                </c:pt>
                <c:pt idx="116">
                  <c:v>196.8130303030303</c:v>
                </c:pt>
                <c:pt idx="117">
                  <c:v>196.8130303030303</c:v>
                </c:pt>
                <c:pt idx="118">
                  <c:v>196.8130303030303</c:v>
                </c:pt>
                <c:pt idx="119">
                  <c:v>196.8130303030303</c:v>
                </c:pt>
                <c:pt idx="120">
                  <c:v>196.8130303030303</c:v>
                </c:pt>
                <c:pt idx="121">
                  <c:v>196.8130303030303</c:v>
                </c:pt>
                <c:pt idx="122">
                  <c:v>196.8130303030303</c:v>
                </c:pt>
                <c:pt idx="123">
                  <c:v>196.8130303030303</c:v>
                </c:pt>
                <c:pt idx="124">
                  <c:v>196.8130303030303</c:v>
                </c:pt>
                <c:pt idx="125">
                  <c:v>196.8130303030303</c:v>
                </c:pt>
                <c:pt idx="126">
                  <c:v>196.8130303030303</c:v>
                </c:pt>
                <c:pt idx="127">
                  <c:v>196.8130303030303</c:v>
                </c:pt>
                <c:pt idx="128">
                  <c:v>196.8130303030303</c:v>
                </c:pt>
                <c:pt idx="129">
                  <c:v>196.8130303030303</c:v>
                </c:pt>
                <c:pt idx="130">
                  <c:v>196.8130303030303</c:v>
                </c:pt>
                <c:pt idx="131">
                  <c:v>196.8130303030303</c:v>
                </c:pt>
                <c:pt idx="132">
                  <c:v>196.8130303030303</c:v>
                </c:pt>
                <c:pt idx="133">
                  <c:v>196.8130303030303</c:v>
                </c:pt>
                <c:pt idx="134">
                  <c:v>196.8130303030303</c:v>
                </c:pt>
                <c:pt idx="135">
                  <c:v>196.8130303030303</c:v>
                </c:pt>
                <c:pt idx="136">
                  <c:v>196.8130303030303</c:v>
                </c:pt>
                <c:pt idx="137">
                  <c:v>196.8130303030303</c:v>
                </c:pt>
                <c:pt idx="138">
                  <c:v>196.8130303030303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55D-481E-8E82-F6F7A02DEC1C}"/>
            </c:ext>
          </c:extLst>
        </c:ser>
        <c:ser>
          <c:idx val="1"/>
          <c:order val="2"/>
          <c:tx>
            <c:strRef>
              <c:f>'Atac-I50-SECOeS-Nom'!$AE$1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'Atac-I50-SECOeS-Nom'!$AE$2:$AE$151</c:f>
              <c:numCache>
                <c:formatCode>_(* #,##0.00_);_(* \(#,##0.00\);_(* "-"??_);_(@_)</c:formatCode>
                <c:ptCount val="150"/>
                <c:pt idx="84">
                  <c:v>306</c:v>
                </c:pt>
                <c:pt idx="85">
                  <c:v>306</c:v>
                </c:pt>
                <c:pt idx="86">
                  <c:v>306</c:v>
                </c:pt>
                <c:pt idx="87">
                  <c:v>306</c:v>
                </c:pt>
                <c:pt idx="88">
                  <c:v>306</c:v>
                </c:pt>
                <c:pt idx="89">
                  <c:v>306</c:v>
                </c:pt>
                <c:pt idx="90">
                  <c:v>306</c:v>
                </c:pt>
                <c:pt idx="91">
                  <c:v>306</c:v>
                </c:pt>
                <c:pt idx="92">
                  <c:v>306</c:v>
                </c:pt>
                <c:pt idx="93">
                  <c:v>306</c:v>
                </c:pt>
                <c:pt idx="94">
                  <c:v>306</c:v>
                </c:pt>
                <c:pt idx="95">
                  <c:v>306</c:v>
                </c:pt>
                <c:pt idx="96">
                  <c:v>316.8</c:v>
                </c:pt>
                <c:pt idx="97">
                  <c:v>316.8</c:v>
                </c:pt>
                <c:pt idx="98">
                  <c:v>316.8</c:v>
                </c:pt>
                <c:pt idx="99">
                  <c:v>316.8</c:v>
                </c:pt>
                <c:pt idx="100">
                  <c:v>316.8</c:v>
                </c:pt>
                <c:pt idx="101">
                  <c:v>316.8</c:v>
                </c:pt>
                <c:pt idx="102">
                  <c:v>316.8</c:v>
                </c:pt>
                <c:pt idx="103">
                  <c:v>316.8</c:v>
                </c:pt>
                <c:pt idx="104">
                  <c:v>316.8</c:v>
                </c:pt>
                <c:pt idx="105">
                  <c:v>316.8</c:v>
                </c:pt>
                <c:pt idx="106">
                  <c:v>316.8</c:v>
                </c:pt>
                <c:pt idx="107">
                  <c:v>316.8</c:v>
                </c:pt>
                <c:pt idx="108">
                  <c:v>346.5</c:v>
                </c:pt>
                <c:pt idx="109">
                  <c:v>346.5</c:v>
                </c:pt>
                <c:pt idx="110">
                  <c:v>346.5</c:v>
                </c:pt>
                <c:pt idx="111">
                  <c:v>346.5</c:v>
                </c:pt>
                <c:pt idx="112">
                  <c:v>346.5</c:v>
                </c:pt>
                <c:pt idx="113">
                  <c:v>346.5</c:v>
                </c:pt>
                <c:pt idx="114">
                  <c:v>346.5</c:v>
                </c:pt>
                <c:pt idx="115">
                  <c:v>346.5</c:v>
                </c:pt>
                <c:pt idx="116">
                  <c:v>346.5</c:v>
                </c:pt>
                <c:pt idx="117">
                  <c:v>346.5</c:v>
                </c:pt>
                <c:pt idx="118">
                  <c:v>346.5</c:v>
                </c:pt>
                <c:pt idx="119">
                  <c:v>346.5</c:v>
                </c:pt>
                <c:pt idx="120">
                  <c:v>378.3</c:v>
                </c:pt>
                <c:pt idx="121">
                  <c:v>378.3</c:v>
                </c:pt>
                <c:pt idx="122">
                  <c:v>378.3</c:v>
                </c:pt>
                <c:pt idx="123">
                  <c:v>378.3</c:v>
                </c:pt>
                <c:pt idx="124">
                  <c:v>378.3</c:v>
                </c:pt>
                <c:pt idx="125">
                  <c:v>378.3</c:v>
                </c:pt>
                <c:pt idx="126">
                  <c:v>378.3</c:v>
                </c:pt>
                <c:pt idx="127">
                  <c:v>378.3</c:v>
                </c:pt>
                <c:pt idx="128">
                  <c:v>378.3</c:v>
                </c:pt>
                <c:pt idx="129">
                  <c:v>378.3</c:v>
                </c:pt>
                <c:pt idx="130">
                  <c:v>378.3</c:v>
                </c:pt>
                <c:pt idx="131">
                  <c:v>378.3</c:v>
                </c:pt>
                <c:pt idx="132">
                  <c:v>390</c:v>
                </c:pt>
                <c:pt idx="133">
                  <c:v>390</c:v>
                </c:pt>
                <c:pt idx="134">
                  <c:v>390</c:v>
                </c:pt>
                <c:pt idx="135">
                  <c:v>390</c:v>
                </c:pt>
                <c:pt idx="136">
                  <c:v>390</c:v>
                </c:pt>
                <c:pt idx="137">
                  <c:v>390</c:v>
                </c:pt>
                <c:pt idx="138">
                  <c:v>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5D-481E-8E82-F6F7A02DEC1C}"/>
            </c:ext>
          </c:extLst>
        </c:ser>
        <c:ser>
          <c:idx val="2"/>
          <c:order val="3"/>
          <c:tx>
            <c:strRef>
              <c:f>'Atac-I50-SECOeS-Nom'!$AF$1</c:f>
              <c:strCache>
                <c:ptCount val="1"/>
                <c:pt idx="0">
                  <c:v>Break even - Bandeira Amarela</c:v>
                </c:pt>
              </c:strCache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'Atac-I50-SECOeS-Nom'!$AF$2:$AF$151</c:f>
              <c:numCache>
                <c:formatCode>_(* #,##0.00_);_(* \(#,##0.00\);_(* "-"??_);_(@_)</c:formatCode>
                <c:ptCount val="150"/>
                <c:pt idx="84">
                  <c:v>335.89</c:v>
                </c:pt>
                <c:pt idx="85">
                  <c:v>335.89</c:v>
                </c:pt>
                <c:pt idx="86">
                  <c:v>335.89</c:v>
                </c:pt>
                <c:pt idx="87">
                  <c:v>335.89</c:v>
                </c:pt>
                <c:pt idx="88">
                  <c:v>335.89</c:v>
                </c:pt>
                <c:pt idx="89">
                  <c:v>335.89</c:v>
                </c:pt>
                <c:pt idx="90">
                  <c:v>335.89</c:v>
                </c:pt>
                <c:pt idx="91">
                  <c:v>335.89</c:v>
                </c:pt>
                <c:pt idx="92">
                  <c:v>335.89</c:v>
                </c:pt>
                <c:pt idx="93">
                  <c:v>335.89</c:v>
                </c:pt>
                <c:pt idx="94">
                  <c:v>335.89</c:v>
                </c:pt>
                <c:pt idx="95">
                  <c:v>335.89</c:v>
                </c:pt>
                <c:pt idx="96">
                  <c:v>346.69</c:v>
                </c:pt>
                <c:pt idx="97">
                  <c:v>346.69</c:v>
                </c:pt>
                <c:pt idx="98">
                  <c:v>346.69</c:v>
                </c:pt>
                <c:pt idx="99">
                  <c:v>346.69</c:v>
                </c:pt>
                <c:pt idx="100">
                  <c:v>346.69</c:v>
                </c:pt>
                <c:pt idx="101">
                  <c:v>346.69</c:v>
                </c:pt>
                <c:pt idx="102">
                  <c:v>346.69</c:v>
                </c:pt>
                <c:pt idx="103">
                  <c:v>346.69</c:v>
                </c:pt>
                <c:pt idx="104">
                  <c:v>346.69</c:v>
                </c:pt>
                <c:pt idx="105">
                  <c:v>346.69</c:v>
                </c:pt>
                <c:pt idx="106">
                  <c:v>346.69</c:v>
                </c:pt>
                <c:pt idx="107">
                  <c:v>346.69</c:v>
                </c:pt>
                <c:pt idx="108">
                  <c:v>365.35</c:v>
                </c:pt>
                <c:pt idx="109">
                  <c:v>365.35</c:v>
                </c:pt>
                <c:pt idx="110">
                  <c:v>365.35</c:v>
                </c:pt>
                <c:pt idx="111">
                  <c:v>365.35</c:v>
                </c:pt>
                <c:pt idx="112">
                  <c:v>365.35</c:v>
                </c:pt>
                <c:pt idx="113">
                  <c:v>365.35</c:v>
                </c:pt>
                <c:pt idx="114">
                  <c:v>365.35</c:v>
                </c:pt>
                <c:pt idx="115">
                  <c:v>365.35</c:v>
                </c:pt>
                <c:pt idx="116">
                  <c:v>365.35</c:v>
                </c:pt>
                <c:pt idx="117">
                  <c:v>365.35</c:v>
                </c:pt>
                <c:pt idx="118">
                  <c:v>365.35</c:v>
                </c:pt>
                <c:pt idx="119">
                  <c:v>365.35</c:v>
                </c:pt>
                <c:pt idx="120">
                  <c:v>397.15000000000003</c:v>
                </c:pt>
                <c:pt idx="121">
                  <c:v>397.15000000000003</c:v>
                </c:pt>
                <c:pt idx="122">
                  <c:v>397.15000000000003</c:v>
                </c:pt>
                <c:pt idx="123">
                  <c:v>397.15000000000003</c:v>
                </c:pt>
                <c:pt idx="124">
                  <c:v>397.15000000000003</c:v>
                </c:pt>
                <c:pt idx="125">
                  <c:v>397.15000000000003</c:v>
                </c:pt>
                <c:pt idx="126">
                  <c:v>397.15000000000003</c:v>
                </c:pt>
                <c:pt idx="127">
                  <c:v>397.15000000000003</c:v>
                </c:pt>
                <c:pt idx="128">
                  <c:v>397.15000000000003</c:v>
                </c:pt>
                <c:pt idx="129">
                  <c:v>397.15000000000003</c:v>
                </c:pt>
                <c:pt idx="130">
                  <c:v>397.15000000000003</c:v>
                </c:pt>
                <c:pt idx="131">
                  <c:v>397.15000000000003</c:v>
                </c:pt>
                <c:pt idx="132">
                  <c:v>408.85</c:v>
                </c:pt>
                <c:pt idx="133">
                  <c:v>408.85</c:v>
                </c:pt>
                <c:pt idx="134">
                  <c:v>408.85</c:v>
                </c:pt>
                <c:pt idx="135">
                  <c:v>408.85</c:v>
                </c:pt>
                <c:pt idx="136">
                  <c:v>408.85</c:v>
                </c:pt>
                <c:pt idx="137">
                  <c:v>408.85</c:v>
                </c:pt>
                <c:pt idx="138">
                  <c:v>408.85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55D-481E-8E82-F6F7A02DEC1C}"/>
            </c:ext>
          </c:extLst>
        </c:ser>
        <c:ser>
          <c:idx val="3"/>
          <c:order val="4"/>
          <c:tx>
            <c:strRef>
              <c:f>'Atac-I50-SECOeS-Nom'!$AG$1</c:f>
              <c:strCache>
                <c:ptCount val="1"/>
                <c:pt idx="0">
                  <c:v>Break even - Bandeira Vermelha I</c:v>
                </c:pt>
              </c:strCache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'Atac-I50-SECOeS-Nom'!$AG$2:$AG$151</c:f>
              <c:numCache>
                <c:formatCode>_(* #,##0.00_);_(* \(#,##0.00\);_(* "-"??_);_(@_)</c:formatCode>
                <c:ptCount val="150"/>
                <c:pt idx="84">
                  <c:v>371</c:v>
                </c:pt>
                <c:pt idx="85">
                  <c:v>371</c:v>
                </c:pt>
                <c:pt idx="86">
                  <c:v>371</c:v>
                </c:pt>
                <c:pt idx="87">
                  <c:v>371</c:v>
                </c:pt>
                <c:pt idx="88">
                  <c:v>371</c:v>
                </c:pt>
                <c:pt idx="89">
                  <c:v>371</c:v>
                </c:pt>
                <c:pt idx="90">
                  <c:v>371</c:v>
                </c:pt>
                <c:pt idx="91">
                  <c:v>371</c:v>
                </c:pt>
                <c:pt idx="92">
                  <c:v>371</c:v>
                </c:pt>
                <c:pt idx="93">
                  <c:v>371</c:v>
                </c:pt>
                <c:pt idx="94">
                  <c:v>371</c:v>
                </c:pt>
                <c:pt idx="95">
                  <c:v>371</c:v>
                </c:pt>
                <c:pt idx="96">
                  <c:v>381.8</c:v>
                </c:pt>
                <c:pt idx="97">
                  <c:v>381.8</c:v>
                </c:pt>
                <c:pt idx="98">
                  <c:v>381.8</c:v>
                </c:pt>
                <c:pt idx="99">
                  <c:v>381.8</c:v>
                </c:pt>
                <c:pt idx="100">
                  <c:v>381.8</c:v>
                </c:pt>
                <c:pt idx="101">
                  <c:v>381.8</c:v>
                </c:pt>
                <c:pt idx="102">
                  <c:v>381.8</c:v>
                </c:pt>
                <c:pt idx="103">
                  <c:v>381.8</c:v>
                </c:pt>
                <c:pt idx="104">
                  <c:v>381.8</c:v>
                </c:pt>
                <c:pt idx="105">
                  <c:v>381.8</c:v>
                </c:pt>
                <c:pt idx="106">
                  <c:v>381.8</c:v>
                </c:pt>
                <c:pt idx="107">
                  <c:v>381.8</c:v>
                </c:pt>
                <c:pt idx="108">
                  <c:v>391.13</c:v>
                </c:pt>
                <c:pt idx="109">
                  <c:v>391.13</c:v>
                </c:pt>
                <c:pt idx="110">
                  <c:v>391.13</c:v>
                </c:pt>
                <c:pt idx="111">
                  <c:v>391.13</c:v>
                </c:pt>
                <c:pt idx="112">
                  <c:v>391.13</c:v>
                </c:pt>
                <c:pt idx="113">
                  <c:v>391.13</c:v>
                </c:pt>
                <c:pt idx="114">
                  <c:v>391.13</c:v>
                </c:pt>
                <c:pt idx="115">
                  <c:v>391.13</c:v>
                </c:pt>
                <c:pt idx="116">
                  <c:v>391.13</c:v>
                </c:pt>
                <c:pt idx="117">
                  <c:v>391.13</c:v>
                </c:pt>
                <c:pt idx="118">
                  <c:v>391.13</c:v>
                </c:pt>
                <c:pt idx="119">
                  <c:v>391.13</c:v>
                </c:pt>
                <c:pt idx="120">
                  <c:v>422.93</c:v>
                </c:pt>
                <c:pt idx="121">
                  <c:v>422.93</c:v>
                </c:pt>
                <c:pt idx="122">
                  <c:v>422.93</c:v>
                </c:pt>
                <c:pt idx="123">
                  <c:v>422.93</c:v>
                </c:pt>
                <c:pt idx="124">
                  <c:v>422.93</c:v>
                </c:pt>
                <c:pt idx="125">
                  <c:v>422.93</c:v>
                </c:pt>
                <c:pt idx="126">
                  <c:v>422.93</c:v>
                </c:pt>
                <c:pt idx="127">
                  <c:v>422.93</c:v>
                </c:pt>
                <c:pt idx="128">
                  <c:v>422.93</c:v>
                </c:pt>
                <c:pt idx="129">
                  <c:v>422.93</c:v>
                </c:pt>
                <c:pt idx="130">
                  <c:v>422.93</c:v>
                </c:pt>
                <c:pt idx="131">
                  <c:v>422.93</c:v>
                </c:pt>
                <c:pt idx="132">
                  <c:v>434.63</c:v>
                </c:pt>
                <c:pt idx="133">
                  <c:v>434.63</c:v>
                </c:pt>
                <c:pt idx="134">
                  <c:v>434.63</c:v>
                </c:pt>
                <c:pt idx="135">
                  <c:v>434.63</c:v>
                </c:pt>
                <c:pt idx="136">
                  <c:v>434.63</c:v>
                </c:pt>
                <c:pt idx="137">
                  <c:v>434.63</c:v>
                </c:pt>
                <c:pt idx="138">
                  <c:v>434.63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55D-481E-8E82-F6F7A02DEC1C}"/>
            </c:ext>
          </c:extLst>
        </c:ser>
        <c:ser>
          <c:idx val="4"/>
          <c:order val="5"/>
          <c:tx>
            <c:strRef>
              <c:f>'Atac-I50-SECOeS-Nom'!$AH$1</c:f>
              <c:strCache>
                <c:ptCount val="1"/>
                <c:pt idx="0">
                  <c:v>Break even - Bandeira Vermelha II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'Atac-I50-SECOeS-Nom'!$AH$2:$AH$151</c:f>
              <c:numCache>
                <c:formatCode>_(* #,##0.00_);_(* \(#,##0.00\);_(* "-"??_);_(@_)</c:formatCode>
                <c:ptCount val="150"/>
                <c:pt idx="84">
                  <c:v>403.95</c:v>
                </c:pt>
                <c:pt idx="85">
                  <c:v>403.95</c:v>
                </c:pt>
                <c:pt idx="86">
                  <c:v>403.95</c:v>
                </c:pt>
                <c:pt idx="87">
                  <c:v>403.95</c:v>
                </c:pt>
                <c:pt idx="88">
                  <c:v>403.95</c:v>
                </c:pt>
                <c:pt idx="89">
                  <c:v>403.95</c:v>
                </c:pt>
                <c:pt idx="90">
                  <c:v>403.95</c:v>
                </c:pt>
                <c:pt idx="91">
                  <c:v>403.95</c:v>
                </c:pt>
                <c:pt idx="92">
                  <c:v>403.95</c:v>
                </c:pt>
                <c:pt idx="93">
                  <c:v>403.95</c:v>
                </c:pt>
                <c:pt idx="94">
                  <c:v>403.95</c:v>
                </c:pt>
                <c:pt idx="95">
                  <c:v>403.95</c:v>
                </c:pt>
                <c:pt idx="96">
                  <c:v>414.75</c:v>
                </c:pt>
                <c:pt idx="97">
                  <c:v>414.75</c:v>
                </c:pt>
                <c:pt idx="98">
                  <c:v>414.75</c:v>
                </c:pt>
                <c:pt idx="99">
                  <c:v>414.75</c:v>
                </c:pt>
                <c:pt idx="100">
                  <c:v>414.75</c:v>
                </c:pt>
                <c:pt idx="101">
                  <c:v>414.75</c:v>
                </c:pt>
                <c:pt idx="102">
                  <c:v>414.75</c:v>
                </c:pt>
                <c:pt idx="103">
                  <c:v>414.75</c:v>
                </c:pt>
                <c:pt idx="104">
                  <c:v>414.75</c:v>
                </c:pt>
                <c:pt idx="105">
                  <c:v>414.75</c:v>
                </c:pt>
                <c:pt idx="106">
                  <c:v>414.75</c:v>
                </c:pt>
                <c:pt idx="107">
                  <c:v>414.75</c:v>
                </c:pt>
                <c:pt idx="108">
                  <c:v>425.27</c:v>
                </c:pt>
                <c:pt idx="109">
                  <c:v>425.27</c:v>
                </c:pt>
                <c:pt idx="110">
                  <c:v>425.27</c:v>
                </c:pt>
                <c:pt idx="111">
                  <c:v>425.27</c:v>
                </c:pt>
                <c:pt idx="112">
                  <c:v>425.27</c:v>
                </c:pt>
                <c:pt idx="113">
                  <c:v>425.27</c:v>
                </c:pt>
                <c:pt idx="114">
                  <c:v>425.27</c:v>
                </c:pt>
                <c:pt idx="115">
                  <c:v>425.27</c:v>
                </c:pt>
                <c:pt idx="116">
                  <c:v>425.27</c:v>
                </c:pt>
                <c:pt idx="117">
                  <c:v>425.27</c:v>
                </c:pt>
                <c:pt idx="118">
                  <c:v>425.27</c:v>
                </c:pt>
                <c:pt idx="119">
                  <c:v>425.27</c:v>
                </c:pt>
                <c:pt idx="120">
                  <c:v>457.07</c:v>
                </c:pt>
                <c:pt idx="121">
                  <c:v>457.07</c:v>
                </c:pt>
                <c:pt idx="122">
                  <c:v>457.07</c:v>
                </c:pt>
                <c:pt idx="123">
                  <c:v>457.07</c:v>
                </c:pt>
                <c:pt idx="124">
                  <c:v>457.07</c:v>
                </c:pt>
                <c:pt idx="125">
                  <c:v>457.07</c:v>
                </c:pt>
                <c:pt idx="126">
                  <c:v>457.07</c:v>
                </c:pt>
                <c:pt idx="127">
                  <c:v>457.07</c:v>
                </c:pt>
                <c:pt idx="128">
                  <c:v>457.07</c:v>
                </c:pt>
                <c:pt idx="129">
                  <c:v>457.07</c:v>
                </c:pt>
                <c:pt idx="130">
                  <c:v>457.07</c:v>
                </c:pt>
                <c:pt idx="131">
                  <c:v>457.07</c:v>
                </c:pt>
                <c:pt idx="132">
                  <c:v>468.77</c:v>
                </c:pt>
                <c:pt idx="133">
                  <c:v>468.77</c:v>
                </c:pt>
                <c:pt idx="134">
                  <c:v>468.77</c:v>
                </c:pt>
                <c:pt idx="135">
                  <c:v>468.77</c:v>
                </c:pt>
                <c:pt idx="136">
                  <c:v>468.77</c:v>
                </c:pt>
                <c:pt idx="137">
                  <c:v>468.77</c:v>
                </c:pt>
                <c:pt idx="138">
                  <c:v>468.77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55D-481E-8E82-F6F7A02DE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'Atac-I50-SECOeS-Nom'!$AK$2:$AK$151</c:f>
              <c:numCache>
                <c:formatCode>0%</c:formatCode>
                <c:ptCount val="150"/>
                <c:pt idx="84">
                  <c:v>0.24945533769063183</c:v>
                </c:pt>
                <c:pt idx="85">
                  <c:v>0.3155410312273057</c:v>
                </c:pt>
                <c:pt idx="86">
                  <c:v>0.26325344952795932</c:v>
                </c:pt>
                <c:pt idx="87">
                  <c:v>0.26960784313725489</c:v>
                </c:pt>
                <c:pt idx="88">
                  <c:v>0.29665940450254175</c:v>
                </c:pt>
                <c:pt idx="89">
                  <c:v>0.30846042120551925</c:v>
                </c:pt>
                <c:pt idx="90">
                  <c:v>0.36383442265795213</c:v>
                </c:pt>
                <c:pt idx="91">
                  <c:v>0.38153594771241828</c:v>
                </c:pt>
                <c:pt idx="92">
                  <c:v>0.37472766884531589</c:v>
                </c:pt>
                <c:pt idx="93">
                  <c:v>0.44172113289760345</c:v>
                </c:pt>
                <c:pt idx="94">
                  <c:v>0.51724763979665933</c:v>
                </c:pt>
                <c:pt idx="95">
                  <c:v>0.52133260711692087</c:v>
                </c:pt>
                <c:pt idx="96">
                  <c:v>0.59701178451178449</c:v>
                </c:pt>
                <c:pt idx="97">
                  <c:v>0.61577581369248036</c:v>
                </c:pt>
                <c:pt idx="98">
                  <c:v>0.62682379349046013</c:v>
                </c:pt>
                <c:pt idx="99">
                  <c:v>0.65724957912457915</c:v>
                </c:pt>
                <c:pt idx="100">
                  <c:v>0.64400953984287324</c:v>
                </c:pt>
                <c:pt idx="101">
                  <c:v>0.63822250280583614</c:v>
                </c:pt>
                <c:pt idx="102">
                  <c:v>0.62962962962962965</c:v>
                </c:pt>
                <c:pt idx="103">
                  <c:v>0.63059413580246915</c:v>
                </c:pt>
                <c:pt idx="104">
                  <c:v>0.64400953984287324</c:v>
                </c:pt>
                <c:pt idx="105">
                  <c:v>0.6327861952861954</c:v>
                </c:pt>
                <c:pt idx="106">
                  <c:v>0.59999298540965207</c:v>
                </c:pt>
                <c:pt idx="107">
                  <c:v>0.56816428170594846</c:v>
                </c:pt>
                <c:pt idx="108">
                  <c:v>0.61327561327561331</c:v>
                </c:pt>
                <c:pt idx="109">
                  <c:v>0.43674843674843677</c:v>
                </c:pt>
                <c:pt idx="110">
                  <c:v>0.46127946127946129</c:v>
                </c:pt>
                <c:pt idx="111">
                  <c:v>0.49110149110149109</c:v>
                </c:pt>
                <c:pt idx="112">
                  <c:v>0.54561487894821226</c:v>
                </c:pt>
                <c:pt idx="113">
                  <c:v>0.47057880391213719</c:v>
                </c:pt>
                <c:pt idx="114">
                  <c:v>0.4088504088504088</c:v>
                </c:pt>
                <c:pt idx="115">
                  <c:v>0.44580727914061247</c:v>
                </c:pt>
                <c:pt idx="116">
                  <c:v>0.40933140933140938</c:v>
                </c:pt>
                <c:pt idx="117">
                  <c:v>0.36531986531986532</c:v>
                </c:pt>
                <c:pt idx="118">
                  <c:v>0.46095879429212766</c:v>
                </c:pt>
                <c:pt idx="119">
                  <c:v>0.46969696969696972</c:v>
                </c:pt>
                <c:pt idx="120">
                  <c:v>0.51185126442858409</c:v>
                </c:pt>
                <c:pt idx="121">
                  <c:v>0.43577995124386876</c:v>
                </c:pt>
                <c:pt idx="122">
                  <c:v>0.3407642376714542</c:v>
                </c:pt>
                <c:pt idx="123">
                  <c:v>0.27901136664023263</c:v>
                </c:pt>
                <c:pt idx="124">
                  <c:v>0.29832290657032923</c:v>
                </c:pt>
                <c:pt idx="125">
                  <c:v>0.29729491585161694</c:v>
                </c:pt>
                <c:pt idx="126">
                  <c:v>0.33033747466737157</c:v>
                </c:pt>
                <c:pt idx="127">
                  <c:v>0.35177842394337239</c:v>
                </c:pt>
                <c:pt idx="128">
                  <c:v>0.3059594090521926</c:v>
                </c:pt>
                <c:pt idx="129">
                  <c:v>0.31623931623931623</c:v>
                </c:pt>
                <c:pt idx="130">
                  <c:v>0.34032367022057747</c:v>
                </c:pt>
                <c:pt idx="131">
                  <c:v>0.25514729638440981</c:v>
                </c:pt>
                <c:pt idx="132">
                  <c:v>0.20256410256410257</c:v>
                </c:pt>
                <c:pt idx="133">
                  <c:v>0.11609686609686608</c:v>
                </c:pt>
                <c:pt idx="134">
                  <c:v>0.18219373219373217</c:v>
                </c:pt>
                <c:pt idx="135">
                  <c:v>0.2446581196581197</c:v>
                </c:pt>
                <c:pt idx="136">
                  <c:v>0.21054131054131048</c:v>
                </c:pt>
                <c:pt idx="137">
                  <c:v>0.22763532763532762</c:v>
                </c:pt>
                <c:pt idx="138">
                  <c:v>0.25811965811965815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A95A-400A-AC1F-BE2908AEB4B0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5A-400A-AC1F-BE2908AEB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'Atac-I50-SECOeS-Nom'!$AG$1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'Atac-I50-SECOeS-Nom'!$AG$2:$AG$151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371</c:v>
                      </c:pt>
                      <c:pt idx="85">
                        <c:v>371</c:v>
                      </c:pt>
                      <c:pt idx="86">
                        <c:v>371</c:v>
                      </c:pt>
                      <c:pt idx="87">
                        <c:v>371</c:v>
                      </c:pt>
                      <c:pt idx="88">
                        <c:v>371</c:v>
                      </c:pt>
                      <c:pt idx="89">
                        <c:v>371</c:v>
                      </c:pt>
                      <c:pt idx="90">
                        <c:v>371</c:v>
                      </c:pt>
                      <c:pt idx="91">
                        <c:v>371</c:v>
                      </c:pt>
                      <c:pt idx="92">
                        <c:v>371</c:v>
                      </c:pt>
                      <c:pt idx="93">
                        <c:v>371</c:v>
                      </c:pt>
                      <c:pt idx="94">
                        <c:v>371</c:v>
                      </c:pt>
                      <c:pt idx="95">
                        <c:v>371</c:v>
                      </c:pt>
                      <c:pt idx="96">
                        <c:v>381.8</c:v>
                      </c:pt>
                      <c:pt idx="97">
                        <c:v>381.8</c:v>
                      </c:pt>
                      <c:pt idx="98">
                        <c:v>381.8</c:v>
                      </c:pt>
                      <c:pt idx="99">
                        <c:v>381.8</c:v>
                      </c:pt>
                      <c:pt idx="100">
                        <c:v>381.8</c:v>
                      </c:pt>
                      <c:pt idx="101">
                        <c:v>381.8</c:v>
                      </c:pt>
                      <c:pt idx="102">
                        <c:v>381.8</c:v>
                      </c:pt>
                      <c:pt idx="103">
                        <c:v>381.8</c:v>
                      </c:pt>
                      <c:pt idx="104">
                        <c:v>381.8</c:v>
                      </c:pt>
                      <c:pt idx="105">
                        <c:v>381.8</c:v>
                      </c:pt>
                      <c:pt idx="106">
                        <c:v>381.8</c:v>
                      </c:pt>
                      <c:pt idx="107">
                        <c:v>381.8</c:v>
                      </c:pt>
                      <c:pt idx="108">
                        <c:v>391.13</c:v>
                      </c:pt>
                      <c:pt idx="109">
                        <c:v>391.13</c:v>
                      </c:pt>
                      <c:pt idx="110">
                        <c:v>391.13</c:v>
                      </c:pt>
                      <c:pt idx="111">
                        <c:v>391.13</c:v>
                      </c:pt>
                      <c:pt idx="112">
                        <c:v>391.13</c:v>
                      </c:pt>
                      <c:pt idx="113">
                        <c:v>391.13</c:v>
                      </c:pt>
                      <c:pt idx="114">
                        <c:v>391.13</c:v>
                      </c:pt>
                      <c:pt idx="115">
                        <c:v>391.13</c:v>
                      </c:pt>
                      <c:pt idx="116">
                        <c:v>391.13</c:v>
                      </c:pt>
                      <c:pt idx="117">
                        <c:v>391.13</c:v>
                      </c:pt>
                      <c:pt idx="118">
                        <c:v>391.13</c:v>
                      </c:pt>
                      <c:pt idx="119">
                        <c:v>391.13</c:v>
                      </c:pt>
                      <c:pt idx="120">
                        <c:v>422.93</c:v>
                      </c:pt>
                      <c:pt idx="121">
                        <c:v>422.93</c:v>
                      </c:pt>
                      <c:pt idx="122">
                        <c:v>422.93</c:v>
                      </c:pt>
                      <c:pt idx="123">
                        <c:v>422.93</c:v>
                      </c:pt>
                      <c:pt idx="124">
                        <c:v>422.93</c:v>
                      </c:pt>
                      <c:pt idx="125">
                        <c:v>422.93</c:v>
                      </c:pt>
                      <c:pt idx="126">
                        <c:v>422.93</c:v>
                      </c:pt>
                      <c:pt idx="127">
                        <c:v>422.93</c:v>
                      </c:pt>
                      <c:pt idx="128">
                        <c:v>422.93</c:v>
                      </c:pt>
                      <c:pt idx="129">
                        <c:v>422.93</c:v>
                      </c:pt>
                      <c:pt idx="130">
                        <c:v>422.93</c:v>
                      </c:pt>
                      <c:pt idx="131">
                        <c:v>422.93</c:v>
                      </c:pt>
                      <c:pt idx="132">
                        <c:v>434.63</c:v>
                      </c:pt>
                      <c:pt idx="133">
                        <c:v>434.63</c:v>
                      </c:pt>
                      <c:pt idx="134">
                        <c:v>434.63</c:v>
                      </c:pt>
                      <c:pt idx="135">
                        <c:v>434.63</c:v>
                      </c:pt>
                      <c:pt idx="136">
                        <c:v>434.63</c:v>
                      </c:pt>
                      <c:pt idx="137">
                        <c:v>434.63</c:v>
                      </c:pt>
                      <c:pt idx="138">
                        <c:v>434.63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A95A-400A-AC1F-BE2908AEB4B0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403.95</c:v>
                      </c:pt>
                      <c:pt idx="85">
                        <c:v>403.95</c:v>
                      </c:pt>
                      <c:pt idx="86">
                        <c:v>403.95</c:v>
                      </c:pt>
                      <c:pt idx="87">
                        <c:v>403.95</c:v>
                      </c:pt>
                      <c:pt idx="88">
                        <c:v>403.95</c:v>
                      </c:pt>
                      <c:pt idx="89">
                        <c:v>403.95</c:v>
                      </c:pt>
                      <c:pt idx="90">
                        <c:v>403.95</c:v>
                      </c:pt>
                      <c:pt idx="91">
                        <c:v>403.95</c:v>
                      </c:pt>
                      <c:pt idx="92">
                        <c:v>403.95</c:v>
                      </c:pt>
                      <c:pt idx="93">
                        <c:v>403.95</c:v>
                      </c:pt>
                      <c:pt idx="94">
                        <c:v>403.95</c:v>
                      </c:pt>
                      <c:pt idx="95">
                        <c:v>403.95</c:v>
                      </c:pt>
                      <c:pt idx="96">
                        <c:v>414.75</c:v>
                      </c:pt>
                      <c:pt idx="97">
                        <c:v>414.75</c:v>
                      </c:pt>
                      <c:pt idx="98">
                        <c:v>414.75</c:v>
                      </c:pt>
                      <c:pt idx="99">
                        <c:v>414.75</c:v>
                      </c:pt>
                      <c:pt idx="100">
                        <c:v>414.75</c:v>
                      </c:pt>
                      <c:pt idx="101">
                        <c:v>414.75</c:v>
                      </c:pt>
                      <c:pt idx="102">
                        <c:v>414.75</c:v>
                      </c:pt>
                      <c:pt idx="103">
                        <c:v>414.75</c:v>
                      </c:pt>
                      <c:pt idx="104">
                        <c:v>414.75</c:v>
                      </c:pt>
                      <c:pt idx="105">
                        <c:v>414.75</c:v>
                      </c:pt>
                      <c:pt idx="106">
                        <c:v>414.75</c:v>
                      </c:pt>
                      <c:pt idx="107">
                        <c:v>414.75</c:v>
                      </c:pt>
                      <c:pt idx="108">
                        <c:v>425.27</c:v>
                      </c:pt>
                      <c:pt idx="109">
                        <c:v>425.27</c:v>
                      </c:pt>
                      <c:pt idx="110">
                        <c:v>425.27</c:v>
                      </c:pt>
                      <c:pt idx="111">
                        <c:v>425.27</c:v>
                      </c:pt>
                      <c:pt idx="112">
                        <c:v>425.27</c:v>
                      </c:pt>
                      <c:pt idx="113">
                        <c:v>425.27</c:v>
                      </c:pt>
                      <c:pt idx="114">
                        <c:v>425.27</c:v>
                      </c:pt>
                      <c:pt idx="115">
                        <c:v>425.27</c:v>
                      </c:pt>
                      <c:pt idx="116">
                        <c:v>425.27</c:v>
                      </c:pt>
                      <c:pt idx="117">
                        <c:v>425.27</c:v>
                      </c:pt>
                      <c:pt idx="118">
                        <c:v>425.27</c:v>
                      </c:pt>
                      <c:pt idx="119">
                        <c:v>425.27</c:v>
                      </c:pt>
                      <c:pt idx="120">
                        <c:v>457.07</c:v>
                      </c:pt>
                      <c:pt idx="121">
                        <c:v>457.07</c:v>
                      </c:pt>
                      <c:pt idx="122">
                        <c:v>457.07</c:v>
                      </c:pt>
                      <c:pt idx="123">
                        <c:v>457.07</c:v>
                      </c:pt>
                      <c:pt idx="124">
                        <c:v>457.07</c:v>
                      </c:pt>
                      <c:pt idx="125">
                        <c:v>457.07</c:v>
                      </c:pt>
                      <c:pt idx="126">
                        <c:v>457.07</c:v>
                      </c:pt>
                      <c:pt idx="127">
                        <c:v>457.07</c:v>
                      </c:pt>
                      <c:pt idx="128">
                        <c:v>457.07</c:v>
                      </c:pt>
                      <c:pt idx="129">
                        <c:v>457.07</c:v>
                      </c:pt>
                      <c:pt idx="130">
                        <c:v>457.07</c:v>
                      </c:pt>
                      <c:pt idx="131">
                        <c:v>457.07</c:v>
                      </c:pt>
                      <c:pt idx="132">
                        <c:v>468.77</c:v>
                      </c:pt>
                      <c:pt idx="133">
                        <c:v>468.77</c:v>
                      </c:pt>
                      <c:pt idx="134">
                        <c:v>468.77</c:v>
                      </c:pt>
                      <c:pt idx="135">
                        <c:v>468.77</c:v>
                      </c:pt>
                      <c:pt idx="136">
                        <c:v>468.77</c:v>
                      </c:pt>
                      <c:pt idx="137">
                        <c:v>468.77</c:v>
                      </c:pt>
                      <c:pt idx="138">
                        <c:v>468.77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95A-400A-AC1F-BE2908AEB4B0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203.2929292929293</c:v>
                      </c:pt>
                      <c:pt idx="85">
                        <c:v>203.2929292929293</c:v>
                      </c:pt>
                      <c:pt idx="86">
                        <c:v>203.2929292929293</c:v>
                      </c:pt>
                      <c:pt idx="87">
                        <c:v>203.2929292929293</c:v>
                      </c:pt>
                      <c:pt idx="88">
                        <c:v>203.2929292929293</c:v>
                      </c:pt>
                      <c:pt idx="89">
                        <c:v>203.2929292929293</c:v>
                      </c:pt>
                      <c:pt idx="90">
                        <c:v>203.2929292929293</c:v>
                      </c:pt>
                      <c:pt idx="91">
                        <c:v>203.2929292929293</c:v>
                      </c:pt>
                      <c:pt idx="92">
                        <c:v>203.2929292929293</c:v>
                      </c:pt>
                      <c:pt idx="93">
                        <c:v>203.2929292929293</c:v>
                      </c:pt>
                      <c:pt idx="94">
                        <c:v>203.2929292929293</c:v>
                      </c:pt>
                      <c:pt idx="95">
                        <c:v>203.2929292929293</c:v>
                      </c:pt>
                      <c:pt idx="96">
                        <c:v>203.2929292929293</c:v>
                      </c:pt>
                      <c:pt idx="97">
                        <c:v>203.2929292929293</c:v>
                      </c:pt>
                      <c:pt idx="98">
                        <c:v>203.2929292929293</c:v>
                      </c:pt>
                      <c:pt idx="99">
                        <c:v>203.2929292929293</c:v>
                      </c:pt>
                      <c:pt idx="100">
                        <c:v>203.2929292929293</c:v>
                      </c:pt>
                      <c:pt idx="101">
                        <c:v>203.2929292929293</c:v>
                      </c:pt>
                      <c:pt idx="102">
                        <c:v>203.2929292929293</c:v>
                      </c:pt>
                      <c:pt idx="103">
                        <c:v>203.2929292929293</c:v>
                      </c:pt>
                      <c:pt idx="104">
                        <c:v>203.2929292929293</c:v>
                      </c:pt>
                      <c:pt idx="105">
                        <c:v>203.2929292929293</c:v>
                      </c:pt>
                      <c:pt idx="106">
                        <c:v>203.2929292929293</c:v>
                      </c:pt>
                      <c:pt idx="107">
                        <c:v>203.2929292929293</c:v>
                      </c:pt>
                      <c:pt idx="108">
                        <c:v>203.2929292929293</c:v>
                      </c:pt>
                      <c:pt idx="109">
                        <c:v>203.2929292929293</c:v>
                      </c:pt>
                      <c:pt idx="110">
                        <c:v>203.2929292929293</c:v>
                      </c:pt>
                      <c:pt idx="111">
                        <c:v>203.2929292929293</c:v>
                      </c:pt>
                      <c:pt idx="112">
                        <c:v>203.2929292929293</c:v>
                      </c:pt>
                      <c:pt idx="113">
                        <c:v>203.2929292929293</c:v>
                      </c:pt>
                      <c:pt idx="114">
                        <c:v>203.2929292929293</c:v>
                      </c:pt>
                      <c:pt idx="115">
                        <c:v>203.2929292929293</c:v>
                      </c:pt>
                      <c:pt idx="116">
                        <c:v>203.2929292929293</c:v>
                      </c:pt>
                      <c:pt idx="117">
                        <c:v>203.2929292929293</c:v>
                      </c:pt>
                      <c:pt idx="118">
                        <c:v>203.2929292929293</c:v>
                      </c:pt>
                      <c:pt idx="119">
                        <c:v>203.2929292929293</c:v>
                      </c:pt>
                      <c:pt idx="120">
                        <c:v>203.2929292929293</c:v>
                      </c:pt>
                      <c:pt idx="121">
                        <c:v>203.2929292929293</c:v>
                      </c:pt>
                      <c:pt idx="122">
                        <c:v>203.2929292929293</c:v>
                      </c:pt>
                      <c:pt idx="123">
                        <c:v>203.2929292929293</c:v>
                      </c:pt>
                      <c:pt idx="124">
                        <c:v>203.2929292929293</c:v>
                      </c:pt>
                      <c:pt idx="125">
                        <c:v>203.2929292929293</c:v>
                      </c:pt>
                      <c:pt idx="126">
                        <c:v>203.2929292929293</c:v>
                      </c:pt>
                      <c:pt idx="127">
                        <c:v>203.2929292929293</c:v>
                      </c:pt>
                      <c:pt idx="128">
                        <c:v>203.2929292929293</c:v>
                      </c:pt>
                      <c:pt idx="129">
                        <c:v>203.2929292929293</c:v>
                      </c:pt>
                      <c:pt idx="130">
                        <c:v>203.2929292929293</c:v>
                      </c:pt>
                      <c:pt idx="131">
                        <c:v>203.2929292929293</c:v>
                      </c:pt>
                      <c:pt idx="132">
                        <c:v>203.2929292929293</c:v>
                      </c:pt>
                      <c:pt idx="133">
                        <c:v>203.2929292929293</c:v>
                      </c:pt>
                      <c:pt idx="134">
                        <c:v>203.2929292929293</c:v>
                      </c:pt>
                      <c:pt idx="135">
                        <c:v>203.2929292929293</c:v>
                      </c:pt>
                      <c:pt idx="136">
                        <c:v>203.2929292929293</c:v>
                      </c:pt>
                      <c:pt idx="137">
                        <c:v>203.2929292929293</c:v>
                      </c:pt>
                      <c:pt idx="138">
                        <c:v>203.2929292929293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95A-400A-AC1F-BE2908AEB4B0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C9-408F-A82E-3F5F8E81528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'Atac-I50-SECOeS-Nom'!$AM$2:$AM$151</c:f>
              <c:numCache>
                <c:formatCode>_(* #,##0.00_);_(* \(#,##0.00\);_(* "-"??_);_(@_)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C9-408F-A82E-3F5F8E815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A-497D-A0A7-DC54E417719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'Atac-I50-SECOeS-Nom'!$AN$2:$AN$151</c:f>
              <c:numCache>
                <c:formatCode>_(* #,##0.00_);_(* \(#,##0.00\);_(* "-"??_);_(@_)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AA-497D-A0A7-DC54E4177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9E-4EB4-9D2A-F1D0B4893D6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'Atac-I50-SECOeS-Nom'!$AO$2:$AO$151</c:f>
              <c:numCache>
                <c:formatCode>_(* #,##0.00_);_(* \(#,##0.00\);_(* "-"??_);_(@_)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9E-4EB4-9D2A-F1D0B4893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54-4F10-88D7-2338CAEA150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'Atac-I50-SECOeS-Nom'!$AP$2:$AP$151</c:f>
              <c:numCache>
                <c:formatCode>_(* #,##0.00_);_(* \(#,##0.00\);_(* "-"??_);_(@_)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54-4F10-88D7-2338CAEA1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6-4DDD-B64D-B617B535BAD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'Atac-I50-SECOeS-Nom'!$AQ$2:$AQ$151</c:f>
              <c:numCache>
                <c:formatCode>_(* #,##0.00_);_(* \(#,##0.00\);_(* "-"??_);_(@_)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F6-4DDD-B64D-B617B535B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0"/>
          <c:order val="0"/>
          <c:tx>
            <c:strRef>
              <c:f>'Atac-I50-SECOeS'!$I$1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'Atac-I50-SECOeS'!$I$2:$I$151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234-4627-9E93-44BBC736792B}"/>
            </c:ext>
          </c:extLst>
        </c:ser>
        <c:ser>
          <c:idx val="9"/>
          <c:order val="1"/>
          <c:tx>
            <c:strRef>
              <c:f>'Atac-I50-SECOeS'!$J$1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'Atac-I50-SECOeS'!$J$2:$J$151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F234-4627-9E93-44BBC736792B}"/>
            </c:ext>
          </c:extLst>
        </c:ser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'Atac-I50-SECOeS-Nom'!$K$2:$K$151</c:f>
              <c:numCache>
                <c:formatCode>_(* #,##0.00_);_(* \(#,##0.00\);_(* "-"??_);_(@_)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34-4627-9E93-44BBC736792B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'Atac-I50-SECOeS-Nom'!$L$2:$L$151</c:f>
              <c:numCache>
                <c:formatCode>_(* #,##0.00_);_(* \(#,##0.00\);_(* "-"??_);_(@_)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34-4627-9E93-44BBC736792B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'Atac-I50-SECOeS-Nom'!$M$2:$M$151</c:f>
              <c:numCache>
                <c:formatCode>_(* #,##0.00_);_(* \(#,##0.00\);_(* "-"??_);_(@_)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34-4627-9E93-44BBC736792B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'Atac-I50-SECOeS-Nom'!$N$2:$N$151</c:f>
              <c:numCache>
                <c:formatCode>_(* #,##0.00_);_(* \(#,##0.00\);_(* "-"??_);_(@_)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34-4627-9E93-44BBC736792B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'Atac-I50-SECOeS-Nom'!$O$2:$O$151</c:f>
              <c:numCache>
                <c:formatCode>_(* #,##0.00_);_(* \(#,##0.00\);_(* "-"??_);_(@_)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34-4627-9E93-44BBC736792B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'Atac-I50-SECOeS-Nom'!$Q$2:$Q$151</c:f>
              <c:numCache>
                <c:formatCode>_(* #,##0.00_);_(* \(#,##0.00\);_(* "-"??_);_(@_)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34-4627-9E93-44BBC736792B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'Atac-I50-SECOeS-Nom'!$R$2:$R$151</c:f>
              <c:numCache>
                <c:formatCode>_(* #,##0.00_);_(* \(#,##0.00\);_(* "-"??_);_(@_)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>
                  <c:v>185</c:v>
                </c:pt>
                <c:pt idx="110">
                  <c:v>186</c:v>
                </c:pt>
                <c:pt idx="111">
                  <c:v>172</c:v>
                </c:pt>
                <c:pt idx="112">
                  <c:v>162</c:v>
                </c:pt>
                <c:pt idx="113">
                  <c:v>170</c:v>
                </c:pt>
                <c:pt idx="114">
                  <c:v>171</c:v>
                </c:pt>
                <c:pt idx="115">
                  <c:v>170</c:v>
                </c:pt>
                <c:pt idx="116">
                  <c:v>173</c:v>
                </c:pt>
                <c:pt idx="117">
                  <c:v>171</c:v>
                </c:pt>
                <c:pt idx="118">
                  <c:v>168</c:v>
                </c:pt>
                <c:pt idx="119">
                  <c:v>176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34-4627-9E93-44BBC736792B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'Atac-I50-SECOeS-Nom'!$S$2:$S$151</c:f>
              <c:numCache>
                <c:formatCode>General</c:formatCode>
                <c:ptCount val="150"/>
                <c:pt idx="84" formatCode="_(* #,##0.00_);_(* \(#,##0.00\);_(* &quot;-&quot;??_);_(@_)">
                  <c:v>168</c:v>
                </c:pt>
                <c:pt idx="85" formatCode="_(* #,##0.00_);_(* \(#,##0.00\);_(* &quot;-&quot;??_);_(@_)">
                  <c:v>170</c:v>
                </c:pt>
                <c:pt idx="86" formatCode="_(* #,##0.00_);_(* \(#,##0.00\);_(* &quot;-&quot;??_);_(@_)">
                  <c:v>169</c:v>
                </c:pt>
                <c:pt idx="87" formatCode="_(* #,##0.00_);_(* \(#,##0.00\);_(* &quot;-&quot;??_);_(@_)">
                  <c:v>171</c:v>
                </c:pt>
                <c:pt idx="88" formatCode="_(* #,##0.00_);_(* \(#,##0.00\);_(* &quot;-&quot;??_);_(@_)">
                  <c:v>177</c:v>
                </c:pt>
                <c:pt idx="89" formatCode="_(* #,##0.00_);_(* \(#,##0.00\);_(* &quot;-&quot;??_);_(@_)">
                  <c:v>171</c:v>
                </c:pt>
                <c:pt idx="90" formatCode="_(* #,##0.00_);_(* \(#,##0.00\);_(* &quot;-&quot;??_);_(@_)">
                  <c:v>172</c:v>
                </c:pt>
                <c:pt idx="91" formatCode="_(* #,##0.00_);_(* \(#,##0.00\);_(* &quot;-&quot;??_);_(@_)">
                  <c:v>167</c:v>
                </c:pt>
                <c:pt idx="92" formatCode="_(* #,##0.00_);_(* \(#,##0.00\);_(* &quot;-&quot;??_);_(@_)">
                  <c:v>169</c:v>
                </c:pt>
                <c:pt idx="93" formatCode="_(* #,##0.00_);_(* \(#,##0.00\);_(* &quot;-&quot;??_);_(@_)">
                  <c:v>160</c:v>
                </c:pt>
                <c:pt idx="94" formatCode="_(* #,##0.00_);_(* \(#,##0.00\);_(* &quot;-&quot;??_);_(@_)">
                  <c:v>160</c:v>
                </c:pt>
                <c:pt idx="95" formatCode="_(* #,##0.00_);_(* \(#,##0.00\);_(* &quot;-&quot;??_);_(@_)">
                  <c:v>160</c:v>
                </c:pt>
                <c:pt idx="96" formatCode="_(* #,##0.00_);_(* \(#,##0.00\);_(* &quot;-&quot;??_);_(@_)">
                  <c:v>164</c:v>
                </c:pt>
                <c:pt idx="97" formatCode="_(* #,##0.00_);_(* \(#,##0.00\);_(* &quot;-&quot;??_);_(@_)">
                  <c:v>168</c:v>
                </c:pt>
                <c:pt idx="98" formatCode="_(* #,##0.00_);_(* \(#,##0.00\);_(* &quot;-&quot;??_);_(@_)">
                  <c:v>161</c:v>
                </c:pt>
                <c:pt idx="99" formatCode="_(* #,##0.00_);_(* \(#,##0.00\);_(* &quot;-&quot;??_);_(@_)">
                  <c:v>161</c:v>
                </c:pt>
                <c:pt idx="100" formatCode="_(* #,##0.00_);_(* \(#,##0.00\);_(* &quot;-&quot;??_);_(@_)">
                  <c:v>156</c:v>
                </c:pt>
                <c:pt idx="101" formatCode="_(* #,##0.00_);_(* \(#,##0.00\);_(* &quot;-&quot;??_);_(@_)">
                  <c:v>152</c:v>
                </c:pt>
                <c:pt idx="102" formatCode="_(* #,##0.00_);_(* \(#,##0.00\);_(* &quot;-&quot;??_);_(@_)">
                  <c:v>148</c:v>
                </c:pt>
                <c:pt idx="103" formatCode="_(* #,##0.00_);_(* \(#,##0.00\);_(* &quot;-&quot;??_);_(@_)">
                  <c:v>148</c:v>
                </c:pt>
                <c:pt idx="104" formatCode="_(* #,##0.00_);_(* \(#,##0.00\);_(* &quot;-&quot;??_);_(@_)">
                  <c:v>148</c:v>
                </c:pt>
                <c:pt idx="105" formatCode="_(* #,##0.00_);_(* \(#,##0.00\);_(* &quot;-&quot;??_);_(@_)">
                  <c:v>146</c:v>
                </c:pt>
                <c:pt idx="106" formatCode="_(* #,##0.00_);_(* \(#,##0.00\);_(* &quot;-&quot;??_);_(@_)">
                  <c:v>146</c:v>
                </c:pt>
                <c:pt idx="107" formatCode="_(* #,##0.00_);_(* \(#,##0.00\);_(* &quot;-&quot;??_);_(@_)">
                  <c:v>157</c:v>
                </c:pt>
                <c:pt idx="108" formatCode="_(* #,##0.00_);_(* \(#,##0.00\);_(* &quot;-&quot;??_);_(@_)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234-4627-9E93-44BBC736792B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'Atac-I50-SECOeS-Nom'!$T$2:$T$151</c:f>
              <c:numCache>
                <c:formatCode>General</c:formatCode>
                <c:ptCount val="150"/>
                <c:pt idx="84" formatCode="_(* #,##0.00_);_(* \(#,##0.00\);_(* &quot;-&quot;??_);_(@_)">
                  <c:v>163</c:v>
                </c:pt>
                <c:pt idx="85" formatCode="_(* #,##0.00_);_(* \(#,##0.00\);_(* &quot;-&quot;??_);_(@_)">
                  <c:v>165</c:v>
                </c:pt>
                <c:pt idx="86" formatCode="_(* #,##0.00_);_(* \(#,##0.00\);_(* &quot;-&quot;??_);_(@_)">
                  <c:v>164</c:v>
                </c:pt>
                <c:pt idx="87" formatCode="_(* #,##0.00_);_(* \(#,##0.00\);_(* &quot;-&quot;??_);_(@_)">
                  <c:v>166</c:v>
                </c:pt>
                <c:pt idx="88" formatCode="_(* #,##0.00_);_(* \(#,##0.00\);_(* &quot;-&quot;??_);_(@_)">
                  <c:v>172</c:v>
                </c:pt>
                <c:pt idx="89" formatCode="_(* #,##0.00_);_(* \(#,##0.00\);_(* &quot;-&quot;??_);_(@_)">
                  <c:v>166</c:v>
                </c:pt>
                <c:pt idx="90" formatCode="_(* #,##0.00_);_(* \(#,##0.00\);_(* &quot;-&quot;??_);_(@_)">
                  <c:v>167</c:v>
                </c:pt>
                <c:pt idx="91" formatCode="_(* #,##0.00_);_(* \(#,##0.00\);_(* &quot;-&quot;??_);_(@_)">
                  <c:v>162</c:v>
                </c:pt>
                <c:pt idx="92" formatCode="_(* #,##0.00_);_(* \(#,##0.00\);_(* &quot;-&quot;??_);_(@_)">
                  <c:v>164</c:v>
                </c:pt>
                <c:pt idx="93" formatCode="_(* #,##0.00_);_(* \(#,##0.00\);_(* &quot;-&quot;??_);_(@_)">
                  <c:v>155</c:v>
                </c:pt>
                <c:pt idx="94" formatCode="_(* #,##0.00_);_(* \(#,##0.00\);_(* &quot;-&quot;??_);_(@_)">
                  <c:v>155</c:v>
                </c:pt>
                <c:pt idx="95" formatCode="_(* #,##0.00_);_(* \(#,##0.00\);_(* &quot;-&quot;??_);_(@_)">
                  <c:v>155</c:v>
                </c:pt>
                <c:pt idx="96" formatCode="_(* #,##0.00_);_(* \(#,##0.00\);_(* &quot;-&quot;??_);_(@_)">
                  <c:v>159</c:v>
                </c:pt>
                <c:pt idx="97" formatCode="_(* #,##0.00_);_(* \(#,##0.00\);_(* &quot;-&quot;??_);_(@_)">
                  <c:v>163</c:v>
                </c:pt>
                <c:pt idx="98" formatCode="_(* #,##0.00_);_(* \(#,##0.00\);_(* &quot;-&quot;??_);_(@_)">
                  <c:v>156</c:v>
                </c:pt>
                <c:pt idx="99" formatCode="_(* #,##0.00_);_(* \(#,##0.00\);_(* &quot;-&quot;??_);_(@_)">
                  <c:v>159</c:v>
                </c:pt>
                <c:pt idx="100" formatCode="_(* #,##0.00_);_(* \(#,##0.00\);_(* &quot;-&quot;??_);_(@_)">
                  <c:v>154</c:v>
                </c:pt>
                <c:pt idx="101" formatCode="_(* #,##0.00_);_(* \(#,##0.00\);_(* &quot;-&quot;??_);_(@_)">
                  <c:v>150</c:v>
                </c:pt>
                <c:pt idx="102" formatCode="_(* #,##0.00_);_(* \(#,##0.00\);_(* &quot;-&quot;??_);_(@_)">
                  <c:v>146</c:v>
                </c:pt>
                <c:pt idx="103" formatCode="_(* #,##0.00_);_(* \(#,##0.00\);_(* &quot;-&quot;??_);_(@_)">
                  <c:v>146</c:v>
                </c:pt>
                <c:pt idx="104" formatCode="_(* #,##0.00_);_(* \(#,##0.00\);_(* &quot;-&quot;??_);_(@_)">
                  <c:v>146</c:v>
                </c:pt>
                <c:pt idx="105" formatCode="_(* #,##0.00_);_(* \(#,##0.00\);_(* &quot;-&quot;??_);_(@_)">
                  <c:v>144</c:v>
                </c:pt>
                <c:pt idx="106" formatCode="_(* #,##0.00_);_(* \(#,##0.00\);_(* &quot;-&quot;??_);_(@_)">
                  <c:v>144</c:v>
                </c:pt>
                <c:pt idx="107" formatCode="_(* #,##0.00_);_(* \(#,##0.00\);_(* &quot;-&quot;??_);_(@_)">
                  <c:v>155</c:v>
                </c:pt>
                <c:pt idx="108" formatCode="_(* #,##0.00_);_(* \(#,##0.00\);_(* &quot;-&quot;??_);_(@_)">
                  <c:v>161</c:v>
                </c:pt>
                <c:pt idx="109" formatCode="_(* #,##0.00_);_(* \(#,##0.00\);_(* &quot;-&quot;??_);_(@_)">
                  <c:v>175</c:v>
                </c:pt>
                <c:pt idx="110" formatCode="_(* #,##0.00_);_(* \(#,##0.00\);_(* &quot;-&quot;??_);_(@_)">
                  <c:v>176</c:v>
                </c:pt>
                <c:pt idx="111" formatCode="_(* #,##0.00_);_(* \(#,##0.00\);_(* &quot;-&quot;??_);_(@_)">
                  <c:v>162</c:v>
                </c:pt>
                <c:pt idx="112" formatCode="_(* #,##0.00_);_(* \(#,##0.00\);_(* &quot;-&quot;??_);_(@_)">
                  <c:v>152</c:v>
                </c:pt>
                <c:pt idx="113" formatCode="_(* #,##0.00_);_(* \(#,##0.00\);_(* &quot;-&quot;??_);_(@_)">
                  <c:v>160</c:v>
                </c:pt>
                <c:pt idx="114" formatCode="_(* #,##0.00_);_(* \(#,##0.00\);_(* &quot;-&quot;??_);_(@_)">
                  <c:v>161</c:v>
                </c:pt>
                <c:pt idx="115" formatCode="_(* #,##0.00_);_(* \(#,##0.00\);_(* &quot;-&quot;??_);_(@_)">
                  <c:v>160</c:v>
                </c:pt>
                <c:pt idx="116" formatCode="_(* #,##0.00_);_(* \(#,##0.00\);_(* &quot;-&quot;??_);_(@_)">
                  <c:v>163</c:v>
                </c:pt>
                <c:pt idx="117" formatCode="_(* #,##0.00_);_(* \(#,##0.00\);_(* &quot;-&quot;??_);_(@_)">
                  <c:v>161</c:v>
                </c:pt>
                <c:pt idx="118" formatCode="_(* #,##0.00_);_(* \(#,##0.00\);_(* &quot;-&quot;??_);_(@_)">
                  <c:v>158</c:v>
                </c:pt>
                <c:pt idx="119" formatCode="_(* #,##0.00_);_(* \(#,##0.00\);_(* &quot;-&quot;??_);_(@_)">
                  <c:v>166</c:v>
                </c:pt>
                <c:pt idx="120" formatCode="_(* #,##0.00_);_(* \(#,##0.00\);_(* &quot;-&quot;??_);_(@_)">
                  <c:v>160</c:v>
                </c:pt>
                <c:pt idx="121" formatCode="_(* #,##0.00_);_(* \(#,##0.00\);_(* &quot;-&quot;??_);_(@_)">
                  <c:v>163</c:v>
                </c:pt>
                <c:pt idx="122" formatCode="_(* #,##0.00_);_(* \(#,##0.00\);_(* &quot;-&quot;??_);_(@_)">
                  <c:v>171</c:v>
                </c:pt>
                <c:pt idx="123" formatCode="_(* #,##0.00_);_(* \(#,##0.00\);_(* &quot;-&quot;??_);_(@_)">
                  <c:v>179</c:v>
                </c:pt>
                <c:pt idx="124" formatCode="_(* #,##0.00_);_(* \(#,##0.00\);_(* &quot;-&quot;??_);_(@_)">
                  <c:v>181</c:v>
                </c:pt>
                <c:pt idx="125" formatCode="_(* #,##0.00_);_(* \(#,##0.00\);_(* &quot;-&quot;??_);_(@_)">
                  <c:v>182</c:v>
                </c:pt>
                <c:pt idx="126" formatCode="_(* #,##0.00_);_(* \(#,##0.00\);_(* &quot;-&quot;??_);_(@_)">
                  <c:v>184</c:v>
                </c:pt>
                <c:pt idx="127" formatCode="_(* #,##0.00_);_(* \(#,##0.00\);_(* &quot;-&quot;??_);_(@_)">
                  <c:v>185</c:v>
                </c:pt>
                <c:pt idx="128" formatCode="_(* #,##0.00_);_(* \(#,##0.00\);_(* &quot;-&quot;??_);_(@_)">
                  <c:v>200</c:v>
                </c:pt>
                <c:pt idx="129" formatCode="_(* #,##0.00_);_(* \(#,##0.00\);_(* &quot;-&quot;??_);_(@_)">
                  <c:v>210</c:v>
                </c:pt>
                <c:pt idx="130" formatCode="_(* #,##0.00_);_(* \(#,##0.00\);_(* &quot;-&quot;??_);_(@_)">
                  <c:v>205</c:v>
                </c:pt>
                <c:pt idx="131" formatCode="_(* #,##0.00_);_(* \(#,##0.00\);_(* &quot;-&quot;??_);_(@_)">
                  <c:v>195</c:v>
                </c:pt>
                <c:pt idx="132" formatCode="_(* #,##0.00_);_(* \(#,##0.00\);_(* &quot;-&quot;??_);_(@_)">
                  <c:v>203</c:v>
                </c:pt>
                <c:pt idx="133" formatCode="_(* #,##0.00_);_(* \(#,##0.00\);_(* &quot;-&quot;??_);_(@_)">
                  <c:v>209</c:v>
                </c:pt>
                <c:pt idx="134" formatCode="_(* #,##0.00_);_(* \(#,##0.00\);_(* &quot;-&quot;??_);_(@_)">
                  <c:v>218</c:v>
                </c:pt>
                <c:pt idx="135" formatCode="_(* #,##0.00_);_(* \(#,##0.00\);_(* &quot;-&quot;??_);_(@_)">
                  <c:v>214</c:v>
                </c:pt>
                <c:pt idx="136" formatCode="_(* #,##0.00_);_(* \(#,##0.00\);_(* &quot;-&quot;??_);_(@_)">
                  <c:v>220</c:v>
                </c:pt>
                <c:pt idx="137" formatCode="_(* #,##0.00_);_(* \(#,##0.00\);_(* &quot;-&quot;??_);_(@_)">
                  <c:v>222</c:v>
                </c:pt>
                <c:pt idx="138" formatCode="_(* #,##0.00_);_(* \(#,##0.00\);_(* &quot;-&quot;??_);_(@_)">
                  <c:v>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234-4627-9E93-44BBC736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'Atac-I50-SECOeS-Nom'!$P$2:$P$151</c:f>
              <c:numCache>
                <c:formatCode>_(* #,##0.00_);_(* \(#,##0.00\);_(* "-"??_);_(@_)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234-4627-9E93-44BBC736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14-461C-8171-B0E267AB2644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'Atac-I50-SECOeS-Nom'!$O$2:$O$151</c:f>
              <c:numCache>
                <c:formatCode>_(* #,##0.00_);_(* \(#,##0.00\);_(* "-"??_);_(@_)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14-461C-8171-B0E267AB2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1E-4077-A173-2907297BFE8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'Atac-I50-SECOeS-Nom'!$P$2:$P$151</c:f>
              <c:numCache>
                <c:formatCode>_(* #,##0.00_);_(* \(#,##0.00\);_(* "-"??_);_(@_)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1E-4077-A173-2907297B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90-4AFF-B4D3-4A301CB9194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'Atac-I50-SECOeS-Nom'!$Q$2:$Q$151</c:f>
              <c:numCache>
                <c:formatCode>_(* #,##0.00_);_(* \(#,##0.00\);_(* "-"??_);_(@_)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90-4AFF-B4D3-4A301CB91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32-4EC6-B620-F6342488636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'Atac-I50-SECOeS-Nom'!$R$2:$R$151</c:f>
              <c:numCache>
                <c:formatCode>_(* #,##0.00_);_(* \(#,##0.00\);_(* "-"??_);_(@_)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>
                  <c:v>185</c:v>
                </c:pt>
                <c:pt idx="110">
                  <c:v>186</c:v>
                </c:pt>
                <c:pt idx="111">
                  <c:v>172</c:v>
                </c:pt>
                <c:pt idx="112">
                  <c:v>162</c:v>
                </c:pt>
                <c:pt idx="113">
                  <c:v>170</c:v>
                </c:pt>
                <c:pt idx="114">
                  <c:v>171</c:v>
                </c:pt>
                <c:pt idx="115">
                  <c:v>170</c:v>
                </c:pt>
                <c:pt idx="116">
                  <c:v>173</c:v>
                </c:pt>
                <c:pt idx="117">
                  <c:v>171</c:v>
                </c:pt>
                <c:pt idx="118">
                  <c:v>168</c:v>
                </c:pt>
                <c:pt idx="119">
                  <c:v>176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32-4EC6-B620-F6342488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83-46A7-9C6D-DF45202A01F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'Atac-I50-SECOeS-Nom'!$S$2:$S$151</c:f>
              <c:numCache>
                <c:formatCode>General</c:formatCode>
                <c:ptCount val="150"/>
                <c:pt idx="84" formatCode="_(* #,##0.00_);_(* \(#,##0.00\);_(* &quot;-&quot;??_);_(@_)">
                  <c:v>168</c:v>
                </c:pt>
                <c:pt idx="85" formatCode="_(* #,##0.00_);_(* \(#,##0.00\);_(* &quot;-&quot;??_);_(@_)">
                  <c:v>170</c:v>
                </c:pt>
                <c:pt idx="86" formatCode="_(* #,##0.00_);_(* \(#,##0.00\);_(* &quot;-&quot;??_);_(@_)">
                  <c:v>169</c:v>
                </c:pt>
                <c:pt idx="87" formatCode="_(* #,##0.00_);_(* \(#,##0.00\);_(* &quot;-&quot;??_);_(@_)">
                  <c:v>171</c:v>
                </c:pt>
                <c:pt idx="88" formatCode="_(* #,##0.00_);_(* \(#,##0.00\);_(* &quot;-&quot;??_);_(@_)">
                  <c:v>177</c:v>
                </c:pt>
                <c:pt idx="89" formatCode="_(* #,##0.00_);_(* \(#,##0.00\);_(* &quot;-&quot;??_);_(@_)">
                  <c:v>171</c:v>
                </c:pt>
                <c:pt idx="90" formatCode="_(* #,##0.00_);_(* \(#,##0.00\);_(* &quot;-&quot;??_);_(@_)">
                  <c:v>172</c:v>
                </c:pt>
                <c:pt idx="91" formatCode="_(* #,##0.00_);_(* \(#,##0.00\);_(* &quot;-&quot;??_);_(@_)">
                  <c:v>167</c:v>
                </c:pt>
                <c:pt idx="92" formatCode="_(* #,##0.00_);_(* \(#,##0.00\);_(* &quot;-&quot;??_);_(@_)">
                  <c:v>169</c:v>
                </c:pt>
                <c:pt idx="93" formatCode="_(* #,##0.00_);_(* \(#,##0.00\);_(* &quot;-&quot;??_);_(@_)">
                  <c:v>160</c:v>
                </c:pt>
                <c:pt idx="94" formatCode="_(* #,##0.00_);_(* \(#,##0.00\);_(* &quot;-&quot;??_);_(@_)">
                  <c:v>160</c:v>
                </c:pt>
                <c:pt idx="95" formatCode="_(* #,##0.00_);_(* \(#,##0.00\);_(* &quot;-&quot;??_);_(@_)">
                  <c:v>160</c:v>
                </c:pt>
                <c:pt idx="96" formatCode="_(* #,##0.00_);_(* \(#,##0.00\);_(* &quot;-&quot;??_);_(@_)">
                  <c:v>164</c:v>
                </c:pt>
                <c:pt idx="97" formatCode="_(* #,##0.00_);_(* \(#,##0.00\);_(* &quot;-&quot;??_);_(@_)">
                  <c:v>168</c:v>
                </c:pt>
                <c:pt idx="98" formatCode="_(* #,##0.00_);_(* \(#,##0.00\);_(* &quot;-&quot;??_);_(@_)">
                  <c:v>161</c:v>
                </c:pt>
                <c:pt idx="99" formatCode="_(* #,##0.00_);_(* \(#,##0.00\);_(* &quot;-&quot;??_);_(@_)">
                  <c:v>161</c:v>
                </c:pt>
                <c:pt idx="100" formatCode="_(* #,##0.00_);_(* \(#,##0.00\);_(* &quot;-&quot;??_);_(@_)">
                  <c:v>156</c:v>
                </c:pt>
                <c:pt idx="101" formatCode="_(* #,##0.00_);_(* \(#,##0.00\);_(* &quot;-&quot;??_);_(@_)">
                  <c:v>152</c:v>
                </c:pt>
                <c:pt idx="102" formatCode="_(* #,##0.00_);_(* \(#,##0.00\);_(* &quot;-&quot;??_);_(@_)">
                  <c:v>148</c:v>
                </c:pt>
                <c:pt idx="103" formatCode="_(* #,##0.00_);_(* \(#,##0.00\);_(* &quot;-&quot;??_);_(@_)">
                  <c:v>148</c:v>
                </c:pt>
                <c:pt idx="104" formatCode="_(* #,##0.00_);_(* \(#,##0.00\);_(* &quot;-&quot;??_);_(@_)">
                  <c:v>148</c:v>
                </c:pt>
                <c:pt idx="105" formatCode="_(* #,##0.00_);_(* \(#,##0.00\);_(* &quot;-&quot;??_);_(@_)">
                  <c:v>146</c:v>
                </c:pt>
                <c:pt idx="106" formatCode="_(* #,##0.00_);_(* \(#,##0.00\);_(* &quot;-&quot;??_);_(@_)">
                  <c:v>146</c:v>
                </c:pt>
                <c:pt idx="107" formatCode="_(* #,##0.00_);_(* \(#,##0.00\);_(* &quot;-&quot;??_);_(@_)">
                  <c:v>157</c:v>
                </c:pt>
                <c:pt idx="108" formatCode="_(* #,##0.00_);_(* \(#,##0.00\);_(* &quot;-&quot;??_);_(@_)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83-46A7-9C6D-DF45202A0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0.24945533769063172</c:v>
                      </c:pt>
                      <c:pt idx="85">
                        <c:v>0.31855996321405122</c:v>
                      </c:pt>
                      <c:pt idx="86">
                        <c:v>0.272580878697539</c:v>
                      </c:pt>
                      <c:pt idx="87">
                        <c:v>0.28851941005104159</c:v>
                      </c:pt>
                      <c:pt idx="88">
                        <c:v>0.32096007197746007</c:v>
                      </c:pt>
                      <c:pt idx="89">
                        <c:v>0.33500813026648518</c:v>
                      </c:pt>
                      <c:pt idx="90">
                        <c:v>0.39173778907408202</c:v>
                      </c:pt>
                      <c:pt idx="91">
                        <c:v>0.40522782392926671</c:v>
                      </c:pt>
                      <c:pt idx="92">
                        <c:v>0.39684176828090983</c:v>
                      </c:pt>
                      <c:pt idx="93">
                        <c:v>0.46014346911498211</c:v>
                      </c:pt>
                      <c:pt idx="94">
                        <c:v>0.53550414088088283</c:v>
                      </c:pt>
                      <c:pt idx="95">
                        <c:v>0.54103761128363426</c:v>
                      </c:pt>
                      <c:pt idx="96">
                        <c:v>0.5970117845117846</c:v>
                      </c:pt>
                      <c:pt idx="97">
                        <c:v>0.6175197446571371</c:v>
                      </c:pt>
                      <c:pt idx="98">
                        <c:v>0.63120207047014742</c:v>
                      </c:pt>
                      <c:pt idx="99">
                        <c:v>0.66335492189601764</c:v>
                      </c:pt>
                      <c:pt idx="100">
                        <c:v>0.65208845325741793</c:v>
                      </c:pt>
                      <c:pt idx="101">
                        <c:v>0.6471453356560477</c:v>
                      </c:pt>
                      <c:pt idx="102">
                        <c:v>0.63851065246971728</c:v>
                      </c:pt>
                      <c:pt idx="103">
                        <c:v>0.63983165505790107</c:v>
                      </c:pt>
                      <c:pt idx="104">
                        <c:v>0.65379569533747262</c:v>
                      </c:pt>
                      <c:pt idx="105">
                        <c:v>0.64369851782072385</c:v>
                      </c:pt>
                      <c:pt idx="106">
                        <c:v>0.61270195196039445</c:v>
                      </c:pt>
                      <c:pt idx="107">
                        <c:v>0.58291999392649529</c:v>
                      </c:pt>
                      <c:pt idx="108">
                        <c:v>0.61327561327561331</c:v>
                      </c:pt>
                      <c:pt idx="109">
                        <c:v>0.43885124258457597</c:v>
                      </c:pt>
                      <c:pt idx="110">
                        <c:v>0.46726524504302286</c:v>
                      </c:pt>
                      <c:pt idx="111">
                        <c:v>0.49747968574635232</c:v>
                      </c:pt>
                      <c:pt idx="112">
                        <c:v>0.55284465109650294</c:v>
                      </c:pt>
                      <c:pt idx="113">
                        <c:v>0.48116722783389448</c:v>
                      </c:pt>
                      <c:pt idx="114">
                        <c:v>0.42177687991021312</c:v>
                      </c:pt>
                      <c:pt idx="115">
                        <c:v>0.45979756649386277</c:v>
                      </c:pt>
                      <c:pt idx="116">
                        <c:v>0.42524008337341673</c:v>
                      </c:pt>
                      <c:pt idx="117">
                        <c:v>0.38489622147399927</c:v>
                      </c:pt>
                      <c:pt idx="118">
                        <c:v>0.48017261860224819</c:v>
                      </c:pt>
                      <c:pt idx="119">
                        <c:v>0.49043771043771039</c:v>
                      </c:pt>
                      <c:pt idx="120">
                        <c:v>0.51185126442858397</c:v>
                      </c:pt>
                      <c:pt idx="121">
                        <c:v>0.43661909613883981</c:v>
                      </c:pt>
                      <c:pt idx="122">
                        <c:v>0.34977219984493402</c:v>
                      </c:pt>
                      <c:pt idx="123">
                        <c:v>0.29315234095134168</c:v>
                      </c:pt>
                      <c:pt idx="124">
                        <c:v>0.31488973885617572</c:v>
                      </c:pt>
                      <c:pt idx="125">
                        <c:v>0.31558432127656072</c:v>
                      </c:pt>
                      <c:pt idx="126">
                        <c:v>0.34926082544828996</c:v>
                      </c:pt>
                      <c:pt idx="127">
                        <c:v>0.37166252136842248</c:v>
                      </c:pt>
                      <c:pt idx="128">
                        <c:v>0.32653934477559382</c:v>
                      </c:pt>
                      <c:pt idx="129">
                        <c:v>0.3395652291357813</c:v>
                      </c:pt>
                      <c:pt idx="130">
                        <c:v>0.36337984237126181</c:v>
                      </c:pt>
                      <c:pt idx="131">
                        <c:v>0.28242671311842571</c:v>
                      </c:pt>
                      <c:pt idx="132">
                        <c:v>0.20256410256410265</c:v>
                      </c:pt>
                      <c:pt idx="133">
                        <c:v>0.12140148271694103</c:v>
                      </c:pt>
                      <c:pt idx="134">
                        <c:v>0.19137634056325378</c:v>
                      </c:pt>
                      <c:pt idx="135">
                        <c:v>0.25803800196404986</c:v>
                      </c:pt>
                      <c:pt idx="136">
                        <c:v>0.22964543137808074</c:v>
                      </c:pt>
                      <c:pt idx="137">
                        <c:v>0.25066197743576507</c:v>
                      </c:pt>
                      <c:pt idx="138">
                        <c:v>0.2813864503729957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2099-469E-ABE8-33697C4F48D1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264.20393999999999</c:v>
                </c:pt>
                <c:pt idx="85">
                  <c:v>248.89937999999998</c:v>
                </c:pt>
                <c:pt idx="86">
                  <c:v>257.63557333333335</c:v>
                </c:pt>
                <c:pt idx="87">
                  <c:v>253.42749999999995</c:v>
                </c:pt>
                <c:pt idx="88">
                  <c:v>247.82599999999999</c:v>
                </c:pt>
                <c:pt idx="89">
                  <c:v>241.15028333333333</c:v>
                </c:pt>
                <c:pt idx="90">
                  <c:v>228.03288000000003</c:v>
                </c:pt>
                <c:pt idx="91">
                  <c:v>222.86219666666662</c:v>
                </c:pt>
                <c:pt idx="92">
                  <c:v>225.64973333333333</c:v>
                </c:pt>
                <c:pt idx="93">
                  <c:v>205.28825999999998</c:v>
                </c:pt>
                <c:pt idx="94">
                  <c:v>184.4355333333333</c:v>
                </c:pt>
                <c:pt idx="95">
                  <c:v>182.18927999999997</c:v>
                </c:pt>
                <c:pt idx="96">
                  <c:v>168.14879999999999</c:v>
                </c:pt>
                <c:pt idx="97">
                  <c:v>160.85678666666669</c:v>
                </c:pt>
                <c:pt idx="98">
                  <c:v>151.48173333333332</c:v>
                </c:pt>
                <c:pt idx="99">
                  <c:v>140.38056</c:v>
                </c:pt>
                <c:pt idx="100">
                  <c:v>142.2696</c:v>
                </c:pt>
                <c:pt idx="101">
                  <c:v>142.191665</c:v>
                </c:pt>
                <c:pt idx="102">
                  <c:v>144.05807999999996</c:v>
                </c:pt>
                <c:pt idx="103">
                  <c:v>144.11512499999998</c:v>
                </c:pt>
                <c:pt idx="104">
                  <c:v>140.89010666666667</c:v>
                </c:pt>
                <c:pt idx="105">
                  <c:v>142.98459999999997</c:v>
                </c:pt>
                <c:pt idx="106">
                  <c:v>150.44517333333334</c:v>
                </c:pt>
                <c:pt idx="107">
                  <c:v>163.26784666666666</c:v>
                </c:pt>
                <c:pt idx="108">
                  <c:v>165.82499999999999</c:v>
                </c:pt>
                <c:pt idx="109">
                  <c:v>218.81752</c:v>
                </c:pt>
                <c:pt idx="110">
                  <c:v>208.81625</c:v>
                </c:pt>
                <c:pt idx="111">
                  <c:v>196.74038999999999</c:v>
                </c:pt>
                <c:pt idx="112">
                  <c:v>178.90735999999998</c:v>
                </c:pt>
                <c:pt idx="113">
                  <c:v>198.70724999999999</c:v>
                </c:pt>
                <c:pt idx="114">
                  <c:v>212.70732000000001</c:v>
                </c:pt>
                <c:pt idx="115">
                  <c:v>202.92583000000002</c:v>
                </c:pt>
                <c:pt idx="116">
                  <c:v>212.0069</c:v>
                </c:pt>
                <c:pt idx="117">
                  <c:v>220.07705500000003</c:v>
                </c:pt>
                <c:pt idx="118">
                  <c:v>195.93294000000003</c:v>
                </c:pt>
                <c:pt idx="119">
                  <c:v>196.54381666666663</c:v>
                </c:pt>
                <c:pt idx="120">
                  <c:v>193.42884000000001</c:v>
                </c:pt>
                <c:pt idx="121">
                  <c:v>214.94742000000002</c:v>
                </c:pt>
                <c:pt idx="122">
                  <c:v>238.42917</c:v>
                </c:pt>
                <c:pt idx="123">
                  <c:v>254.97372499999997</c:v>
                </c:pt>
                <c:pt idx="124">
                  <c:v>249.99519999999998</c:v>
                </c:pt>
                <c:pt idx="125">
                  <c:v>249.86537333333339</c:v>
                </c:pt>
                <c:pt idx="126">
                  <c:v>242.11463999999998</c:v>
                </c:pt>
                <c:pt idx="127">
                  <c:v>236.68084000000002</c:v>
                </c:pt>
                <c:pt idx="128">
                  <c:v>253.87648000000002</c:v>
                </c:pt>
                <c:pt idx="129">
                  <c:v>254.26776999999996</c:v>
                </c:pt>
                <c:pt idx="130">
                  <c:v>246.12261333333336</c:v>
                </c:pt>
                <c:pt idx="131">
                  <c:v>266.54480666666666</c:v>
                </c:pt>
                <c:pt idx="132">
                  <c:v>289.88785999999999</c:v>
                </c:pt>
                <c:pt idx="133">
                  <c:v>317.53459499999997</c:v>
                </c:pt>
                <c:pt idx="134">
                  <c:v>296.37119999999999</c:v>
                </c:pt>
                <c:pt idx="135">
                  <c:v>276.07633999999996</c:v>
                </c:pt>
                <c:pt idx="136">
                  <c:v>287.10688000000005</c:v>
                </c:pt>
                <c:pt idx="137">
                  <c:v>281.57947999999999</c:v>
                </c:pt>
                <c:pt idx="138">
                  <c:v>270.98955999999998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99-469E-ABE8-33697C4F48D1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216.02711021212122</c:v>
                </c:pt>
                <c:pt idx="85">
                  <c:v>216.02711021212122</c:v>
                </c:pt>
                <c:pt idx="86">
                  <c:v>216.02711021212122</c:v>
                </c:pt>
                <c:pt idx="87">
                  <c:v>216.02711021212122</c:v>
                </c:pt>
                <c:pt idx="88">
                  <c:v>216.02711021212122</c:v>
                </c:pt>
                <c:pt idx="89">
                  <c:v>216.02711021212122</c:v>
                </c:pt>
                <c:pt idx="90">
                  <c:v>216.02711021212122</c:v>
                </c:pt>
                <c:pt idx="91">
                  <c:v>216.02711021212122</c:v>
                </c:pt>
                <c:pt idx="92">
                  <c:v>216.02711021212122</c:v>
                </c:pt>
                <c:pt idx="93">
                  <c:v>216.02711021212122</c:v>
                </c:pt>
                <c:pt idx="94">
                  <c:v>216.02711021212122</c:v>
                </c:pt>
                <c:pt idx="95">
                  <c:v>216.02711021212122</c:v>
                </c:pt>
                <c:pt idx="96">
                  <c:v>216.02711021212122</c:v>
                </c:pt>
                <c:pt idx="97">
                  <c:v>216.02711021212122</c:v>
                </c:pt>
                <c:pt idx="98">
                  <c:v>216.02711021212122</c:v>
                </c:pt>
                <c:pt idx="99">
                  <c:v>216.02711021212122</c:v>
                </c:pt>
                <c:pt idx="100">
                  <c:v>216.02711021212122</c:v>
                </c:pt>
                <c:pt idx="101">
                  <c:v>216.02711021212122</c:v>
                </c:pt>
                <c:pt idx="102">
                  <c:v>216.02711021212122</c:v>
                </c:pt>
                <c:pt idx="103">
                  <c:v>216.02711021212122</c:v>
                </c:pt>
                <c:pt idx="104">
                  <c:v>216.02711021212122</c:v>
                </c:pt>
                <c:pt idx="105">
                  <c:v>216.02711021212122</c:v>
                </c:pt>
                <c:pt idx="106">
                  <c:v>216.02711021212122</c:v>
                </c:pt>
                <c:pt idx="107">
                  <c:v>216.02711021212122</c:v>
                </c:pt>
                <c:pt idx="108">
                  <c:v>216.02711021212122</c:v>
                </c:pt>
                <c:pt idx="109">
                  <c:v>216.02711021212122</c:v>
                </c:pt>
                <c:pt idx="110">
                  <c:v>216.02711021212122</c:v>
                </c:pt>
                <c:pt idx="111">
                  <c:v>216.02711021212122</c:v>
                </c:pt>
                <c:pt idx="112">
                  <c:v>216.02711021212122</c:v>
                </c:pt>
                <c:pt idx="113">
                  <c:v>216.02711021212122</c:v>
                </c:pt>
                <c:pt idx="114">
                  <c:v>216.02711021212122</c:v>
                </c:pt>
                <c:pt idx="115">
                  <c:v>216.02711021212122</c:v>
                </c:pt>
                <c:pt idx="116">
                  <c:v>216.02711021212122</c:v>
                </c:pt>
                <c:pt idx="117">
                  <c:v>216.02711021212122</c:v>
                </c:pt>
                <c:pt idx="118">
                  <c:v>216.02711021212122</c:v>
                </c:pt>
                <c:pt idx="119">
                  <c:v>216.02711021212122</c:v>
                </c:pt>
                <c:pt idx="120">
                  <c:v>216.02711021212122</c:v>
                </c:pt>
                <c:pt idx="121">
                  <c:v>216.02711021212122</c:v>
                </c:pt>
                <c:pt idx="122">
                  <c:v>216.02711021212122</c:v>
                </c:pt>
                <c:pt idx="123">
                  <c:v>216.02711021212122</c:v>
                </c:pt>
                <c:pt idx="124">
                  <c:v>216.02711021212122</c:v>
                </c:pt>
                <c:pt idx="125">
                  <c:v>216.02711021212122</c:v>
                </c:pt>
                <c:pt idx="126">
                  <c:v>216.02711021212122</c:v>
                </c:pt>
                <c:pt idx="127">
                  <c:v>216.02711021212122</c:v>
                </c:pt>
                <c:pt idx="128">
                  <c:v>216.02711021212122</c:v>
                </c:pt>
                <c:pt idx="129">
                  <c:v>216.02711021212122</c:v>
                </c:pt>
                <c:pt idx="130">
                  <c:v>216.02711021212122</c:v>
                </c:pt>
                <c:pt idx="131">
                  <c:v>216.02711021212122</c:v>
                </c:pt>
                <c:pt idx="132">
                  <c:v>216.02711021212122</c:v>
                </c:pt>
                <c:pt idx="133">
                  <c:v>216.02711021212122</c:v>
                </c:pt>
                <c:pt idx="134">
                  <c:v>216.02711021212122</c:v>
                </c:pt>
                <c:pt idx="135">
                  <c:v>216.02711021212122</c:v>
                </c:pt>
                <c:pt idx="136">
                  <c:v>216.02711021212122</c:v>
                </c:pt>
                <c:pt idx="137">
                  <c:v>216.02711021212122</c:v>
                </c:pt>
                <c:pt idx="138">
                  <c:v>216.02711021212122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2099-469E-ABE8-33697C4F48D1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374.63579999999996</c:v>
                </c:pt>
                <c:pt idx="85">
                  <c:v>374.63579999999996</c:v>
                </c:pt>
                <c:pt idx="86">
                  <c:v>374.63579999999996</c:v>
                </c:pt>
                <c:pt idx="87">
                  <c:v>374.63579999999996</c:v>
                </c:pt>
                <c:pt idx="88">
                  <c:v>374.63579999999996</c:v>
                </c:pt>
                <c:pt idx="89">
                  <c:v>374.63579999999996</c:v>
                </c:pt>
                <c:pt idx="90">
                  <c:v>374.63579999999996</c:v>
                </c:pt>
                <c:pt idx="91">
                  <c:v>374.63579999999996</c:v>
                </c:pt>
                <c:pt idx="92">
                  <c:v>374.63579999999996</c:v>
                </c:pt>
                <c:pt idx="93">
                  <c:v>374.63579999999996</c:v>
                </c:pt>
                <c:pt idx="94">
                  <c:v>374.63579999999996</c:v>
                </c:pt>
                <c:pt idx="95">
                  <c:v>374.63579999999996</c:v>
                </c:pt>
                <c:pt idx="96">
                  <c:v>369.92736000000002</c:v>
                </c:pt>
                <c:pt idx="97">
                  <c:v>369.92736000000002</c:v>
                </c:pt>
                <c:pt idx="98">
                  <c:v>369.92736000000002</c:v>
                </c:pt>
                <c:pt idx="99">
                  <c:v>369.92736000000002</c:v>
                </c:pt>
                <c:pt idx="100">
                  <c:v>369.92736000000002</c:v>
                </c:pt>
                <c:pt idx="101">
                  <c:v>369.92736000000002</c:v>
                </c:pt>
                <c:pt idx="102">
                  <c:v>369.92736000000002</c:v>
                </c:pt>
                <c:pt idx="103">
                  <c:v>369.92736000000002</c:v>
                </c:pt>
                <c:pt idx="104">
                  <c:v>369.92736000000002</c:v>
                </c:pt>
                <c:pt idx="105">
                  <c:v>369.92736000000002</c:v>
                </c:pt>
                <c:pt idx="106">
                  <c:v>369.92736000000002</c:v>
                </c:pt>
                <c:pt idx="107">
                  <c:v>369.92736000000002</c:v>
                </c:pt>
                <c:pt idx="108">
                  <c:v>389.8125</c:v>
                </c:pt>
                <c:pt idx="109">
                  <c:v>389.8125</c:v>
                </c:pt>
                <c:pt idx="110">
                  <c:v>389.8125</c:v>
                </c:pt>
                <c:pt idx="111">
                  <c:v>389.8125</c:v>
                </c:pt>
                <c:pt idx="112">
                  <c:v>389.8125</c:v>
                </c:pt>
                <c:pt idx="113">
                  <c:v>389.8125</c:v>
                </c:pt>
                <c:pt idx="114">
                  <c:v>389.8125</c:v>
                </c:pt>
                <c:pt idx="115">
                  <c:v>389.8125</c:v>
                </c:pt>
                <c:pt idx="116">
                  <c:v>389.8125</c:v>
                </c:pt>
                <c:pt idx="117">
                  <c:v>389.8125</c:v>
                </c:pt>
                <c:pt idx="118">
                  <c:v>389.8125</c:v>
                </c:pt>
                <c:pt idx="119">
                  <c:v>389.8125</c:v>
                </c:pt>
                <c:pt idx="120">
                  <c:v>406.97514000000001</c:v>
                </c:pt>
                <c:pt idx="121">
                  <c:v>406.97514000000001</c:v>
                </c:pt>
                <c:pt idx="122">
                  <c:v>406.97514000000001</c:v>
                </c:pt>
                <c:pt idx="123">
                  <c:v>406.97514000000001</c:v>
                </c:pt>
                <c:pt idx="124">
                  <c:v>406.97514000000001</c:v>
                </c:pt>
                <c:pt idx="125">
                  <c:v>406.97514000000001</c:v>
                </c:pt>
                <c:pt idx="126">
                  <c:v>406.97514000000001</c:v>
                </c:pt>
                <c:pt idx="127">
                  <c:v>406.97514000000001</c:v>
                </c:pt>
                <c:pt idx="128">
                  <c:v>406.97514000000001</c:v>
                </c:pt>
                <c:pt idx="129">
                  <c:v>406.97514000000001</c:v>
                </c:pt>
                <c:pt idx="130">
                  <c:v>406.97514000000001</c:v>
                </c:pt>
                <c:pt idx="131">
                  <c:v>406.97514000000001</c:v>
                </c:pt>
                <c:pt idx="132">
                  <c:v>402.90899999999999</c:v>
                </c:pt>
                <c:pt idx="133">
                  <c:v>402.90899999999999</c:v>
                </c:pt>
                <c:pt idx="134">
                  <c:v>402.90899999999999</c:v>
                </c:pt>
                <c:pt idx="135">
                  <c:v>402.90899999999999</c:v>
                </c:pt>
                <c:pt idx="136">
                  <c:v>402.90899999999999</c:v>
                </c:pt>
                <c:pt idx="137">
                  <c:v>402.90899999999999</c:v>
                </c:pt>
                <c:pt idx="138">
                  <c:v>402.90899999999999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99-469E-ABE8-33697C4F48D1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411.23012699999998</c:v>
                </c:pt>
                <c:pt idx="85">
                  <c:v>411.23012699999998</c:v>
                </c:pt>
                <c:pt idx="86">
                  <c:v>411.23012699999998</c:v>
                </c:pt>
                <c:pt idx="87">
                  <c:v>411.23012699999998</c:v>
                </c:pt>
                <c:pt idx="88">
                  <c:v>411.23012699999998</c:v>
                </c:pt>
                <c:pt idx="89">
                  <c:v>411.23012699999998</c:v>
                </c:pt>
                <c:pt idx="90">
                  <c:v>411.23012699999998</c:v>
                </c:pt>
                <c:pt idx="91">
                  <c:v>411.23012699999998</c:v>
                </c:pt>
                <c:pt idx="92">
                  <c:v>411.23012699999998</c:v>
                </c:pt>
                <c:pt idx="93">
                  <c:v>411.23012699999998</c:v>
                </c:pt>
                <c:pt idx="94">
                  <c:v>411.23012699999998</c:v>
                </c:pt>
                <c:pt idx="95">
                  <c:v>411.23012699999998</c:v>
                </c:pt>
                <c:pt idx="96">
                  <c:v>404.82991300000003</c:v>
                </c:pt>
                <c:pt idx="97">
                  <c:v>404.82991300000003</c:v>
                </c:pt>
                <c:pt idx="98">
                  <c:v>404.82991300000003</c:v>
                </c:pt>
                <c:pt idx="99">
                  <c:v>404.82991300000003</c:v>
                </c:pt>
                <c:pt idx="100">
                  <c:v>404.82991300000003</c:v>
                </c:pt>
                <c:pt idx="101">
                  <c:v>404.82991300000003</c:v>
                </c:pt>
                <c:pt idx="102">
                  <c:v>404.82991300000003</c:v>
                </c:pt>
                <c:pt idx="103">
                  <c:v>404.82991300000003</c:v>
                </c:pt>
                <c:pt idx="104">
                  <c:v>404.82991300000003</c:v>
                </c:pt>
                <c:pt idx="105">
                  <c:v>404.82991300000003</c:v>
                </c:pt>
                <c:pt idx="106">
                  <c:v>404.82991300000003</c:v>
                </c:pt>
                <c:pt idx="107">
                  <c:v>404.82991300000003</c:v>
                </c:pt>
                <c:pt idx="108">
                  <c:v>411.01875000000001</c:v>
                </c:pt>
                <c:pt idx="109">
                  <c:v>411.01875000000001</c:v>
                </c:pt>
                <c:pt idx="110">
                  <c:v>411.01875000000001</c:v>
                </c:pt>
                <c:pt idx="111">
                  <c:v>411.01875000000001</c:v>
                </c:pt>
                <c:pt idx="112">
                  <c:v>411.01875000000001</c:v>
                </c:pt>
                <c:pt idx="113">
                  <c:v>411.01875000000001</c:v>
                </c:pt>
                <c:pt idx="114">
                  <c:v>411.01875000000001</c:v>
                </c:pt>
                <c:pt idx="115">
                  <c:v>411.01875000000001</c:v>
                </c:pt>
                <c:pt idx="116">
                  <c:v>411.01875000000001</c:v>
                </c:pt>
                <c:pt idx="117">
                  <c:v>411.01875000000001</c:v>
                </c:pt>
                <c:pt idx="118">
                  <c:v>411.01875000000001</c:v>
                </c:pt>
                <c:pt idx="119">
                  <c:v>411.01875000000001</c:v>
                </c:pt>
                <c:pt idx="120">
                  <c:v>427.25397000000004</c:v>
                </c:pt>
                <c:pt idx="121">
                  <c:v>427.25397000000004</c:v>
                </c:pt>
                <c:pt idx="122">
                  <c:v>427.25397000000004</c:v>
                </c:pt>
                <c:pt idx="123">
                  <c:v>427.25397000000004</c:v>
                </c:pt>
                <c:pt idx="124">
                  <c:v>427.25397000000004</c:v>
                </c:pt>
                <c:pt idx="125">
                  <c:v>427.25397000000004</c:v>
                </c:pt>
                <c:pt idx="126">
                  <c:v>427.25397000000004</c:v>
                </c:pt>
                <c:pt idx="127">
                  <c:v>427.25397000000004</c:v>
                </c:pt>
                <c:pt idx="128">
                  <c:v>427.25397000000004</c:v>
                </c:pt>
                <c:pt idx="129">
                  <c:v>427.25397000000004</c:v>
                </c:pt>
                <c:pt idx="130">
                  <c:v>427.25397000000004</c:v>
                </c:pt>
                <c:pt idx="131">
                  <c:v>427.25397000000004</c:v>
                </c:pt>
                <c:pt idx="132">
                  <c:v>422.38293499999997</c:v>
                </c:pt>
                <c:pt idx="133">
                  <c:v>422.38293499999997</c:v>
                </c:pt>
                <c:pt idx="134">
                  <c:v>422.38293499999997</c:v>
                </c:pt>
                <c:pt idx="135">
                  <c:v>422.38293499999997</c:v>
                </c:pt>
                <c:pt idx="136">
                  <c:v>422.38293499999997</c:v>
                </c:pt>
                <c:pt idx="137">
                  <c:v>422.38293499999997</c:v>
                </c:pt>
                <c:pt idx="138">
                  <c:v>422.38293499999997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099-469E-ABE8-33697C4F48D1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454.21529999999996</c:v>
                </c:pt>
                <c:pt idx="85">
                  <c:v>454.21529999999996</c:v>
                </c:pt>
                <c:pt idx="86">
                  <c:v>454.21529999999996</c:v>
                </c:pt>
                <c:pt idx="87">
                  <c:v>454.21529999999996</c:v>
                </c:pt>
                <c:pt idx="88">
                  <c:v>454.21529999999996</c:v>
                </c:pt>
                <c:pt idx="89">
                  <c:v>454.21529999999996</c:v>
                </c:pt>
                <c:pt idx="90">
                  <c:v>454.21529999999996</c:v>
                </c:pt>
                <c:pt idx="91">
                  <c:v>454.21529999999996</c:v>
                </c:pt>
                <c:pt idx="92">
                  <c:v>454.21529999999996</c:v>
                </c:pt>
                <c:pt idx="93">
                  <c:v>454.21529999999996</c:v>
                </c:pt>
                <c:pt idx="94">
                  <c:v>454.21529999999996</c:v>
                </c:pt>
                <c:pt idx="95">
                  <c:v>454.21529999999996</c:v>
                </c:pt>
                <c:pt idx="96">
                  <c:v>445.82785999999999</c:v>
                </c:pt>
                <c:pt idx="97">
                  <c:v>445.82785999999999</c:v>
                </c:pt>
                <c:pt idx="98">
                  <c:v>445.82785999999999</c:v>
                </c:pt>
                <c:pt idx="99">
                  <c:v>445.82785999999999</c:v>
                </c:pt>
                <c:pt idx="100">
                  <c:v>445.82785999999999</c:v>
                </c:pt>
                <c:pt idx="101">
                  <c:v>445.82785999999999</c:v>
                </c:pt>
                <c:pt idx="102">
                  <c:v>445.82785999999999</c:v>
                </c:pt>
                <c:pt idx="103">
                  <c:v>445.82785999999999</c:v>
                </c:pt>
                <c:pt idx="104">
                  <c:v>445.82785999999999</c:v>
                </c:pt>
                <c:pt idx="105">
                  <c:v>445.82785999999999</c:v>
                </c:pt>
                <c:pt idx="106">
                  <c:v>445.82785999999999</c:v>
                </c:pt>
                <c:pt idx="107">
                  <c:v>445.82785999999999</c:v>
                </c:pt>
                <c:pt idx="108">
                  <c:v>440.02125000000001</c:v>
                </c:pt>
                <c:pt idx="109">
                  <c:v>440.02125000000001</c:v>
                </c:pt>
                <c:pt idx="110">
                  <c:v>440.02125000000001</c:v>
                </c:pt>
                <c:pt idx="111">
                  <c:v>440.02125000000001</c:v>
                </c:pt>
                <c:pt idx="112">
                  <c:v>440.02125000000001</c:v>
                </c:pt>
                <c:pt idx="113">
                  <c:v>440.02125000000001</c:v>
                </c:pt>
                <c:pt idx="114">
                  <c:v>440.02125000000001</c:v>
                </c:pt>
                <c:pt idx="115">
                  <c:v>440.02125000000001</c:v>
                </c:pt>
                <c:pt idx="116">
                  <c:v>440.02125000000001</c:v>
                </c:pt>
                <c:pt idx="117">
                  <c:v>440.02125000000001</c:v>
                </c:pt>
                <c:pt idx="118">
                  <c:v>440.02125000000001</c:v>
                </c:pt>
                <c:pt idx="119">
                  <c:v>440.02125000000001</c:v>
                </c:pt>
                <c:pt idx="120">
                  <c:v>454.98809400000005</c:v>
                </c:pt>
                <c:pt idx="121">
                  <c:v>454.98809400000005</c:v>
                </c:pt>
                <c:pt idx="122">
                  <c:v>454.98809400000005</c:v>
                </c:pt>
                <c:pt idx="123">
                  <c:v>454.98809400000005</c:v>
                </c:pt>
                <c:pt idx="124">
                  <c:v>454.98809400000005</c:v>
                </c:pt>
                <c:pt idx="125">
                  <c:v>454.98809400000005</c:v>
                </c:pt>
                <c:pt idx="126">
                  <c:v>454.98809400000005</c:v>
                </c:pt>
                <c:pt idx="127">
                  <c:v>454.98809400000005</c:v>
                </c:pt>
                <c:pt idx="128">
                  <c:v>454.98809400000005</c:v>
                </c:pt>
                <c:pt idx="129">
                  <c:v>454.98809400000005</c:v>
                </c:pt>
                <c:pt idx="130">
                  <c:v>454.98809400000005</c:v>
                </c:pt>
                <c:pt idx="131">
                  <c:v>454.98809400000005</c:v>
                </c:pt>
                <c:pt idx="132">
                  <c:v>449.01625300000001</c:v>
                </c:pt>
                <c:pt idx="133">
                  <c:v>449.01625300000001</c:v>
                </c:pt>
                <c:pt idx="134">
                  <c:v>449.01625300000001</c:v>
                </c:pt>
                <c:pt idx="135">
                  <c:v>449.01625300000001</c:v>
                </c:pt>
                <c:pt idx="136">
                  <c:v>449.01625300000001</c:v>
                </c:pt>
                <c:pt idx="137">
                  <c:v>449.01625300000001</c:v>
                </c:pt>
                <c:pt idx="138">
                  <c:v>449.01625300000001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099-469E-ABE8-33697C4F48D1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494.55598499999996</c:v>
                </c:pt>
                <c:pt idx="85">
                  <c:v>494.55598499999996</c:v>
                </c:pt>
                <c:pt idx="86">
                  <c:v>494.55598499999996</c:v>
                </c:pt>
                <c:pt idx="87">
                  <c:v>494.55598499999996</c:v>
                </c:pt>
                <c:pt idx="88">
                  <c:v>494.55598499999996</c:v>
                </c:pt>
                <c:pt idx="89">
                  <c:v>494.55598499999996</c:v>
                </c:pt>
                <c:pt idx="90">
                  <c:v>494.55598499999996</c:v>
                </c:pt>
                <c:pt idx="91">
                  <c:v>494.55598499999996</c:v>
                </c:pt>
                <c:pt idx="92">
                  <c:v>494.55598499999996</c:v>
                </c:pt>
                <c:pt idx="93">
                  <c:v>494.55598499999996</c:v>
                </c:pt>
                <c:pt idx="94">
                  <c:v>494.55598499999996</c:v>
                </c:pt>
                <c:pt idx="95">
                  <c:v>494.55598499999996</c:v>
                </c:pt>
                <c:pt idx="96">
                  <c:v>484.30357500000002</c:v>
                </c:pt>
                <c:pt idx="97">
                  <c:v>484.30357500000002</c:v>
                </c:pt>
                <c:pt idx="98">
                  <c:v>484.30357500000002</c:v>
                </c:pt>
                <c:pt idx="99">
                  <c:v>484.30357500000002</c:v>
                </c:pt>
                <c:pt idx="100">
                  <c:v>484.30357500000002</c:v>
                </c:pt>
                <c:pt idx="101">
                  <c:v>484.30357500000002</c:v>
                </c:pt>
                <c:pt idx="102">
                  <c:v>484.30357500000002</c:v>
                </c:pt>
                <c:pt idx="103">
                  <c:v>484.30357500000002</c:v>
                </c:pt>
                <c:pt idx="104">
                  <c:v>484.30357500000002</c:v>
                </c:pt>
                <c:pt idx="105">
                  <c:v>484.30357500000002</c:v>
                </c:pt>
                <c:pt idx="106">
                  <c:v>484.30357500000002</c:v>
                </c:pt>
                <c:pt idx="107">
                  <c:v>484.30357500000002</c:v>
                </c:pt>
                <c:pt idx="108">
                  <c:v>478.42874999999998</c:v>
                </c:pt>
                <c:pt idx="109">
                  <c:v>478.42874999999998</c:v>
                </c:pt>
                <c:pt idx="110">
                  <c:v>478.42874999999998</c:v>
                </c:pt>
                <c:pt idx="111">
                  <c:v>478.42874999999998</c:v>
                </c:pt>
                <c:pt idx="112">
                  <c:v>478.42874999999998</c:v>
                </c:pt>
                <c:pt idx="113">
                  <c:v>478.42874999999998</c:v>
                </c:pt>
                <c:pt idx="114">
                  <c:v>478.42874999999998</c:v>
                </c:pt>
                <c:pt idx="115">
                  <c:v>478.42874999999998</c:v>
                </c:pt>
                <c:pt idx="116">
                  <c:v>478.42874999999998</c:v>
                </c:pt>
                <c:pt idx="117">
                  <c:v>478.42874999999998</c:v>
                </c:pt>
                <c:pt idx="118">
                  <c:v>478.42874999999998</c:v>
                </c:pt>
                <c:pt idx="119">
                  <c:v>478.42874999999998</c:v>
                </c:pt>
                <c:pt idx="120">
                  <c:v>491.71590600000002</c:v>
                </c:pt>
                <c:pt idx="121">
                  <c:v>491.71590600000002</c:v>
                </c:pt>
                <c:pt idx="122">
                  <c:v>491.71590600000002</c:v>
                </c:pt>
                <c:pt idx="123">
                  <c:v>491.71590600000002</c:v>
                </c:pt>
                <c:pt idx="124">
                  <c:v>491.71590600000002</c:v>
                </c:pt>
                <c:pt idx="125">
                  <c:v>491.71590600000002</c:v>
                </c:pt>
                <c:pt idx="126">
                  <c:v>491.71590600000002</c:v>
                </c:pt>
                <c:pt idx="127">
                  <c:v>491.71590600000002</c:v>
                </c:pt>
                <c:pt idx="128">
                  <c:v>491.71590600000002</c:v>
                </c:pt>
                <c:pt idx="129">
                  <c:v>491.71590600000002</c:v>
                </c:pt>
                <c:pt idx="130">
                  <c:v>491.71590600000002</c:v>
                </c:pt>
                <c:pt idx="131">
                  <c:v>491.71590600000002</c:v>
                </c:pt>
                <c:pt idx="132">
                  <c:v>484.28628700000002</c:v>
                </c:pt>
                <c:pt idx="133">
                  <c:v>484.28628700000002</c:v>
                </c:pt>
                <c:pt idx="134">
                  <c:v>484.28628700000002</c:v>
                </c:pt>
                <c:pt idx="135">
                  <c:v>484.28628700000002</c:v>
                </c:pt>
                <c:pt idx="136">
                  <c:v>484.28628700000002</c:v>
                </c:pt>
                <c:pt idx="137">
                  <c:v>484.28628700000002</c:v>
                </c:pt>
                <c:pt idx="138">
                  <c:v>484.28628700000002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099-469E-ABE8-33697C4F4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0.24945533769063172</c:v>
                </c:pt>
                <c:pt idx="85">
                  <c:v>0.31855996321405122</c:v>
                </c:pt>
                <c:pt idx="86">
                  <c:v>0.272580878697539</c:v>
                </c:pt>
                <c:pt idx="87">
                  <c:v>0.28851941005104159</c:v>
                </c:pt>
                <c:pt idx="88">
                  <c:v>0.32096007197746007</c:v>
                </c:pt>
                <c:pt idx="89">
                  <c:v>0.33500813026648518</c:v>
                </c:pt>
                <c:pt idx="90">
                  <c:v>0.39173778907408202</c:v>
                </c:pt>
                <c:pt idx="91">
                  <c:v>0.40522782392926671</c:v>
                </c:pt>
                <c:pt idx="92">
                  <c:v>0.39684176828090983</c:v>
                </c:pt>
                <c:pt idx="93">
                  <c:v>0.46014346911498211</c:v>
                </c:pt>
                <c:pt idx="94">
                  <c:v>0.53550414088088283</c:v>
                </c:pt>
                <c:pt idx="95">
                  <c:v>0.54103761128363426</c:v>
                </c:pt>
                <c:pt idx="96">
                  <c:v>0.5970117845117846</c:v>
                </c:pt>
                <c:pt idx="97">
                  <c:v>0.6175197446571371</c:v>
                </c:pt>
                <c:pt idx="98">
                  <c:v>0.63120207047014742</c:v>
                </c:pt>
                <c:pt idx="99">
                  <c:v>0.66335492189601764</c:v>
                </c:pt>
                <c:pt idx="100">
                  <c:v>0.65208845325741793</c:v>
                </c:pt>
                <c:pt idx="101">
                  <c:v>0.6471453356560477</c:v>
                </c:pt>
                <c:pt idx="102">
                  <c:v>0.63851065246971728</c:v>
                </c:pt>
                <c:pt idx="103">
                  <c:v>0.63983165505790107</c:v>
                </c:pt>
                <c:pt idx="104">
                  <c:v>0.65379569533747262</c:v>
                </c:pt>
                <c:pt idx="105">
                  <c:v>0.64369851782072385</c:v>
                </c:pt>
                <c:pt idx="106">
                  <c:v>0.61270195196039445</c:v>
                </c:pt>
                <c:pt idx="107">
                  <c:v>0.58291999392649529</c:v>
                </c:pt>
                <c:pt idx="108">
                  <c:v>0.61327561327561331</c:v>
                </c:pt>
                <c:pt idx="109">
                  <c:v>0.43885124258457597</c:v>
                </c:pt>
                <c:pt idx="110">
                  <c:v>0.46726524504302286</c:v>
                </c:pt>
                <c:pt idx="111">
                  <c:v>0.49747968574635232</c:v>
                </c:pt>
                <c:pt idx="112">
                  <c:v>0.55284465109650294</c:v>
                </c:pt>
                <c:pt idx="113">
                  <c:v>0.48116722783389448</c:v>
                </c:pt>
                <c:pt idx="114">
                  <c:v>0.42177687991021312</c:v>
                </c:pt>
                <c:pt idx="115">
                  <c:v>0.45979756649386277</c:v>
                </c:pt>
                <c:pt idx="116">
                  <c:v>0.42524008337341673</c:v>
                </c:pt>
                <c:pt idx="117">
                  <c:v>0.38489622147399927</c:v>
                </c:pt>
                <c:pt idx="118">
                  <c:v>0.48017261860224819</c:v>
                </c:pt>
                <c:pt idx="119">
                  <c:v>0.49043771043771039</c:v>
                </c:pt>
                <c:pt idx="120">
                  <c:v>0.51185126442858397</c:v>
                </c:pt>
                <c:pt idx="121">
                  <c:v>0.43661909613883981</c:v>
                </c:pt>
                <c:pt idx="122">
                  <c:v>0.34977219984493402</c:v>
                </c:pt>
                <c:pt idx="123">
                  <c:v>0.29315234095134168</c:v>
                </c:pt>
                <c:pt idx="124">
                  <c:v>0.31488973885617572</c:v>
                </c:pt>
                <c:pt idx="125">
                  <c:v>0.31558432127656072</c:v>
                </c:pt>
                <c:pt idx="126">
                  <c:v>0.34926082544828996</c:v>
                </c:pt>
                <c:pt idx="127">
                  <c:v>0.37166252136842248</c:v>
                </c:pt>
                <c:pt idx="128">
                  <c:v>0.32653934477559382</c:v>
                </c:pt>
                <c:pt idx="129">
                  <c:v>0.3395652291357813</c:v>
                </c:pt>
                <c:pt idx="130">
                  <c:v>0.36337984237126181</c:v>
                </c:pt>
                <c:pt idx="131">
                  <c:v>0.28242671311842571</c:v>
                </c:pt>
                <c:pt idx="132">
                  <c:v>0.20256410256410265</c:v>
                </c:pt>
                <c:pt idx="133">
                  <c:v>0.12140148271694103</c:v>
                </c:pt>
                <c:pt idx="134">
                  <c:v>0.19137634056325378</c:v>
                </c:pt>
                <c:pt idx="135">
                  <c:v>0.25803800196404986</c:v>
                </c:pt>
                <c:pt idx="136">
                  <c:v>0.22964543137808074</c:v>
                </c:pt>
                <c:pt idx="137">
                  <c:v>0.25066197743576507</c:v>
                </c:pt>
                <c:pt idx="138">
                  <c:v>0.2813864503729957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06E-4C00-AD78-DCD528E51832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6E-4C00-AD78-DCD528E51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454.21529999999996</c:v>
                      </c:pt>
                      <c:pt idx="85">
                        <c:v>454.21529999999996</c:v>
                      </c:pt>
                      <c:pt idx="86">
                        <c:v>454.21529999999996</c:v>
                      </c:pt>
                      <c:pt idx="87">
                        <c:v>454.21529999999996</c:v>
                      </c:pt>
                      <c:pt idx="88">
                        <c:v>454.21529999999996</c:v>
                      </c:pt>
                      <c:pt idx="89">
                        <c:v>454.21529999999996</c:v>
                      </c:pt>
                      <c:pt idx="90">
                        <c:v>454.21529999999996</c:v>
                      </c:pt>
                      <c:pt idx="91">
                        <c:v>454.21529999999996</c:v>
                      </c:pt>
                      <c:pt idx="92">
                        <c:v>454.21529999999996</c:v>
                      </c:pt>
                      <c:pt idx="93">
                        <c:v>454.21529999999996</c:v>
                      </c:pt>
                      <c:pt idx="94">
                        <c:v>454.21529999999996</c:v>
                      </c:pt>
                      <c:pt idx="95">
                        <c:v>454.21529999999996</c:v>
                      </c:pt>
                      <c:pt idx="96">
                        <c:v>445.82785999999999</c:v>
                      </c:pt>
                      <c:pt idx="97">
                        <c:v>445.82785999999999</c:v>
                      </c:pt>
                      <c:pt idx="98">
                        <c:v>445.82785999999999</c:v>
                      </c:pt>
                      <c:pt idx="99">
                        <c:v>445.82785999999999</c:v>
                      </c:pt>
                      <c:pt idx="100">
                        <c:v>445.82785999999999</c:v>
                      </c:pt>
                      <c:pt idx="101">
                        <c:v>445.82785999999999</c:v>
                      </c:pt>
                      <c:pt idx="102">
                        <c:v>445.82785999999999</c:v>
                      </c:pt>
                      <c:pt idx="103">
                        <c:v>445.82785999999999</c:v>
                      </c:pt>
                      <c:pt idx="104">
                        <c:v>445.82785999999999</c:v>
                      </c:pt>
                      <c:pt idx="105">
                        <c:v>445.82785999999999</c:v>
                      </c:pt>
                      <c:pt idx="106">
                        <c:v>445.82785999999999</c:v>
                      </c:pt>
                      <c:pt idx="107">
                        <c:v>445.82785999999999</c:v>
                      </c:pt>
                      <c:pt idx="108">
                        <c:v>440.02125000000001</c:v>
                      </c:pt>
                      <c:pt idx="109">
                        <c:v>440.02125000000001</c:v>
                      </c:pt>
                      <c:pt idx="110">
                        <c:v>440.02125000000001</c:v>
                      </c:pt>
                      <c:pt idx="111">
                        <c:v>440.02125000000001</c:v>
                      </c:pt>
                      <c:pt idx="112">
                        <c:v>440.02125000000001</c:v>
                      </c:pt>
                      <c:pt idx="113">
                        <c:v>440.02125000000001</c:v>
                      </c:pt>
                      <c:pt idx="114">
                        <c:v>440.02125000000001</c:v>
                      </c:pt>
                      <c:pt idx="115">
                        <c:v>440.02125000000001</c:v>
                      </c:pt>
                      <c:pt idx="116">
                        <c:v>440.02125000000001</c:v>
                      </c:pt>
                      <c:pt idx="117">
                        <c:v>440.02125000000001</c:v>
                      </c:pt>
                      <c:pt idx="118">
                        <c:v>440.02125000000001</c:v>
                      </c:pt>
                      <c:pt idx="119">
                        <c:v>440.02125000000001</c:v>
                      </c:pt>
                      <c:pt idx="120">
                        <c:v>454.98809400000005</c:v>
                      </c:pt>
                      <c:pt idx="121">
                        <c:v>454.98809400000005</c:v>
                      </c:pt>
                      <c:pt idx="122">
                        <c:v>454.98809400000005</c:v>
                      </c:pt>
                      <c:pt idx="123">
                        <c:v>454.98809400000005</c:v>
                      </c:pt>
                      <c:pt idx="124">
                        <c:v>454.98809400000005</c:v>
                      </c:pt>
                      <c:pt idx="125">
                        <c:v>454.98809400000005</c:v>
                      </c:pt>
                      <c:pt idx="126">
                        <c:v>454.98809400000005</c:v>
                      </c:pt>
                      <c:pt idx="127">
                        <c:v>454.98809400000005</c:v>
                      </c:pt>
                      <c:pt idx="128">
                        <c:v>454.98809400000005</c:v>
                      </c:pt>
                      <c:pt idx="129">
                        <c:v>454.98809400000005</c:v>
                      </c:pt>
                      <c:pt idx="130">
                        <c:v>454.98809400000005</c:v>
                      </c:pt>
                      <c:pt idx="131">
                        <c:v>454.98809400000005</c:v>
                      </c:pt>
                      <c:pt idx="132">
                        <c:v>449.01625300000001</c:v>
                      </c:pt>
                      <c:pt idx="133">
                        <c:v>449.01625300000001</c:v>
                      </c:pt>
                      <c:pt idx="134">
                        <c:v>449.01625300000001</c:v>
                      </c:pt>
                      <c:pt idx="135">
                        <c:v>449.01625300000001</c:v>
                      </c:pt>
                      <c:pt idx="136">
                        <c:v>449.01625300000001</c:v>
                      </c:pt>
                      <c:pt idx="137">
                        <c:v>449.01625300000001</c:v>
                      </c:pt>
                      <c:pt idx="138">
                        <c:v>449.01625300000001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F06E-4C00-AD78-DCD528E51832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494.55598499999996</c:v>
                      </c:pt>
                      <c:pt idx="85">
                        <c:v>494.55598499999996</c:v>
                      </c:pt>
                      <c:pt idx="86">
                        <c:v>494.55598499999996</c:v>
                      </c:pt>
                      <c:pt idx="87">
                        <c:v>494.55598499999996</c:v>
                      </c:pt>
                      <c:pt idx="88">
                        <c:v>494.55598499999996</c:v>
                      </c:pt>
                      <c:pt idx="89">
                        <c:v>494.55598499999996</c:v>
                      </c:pt>
                      <c:pt idx="90">
                        <c:v>494.55598499999996</c:v>
                      </c:pt>
                      <c:pt idx="91">
                        <c:v>494.55598499999996</c:v>
                      </c:pt>
                      <c:pt idx="92">
                        <c:v>494.55598499999996</c:v>
                      </c:pt>
                      <c:pt idx="93">
                        <c:v>494.55598499999996</c:v>
                      </c:pt>
                      <c:pt idx="94">
                        <c:v>494.55598499999996</c:v>
                      </c:pt>
                      <c:pt idx="95">
                        <c:v>494.55598499999996</c:v>
                      </c:pt>
                      <c:pt idx="96">
                        <c:v>484.30357500000002</c:v>
                      </c:pt>
                      <c:pt idx="97">
                        <c:v>484.30357500000002</c:v>
                      </c:pt>
                      <c:pt idx="98">
                        <c:v>484.30357500000002</c:v>
                      </c:pt>
                      <c:pt idx="99">
                        <c:v>484.30357500000002</c:v>
                      </c:pt>
                      <c:pt idx="100">
                        <c:v>484.30357500000002</c:v>
                      </c:pt>
                      <c:pt idx="101">
                        <c:v>484.30357500000002</c:v>
                      </c:pt>
                      <c:pt idx="102">
                        <c:v>484.30357500000002</c:v>
                      </c:pt>
                      <c:pt idx="103">
                        <c:v>484.30357500000002</c:v>
                      </c:pt>
                      <c:pt idx="104">
                        <c:v>484.30357500000002</c:v>
                      </c:pt>
                      <c:pt idx="105">
                        <c:v>484.30357500000002</c:v>
                      </c:pt>
                      <c:pt idx="106">
                        <c:v>484.30357500000002</c:v>
                      </c:pt>
                      <c:pt idx="107">
                        <c:v>484.30357500000002</c:v>
                      </c:pt>
                      <c:pt idx="108">
                        <c:v>478.42874999999998</c:v>
                      </c:pt>
                      <c:pt idx="109">
                        <c:v>478.42874999999998</c:v>
                      </c:pt>
                      <c:pt idx="110">
                        <c:v>478.42874999999998</c:v>
                      </c:pt>
                      <c:pt idx="111">
                        <c:v>478.42874999999998</c:v>
                      </c:pt>
                      <c:pt idx="112">
                        <c:v>478.42874999999998</c:v>
                      </c:pt>
                      <c:pt idx="113">
                        <c:v>478.42874999999998</c:v>
                      </c:pt>
                      <c:pt idx="114">
                        <c:v>478.42874999999998</c:v>
                      </c:pt>
                      <c:pt idx="115">
                        <c:v>478.42874999999998</c:v>
                      </c:pt>
                      <c:pt idx="116">
                        <c:v>478.42874999999998</c:v>
                      </c:pt>
                      <c:pt idx="117">
                        <c:v>478.42874999999998</c:v>
                      </c:pt>
                      <c:pt idx="118">
                        <c:v>478.42874999999998</c:v>
                      </c:pt>
                      <c:pt idx="119">
                        <c:v>478.42874999999998</c:v>
                      </c:pt>
                      <c:pt idx="120">
                        <c:v>491.71590600000002</c:v>
                      </c:pt>
                      <c:pt idx="121">
                        <c:v>491.71590600000002</c:v>
                      </c:pt>
                      <c:pt idx="122">
                        <c:v>491.71590600000002</c:v>
                      </c:pt>
                      <c:pt idx="123">
                        <c:v>491.71590600000002</c:v>
                      </c:pt>
                      <c:pt idx="124">
                        <c:v>491.71590600000002</c:v>
                      </c:pt>
                      <c:pt idx="125">
                        <c:v>491.71590600000002</c:v>
                      </c:pt>
                      <c:pt idx="126">
                        <c:v>491.71590600000002</c:v>
                      </c:pt>
                      <c:pt idx="127">
                        <c:v>491.71590600000002</c:v>
                      </c:pt>
                      <c:pt idx="128">
                        <c:v>491.71590600000002</c:v>
                      </c:pt>
                      <c:pt idx="129">
                        <c:v>491.71590600000002</c:v>
                      </c:pt>
                      <c:pt idx="130">
                        <c:v>491.71590600000002</c:v>
                      </c:pt>
                      <c:pt idx="131">
                        <c:v>491.71590600000002</c:v>
                      </c:pt>
                      <c:pt idx="132">
                        <c:v>484.28628700000002</c:v>
                      </c:pt>
                      <c:pt idx="133">
                        <c:v>484.28628700000002</c:v>
                      </c:pt>
                      <c:pt idx="134">
                        <c:v>484.28628700000002</c:v>
                      </c:pt>
                      <c:pt idx="135">
                        <c:v>484.28628700000002</c:v>
                      </c:pt>
                      <c:pt idx="136">
                        <c:v>484.28628700000002</c:v>
                      </c:pt>
                      <c:pt idx="137">
                        <c:v>484.28628700000002</c:v>
                      </c:pt>
                      <c:pt idx="138">
                        <c:v>484.28628700000002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06E-4C00-AD78-DCD528E51832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222.6141006565656</c:v>
                      </c:pt>
                      <c:pt idx="85">
                        <c:v>222.6141006565656</c:v>
                      </c:pt>
                      <c:pt idx="86">
                        <c:v>222.6141006565656</c:v>
                      </c:pt>
                      <c:pt idx="87">
                        <c:v>222.6141006565656</c:v>
                      </c:pt>
                      <c:pt idx="88">
                        <c:v>222.6141006565656</c:v>
                      </c:pt>
                      <c:pt idx="89">
                        <c:v>222.6141006565656</c:v>
                      </c:pt>
                      <c:pt idx="90">
                        <c:v>222.6141006565656</c:v>
                      </c:pt>
                      <c:pt idx="91">
                        <c:v>222.6141006565656</c:v>
                      </c:pt>
                      <c:pt idx="92">
                        <c:v>222.6141006565656</c:v>
                      </c:pt>
                      <c:pt idx="93">
                        <c:v>222.6141006565656</c:v>
                      </c:pt>
                      <c:pt idx="94">
                        <c:v>222.6141006565656</c:v>
                      </c:pt>
                      <c:pt idx="95">
                        <c:v>222.6141006565656</c:v>
                      </c:pt>
                      <c:pt idx="96">
                        <c:v>222.6141006565656</c:v>
                      </c:pt>
                      <c:pt idx="97">
                        <c:v>222.6141006565656</c:v>
                      </c:pt>
                      <c:pt idx="98">
                        <c:v>222.6141006565656</c:v>
                      </c:pt>
                      <c:pt idx="99">
                        <c:v>222.6141006565656</c:v>
                      </c:pt>
                      <c:pt idx="100">
                        <c:v>222.6141006565656</c:v>
                      </c:pt>
                      <c:pt idx="101">
                        <c:v>222.6141006565656</c:v>
                      </c:pt>
                      <c:pt idx="102">
                        <c:v>222.6141006565656</c:v>
                      </c:pt>
                      <c:pt idx="103">
                        <c:v>222.6141006565656</c:v>
                      </c:pt>
                      <c:pt idx="104">
                        <c:v>222.6141006565656</c:v>
                      </c:pt>
                      <c:pt idx="105">
                        <c:v>222.6141006565656</c:v>
                      </c:pt>
                      <c:pt idx="106">
                        <c:v>222.6141006565656</c:v>
                      </c:pt>
                      <c:pt idx="107">
                        <c:v>222.6141006565656</c:v>
                      </c:pt>
                      <c:pt idx="108">
                        <c:v>222.6141006565656</c:v>
                      </c:pt>
                      <c:pt idx="109">
                        <c:v>222.6141006565656</c:v>
                      </c:pt>
                      <c:pt idx="110">
                        <c:v>222.6141006565656</c:v>
                      </c:pt>
                      <c:pt idx="111">
                        <c:v>222.6141006565656</c:v>
                      </c:pt>
                      <c:pt idx="112">
                        <c:v>222.6141006565656</c:v>
                      </c:pt>
                      <c:pt idx="113">
                        <c:v>222.6141006565656</c:v>
                      </c:pt>
                      <c:pt idx="114">
                        <c:v>222.6141006565656</c:v>
                      </c:pt>
                      <c:pt idx="115">
                        <c:v>222.6141006565656</c:v>
                      </c:pt>
                      <c:pt idx="116">
                        <c:v>222.6141006565656</c:v>
                      </c:pt>
                      <c:pt idx="117">
                        <c:v>222.6141006565656</c:v>
                      </c:pt>
                      <c:pt idx="118">
                        <c:v>222.6141006565656</c:v>
                      </c:pt>
                      <c:pt idx="119">
                        <c:v>222.6141006565656</c:v>
                      </c:pt>
                      <c:pt idx="120">
                        <c:v>222.6141006565656</c:v>
                      </c:pt>
                      <c:pt idx="121">
                        <c:v>222.6141006565656</c:v>
                      </c:pt>
                      <c:pt idx="122">
                        <c:v>222.6141006565656</c:v>
                      </c:pt>
                      <c:pt idx="123">
                        <c:v>222.6141006565656</c:v>
                      </c:pt>
                      <c:pt idx="124">
                        <c:v>222.6141006565656</c:v>
                      </c:pt>
                      <c:pt idx="125">
                        <c:v>222.6141006565656</c:v>
                      </c:pt>
                      <c:pt idx="126">
                        <c:v>222.6141006565656</c:v>
                      </c:pt>
                      <c:pt idx="127">
                        <c:v>222.6141006565656</c:v>
                      </c:pt>
                      <c:pt idx="128">
                        <c:v>222.6141006565656</c:v>
                      </c:pt>
                      <c:pt idx="129">
                        <c:v>222.6141006565656</c:v>
                      </c:pt>
                      <c:pt idx="130">
                        <c:v>222.6141006565656</c:v>
                      </c:pt>
                      <c:pt idx="131">
                        <c:v>222.6141006565656</c:v>
                      </c:pt>
                      <c:pt idx="132">
                        <c:v>222.6141006565656</c:v>
                      </c:pt>
                      <c:pt idx="133">
                        <c:v>222.6141006565656</c:v>
                      </c:pt>
                      <c:pt idx="134">
                        <c:v>222.6141006565656</c:v>
                      </c:pt>
                      <c:pt idx="135">
                        <c:v>222.6141006565656</c:v>
                      </c:pt>
                      <c:pt idx="136">
                        <c:v>222.6141006565656</c:v>
                      </c:pt>
                      <c:pt idx="137">
                        <c:v>222.6141006565656</c:v>
                      </c:pt>
                      <c:pt idx="138">
                        <c:v>222.6141006565656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06E-4C00-AD78-DCD528E51832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B8-4E33-8FF9-B46D3586AAD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B8-4E33-8FF9-B46D3586A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C9-471A-9D92-6DACC6E59FF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C9-471A-9D92-6DACC6E59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7E-4207-BC29-50530625512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7E-4207-BC29-505306255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1-4687-9292-265A1D86753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41-4687-9292-265A1D867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77-4AE0-9100-757BA155D30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222.11649999999997</c:v>
                </c:pt>
                <c:pt idx="133">
                  <c:v>253.64429999999999</c:v>
                </c:pt>
                <c:pt idx="134">
                  <c:v>245.16000000000003</c:v>
                </c:pt>
                <c:pt idx="135">
                  <c:v>234.41879999999998</c:v>
                </c:pt>
                <c:pt idx="136">
                  <c:v>251.01689999999999</c:v>
                </c:pt>
                <c:pt idx="137">
                  <c:v>251.57729999999998</c:v>
                </c:pt>
                <c:pt idx="138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77-4AE0-9100-757BA155D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F4-4EB7-BA9F-742FC8FF9653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F4-4EB7-BA9F-742FC8FF9653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F4-4EB7-BA9F-742FC8FF9653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F4-4EB7-BA9F-742FC8FF9653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F4-4EB7-BA9F-742FC8FF9653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F4-4EB7-BA9F-742FC8FF9653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F4-4EB7-BA9F-742FC8FF9653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DF4-4EB7-BA9F-742FC8FF9653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199.5609</c:v>
                </c:pt>
                <c:pt idx="85" formatCode="_(* #,##0.00_);_(* \(#,##0.00\);_(* &quot;-&quot;??_);_(@_)">
                  <c:v>201.11850000000001</c:v>
                </c:pt>
                <c:pt idx="86" formatCode="_(* #,##0.00_);_(* \(#,##0.00\);_(* &quot;-&quot;??_);_(@_)">
                  <c:v>198.2432</c:v>
                </c:pt>
                <c:pt idx="87" formatCode="_(* #,##0.00_);_(* \(#,##0.00\);_(* &quot;-&quot;??_);_(@_)">
                  <c:v>197.97160000000002</c:v>
                </c:pt>
                <c:pt idx="88" formatCode="_(* #,##0.00_);_(* \(#,##0.00\);_(* &quot;-&quot;??_);_(@_)">
                  <c:v>203.304</c:v>
                </c:pt>
                <c:pt idx="89" formatCode="_(* #,##0.00_);_(* \(#,##0.00\);_(* &quot;-&quot;??_);_(@_)">
                  <c:v>195.43180000000001</c:v>
                </c:pt>
                <c:pt idx="90" formatCode="_(* #,##0.00_);_(* \(#,##0.00\);_(* &quot;-&quot;??_);_(@_)">
                  <c:v>195.49020000000002</c:v>
                </c:pt>
                <c:pt idx="91" formatCode="_(* #,##0.00_);_(* \(#,##0.00\);_(* &quot;-&quot;??_);_(@_)">
                  <c:v>190.7388</c:v>
                </c:pt>
                <c:pt idx="92" formatCode="_(* #,##0.00_);_(* \(#,##0.00\);_(* &quot;-&quot;??_);_(@_)">
                  <c:v>193.684</c:v>
                </c:pt>
                <c:pt idx="93" formatCode="_(* #,##0.00_);_(* \(#,##0.00\);_(* &quot;-&quot;??_);_(@_)">
                  <c:v>183.50449999999998</c:v>
                </c:pt>
                <c:pt idx="94" formatCode="_(* #,##0.00_);_(* \(#,##0.00\);_(* &quot;-&quot;??_);_(@_)">
                  <c:v>182.59</c:v>
                </c:pt>
                <c:pt idx="95" formatCode="_(* #,##0.00_);_(* \(#,##0.00\);_(* &quot;-&quot;??_);_(@_)">
                  <c:v>181.9545</c:v>
                </c:pt>
                <c:pt idx="96" formatCode="_(* #,##0.00_);_(* \(#,##0.00\);_(* &quot;-&quot;??_);_(@_)">
                  <c:v>185.6643</c:v>
                </c:pt>
                <c:pt idx="97" formatCode="_(* #,##0.00_);_(* \(#,##0.00\);_(* &quot;-&quot;??_);_(@_)">
                  <c:v>189.47120000000001</c:v>
                </c:pt>
                <c:pt idx="98" formatCode="_(* #,##0.00_);_(* \(#,##0.00\);_(* &quot;-&quot;??_);_(@_)">
                  <c:v>180.024</c:v>
                </c:pt>
                <c:pt idx="99" formatCode="_(* #,##0.00_);_(* \(#,##0.00\);_(* &quot;-&quot;??_);_(@_)">
                  <c:v>182.3571</c:v>
                </c:pt>
                <c:pt idx="100" formatCode="_(* #,##0.00_);_(* \(#,##0.00\);_(* &quot;-&quot;??_);_(@_)">
                  <c:v>175.7448</c:v>
                </c:pt>
                <c:pt idx="101" formatCode="_(* #,##0.00_);_(* \(#,##0.00\);_(* &quot;-&quot;??_);_(@_)">
                  <c:v>170.83500000000001</c:v>
                </c:pt>
                <c:pt idx="102" formatCode="_(* #,##0.00_);_(* \(#,##0.00\);_(* &quot;-&quot;??_);_(@_)">
                  <c:v>166.39619999999999</c:v>
                </c:pt>
                <c:pt idx="103" formatCode="_(* #,##0.00_);_(* \(#,##0.00\);_(* &quot;-&quot;??_);_(@_)">
                  <c:v>166.221</c:v>
                </c:pt>
                <c:pt idx="104" formatCode="_(* #,##0.00_);_(* \(#,##0.00\);_(* &quot;-&quot;??_);_(@_)">
                  <c:v>165.79759999999999</c:v>
                </c:pt>
                <c:pt idx="105" formatCode="_(* #,##0.00_);_(* \(#,##0.00\);_(* &quot;-&quot;??_);_(@_)">
                  <c:v>163.15199999999999</c:v>
                </c:pt>
                <c:pt idx="106" formatCode="_(* #,##0.00_);_(* \(#,##0.00\);_(* &quot;-&quot;??_);_(@_)">
                  <c:v>162.8064</c:v>
                </c:pt>
                <c:pt idx="107" formatCode="_(* #,##0.00_);_(* \(#,##0.00\);_(* &quot;-&quot;??_);_(@_)">
                  <c:v>174.809</c:v>
                </c:pt>
                <c:pt idx="108" formatCode="_(* #,##0.00_);_(* \(#,##0.00\);_(* &quot;-&quot;??_);_(@_)">
                  <c:v>181.125</c:v>
                </c:pt>
                <c:pt idx="109" formatCode="_(* #,##0.00_);_(* \(#,##0.00\);_(* &quot;-&quot;??_);_(@_)">
                  <c:v>196.14000000000001</c:v>
                </c:pt>
                <c:pt idx="110" formatCode="_(* #,##0.00_);_(* \(#,##0.00\);_(* &quot;-&quot;??_);_(@_)">
                  <c:v>195.8</c:v>
                </c:pt>
                <c:pt idx="111" formatCode="_(* #,##0.00_);_(* \(#,##0.00\);_(* &quot;-&quot;??_);_(@_)">
                  <c:v>179.9658</c:v>
                </c:pt>
                <c:pt idx="112" formatCode="_(* #,##0.00_);_(* \(#,##0.00\);_(* &quot;-&quot;??_);_(@_)">
                  <c:v>168.2792</c:v>
                </c:pt>
                <c:pt idx="113" formatCode="_(* #,##0.00_);_(* \(#,##0.00\);_(* &quot;-&quot;??_);_(@_)">
                  <c:v>176.4</c:v>
                </c:pt>
                <c:pt idx="114" formatCode="_(* #,##0.00_);_(* \(#,##0.00\);_(* &quot;-&quot;??_);_(@_)">
                  <c:v>177.1644</c:v>
                </c:pt>
                <c:pt idx="115" formatCode="_(* #,##0.00_);_(* \(#,##0.00\);_(* &quot;-&quot;??_);_(@_)">
                  <c:v>175.45600000000002</c:v>
                </c:pt>
                <c:pt idx="116" formatCode="_(* #,##0.00_);_(* \(#,##0.00\);_(* &quot;-&quot;??_);_(@_)">
                  <c:v>178.43610000000001</c:v>
                </c:pt>
                <c:pt idx="117" formatCode="_(* #,##0.00_);_(* \(#,##0.00\);_(* &quot;-&quot;??_);_(@_)">
                  <c:v>175.53830000000002</c:v>
                </c:pt>
                <c:pt idx="118" formatCode="_(* #,##0.00_);_(* \(#,##0.00\);_(* &quot;-&quot;??_);_(@_)">
                  <c:v>171.41419999999999</c:v>
                </c:pt>
                <c:pt idx="119" formatCode="_(* #,##0.00_);_(* \(#,##0.00\);_(* &quot;-&quot;??_);_(@_)">
                  <c:v>179.446</c:v>
                </c:pt>
                <c:pt idx="120" formatCode="_(* #,##0.00_);_(* \(#,##0.00\);_(* &quot;-&quot;??_);_(@_)">
                  <c:v>172.12800000000001</c:v>
                </c:pt>
                <c:pt idx="121" formatCode="_(* #,##0.00_);_(* \(#,##0.00\);_(* &quot;-&quot;??_);_(@_)">
                  <c:v>175.09460000000001</c:v>
                </c:pt>
                <c:pt idx="122" formatCode="_(* #,##0.00_);_(* \(#,##0.00\);_(* &quot;-&quot;??_);_(@_)">
                  <c:v>181.44809999999998</c:v>
                </c:pt>
                <c:pt idx="123" formatCode="_(* #,##0.00_);_(* \(#,##0.00\);_(* &quot;-&quot;??_);_(@_)">
                  <c:v>188.79130000000001</c:v>
                </c:pt>
                <c:pt idx="124" formatCode="_(* #,##0.00_);_(* \(#,##0.00\);_(* &quot;-&quot;??_);_(@_)">
                  <c:v>190.1224</c:v>
                </c:pt>
                <c:pt idx="125" formatCode="_(* #,##0.00_);_(* \(#,##0.00\);_(* &quot;-&quot;??_);_(@_)">
                  <c:v>190.6996</c:v>
                </c:pt>
                <c:pt idx="126" formatCode="_(* #,##0.00_);_(* \(#,##0.00\);_(* &quot;-&quot;??_);_(@_)">
                  <c:v>192.35359999999997</c:v>
                </c:pt>
                <c:pt idx="127" formatCode="_(* #,##0.00_);_(* \(#,##0.00\);_(* &quot;-&quot;??_);_(@_)">
                  <c:v>192.91799999999998</c:v>
                </c:pt>
                <c:pt idx="128" formatCode="_(* #,##0.00_);_(* \(#,##0.00\);_(* &quot;-&quot;??_);_(@_)">
                  <c:v>208.78</c:v>
                </c:pt>
                <c:pt idx="129" formatCode="_(* #,##0.00_);_(* \(#,##0.00\);_(* &quot;-&quot;??_);_(@_)">
                  <c:v>218.21099999999998</c:v>
                </c:pt>
                <c:pt idx="130" formatCode="_(* #,##0.00_);_(* \(#,##0.00\);_(* &quot;-&quot;??_);_(@_)">
                  <c:v>212.83099999999999</c:v>
                </c:pt>
                <c:pt idx="131" formatCode="_(* #,##0.00_);_(* \(#,##0.00\);_(* &quot;-&quot;??_);_(@_)">
                  <c:v>202.09799999999998</c:v>
                </c:pt>
                <c:pt idx="132" formatCode="_(* #,##0.00_);_(* \(#,##0.00\);_(* &quot;-&quot;??_);_(@_)">
                  <c:v>209.71929999999998</c:v>
                </c:pt>
                <c:pt idx="133" formatCode="_(* #,##0.00_);_(* \(#,##0.00\);_(* &quot;-&quot;??_);_(@_)">
                  <c:v>214.62209999999999</c:v>
                </c:pt>
                <c:pt idx="134" formatCode="_(* #,##0.00_);_(* \(#,##0.00\);_(* &quot;-&quot;??_);_(@_)">
                  <c:v>222.68700000000001</c:v>
                </c:pt>
                <c:pt idx="135" formatCode="_(* #,##0.00_);_(* \(#,##0.00\);_(* &quot;-&quot;??_);_(@_)">
                  <c:v>217.16719999999998</c:v>
                </c:pt>
                <c:pt idx="136" formatCode="_(* #,##0.00_);_(* \(#,##0.00\);_(* &quot;-&quot;??_);_(@_)">
                  <c:v>221.78200000000001</c:v>
                </c:pt>
                <c:pt idx="137" formatCode="_(* #,##0.00_);_(* \(#,##0.00\);_(* &quot;-&quot;??_);_(@_)">
                  <c:v>222.51059999999998</c:v>
                </c:pt>
                <c:pt idx="138" formatCode="_(* #,##0.00_);_(* \(#,##0.00\);_(* &quot;-&quot;??_);_(@_)">
                  <c:v>220.154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DF4-4EB7-BA9F-742FC8FF9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9DF4-4EB7-BA9F-742FC8FF9653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9DF4-4EB7-BA9F-742FC8FF9653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DF4-4EB7-BA9F-742FC8FF965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DF4-4EB7-BA9F-742FC8FF9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B7-4996-8498-574D57C2B22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B7-4996-8498-574D57C2B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AA-437C-84B0-9FB5978F193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AA-437C-84B0-9FB5978F1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D6-4AB4-A643-7A234A464307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D6-4AB4-A643-7A234A464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AF-4997-B5CA-CCCEA86ED74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AF-4997-B5CA-CCCEA86ED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CC-4F69-838C-F2488FB3166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C-4F69-838C-F2488FB31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0.24945533769063172</c:v>
                      </c:pt>
                      <c:pt idx="85">
                        <c:v>0.31855996321405122</c:v>
                      </c:pt>
                      <c:pt idx="86">
                        <c:v>0.272580878697539</c:v>
                      </c:pt>
                      <c:pt idx="87">
                        <c:v>0.28851941005104159</c:v>
                      </c:pt>
                      <c:pt idx="88">
                        <c:v>0.32096007197746007</c:v>
                      </c:pt>
                      <c:pt idx="89">
                        <c:v>0.33500813026648518</c:v>
                      </c:pt>
                      <c:pt idx="90">
                        <c:v>0.39173778907408202</c:v>
                      </c:pt>
                      <c:pt idx="91">
                        <c:v>0.40522782392926671</c:v>
                      </c:pt>
                      <c:pt idx="92">
                        <c:v>0.39684176828090983</c:v>
                      </c:pt>
                      <c:pt idx="93">
                        <c:v>0.46014346911498211</c:v>
                      </c:pt>
                      <c:pt idx="94">
                        <c:v>0.53550414088088283</c:v>
                      </c:pt>
                      <c:pt idx="95">
                        <c:v>0.54103761128363426</c:v>
                      </c:pt>
                      <c:pt idx="96">
                        <c:v>0.5970117845117846</c:v>
                      </c:pt>
                      <c:pt idx="97">
                        <c:v>0.6175197446571371</c:v>
                      </c:pt>
                      <c:pt idx="98">
                        <c:v>0.63120207047014742</c:v>
                      </c:pt>
                      <c:pt idx="99">
                        <c:v>0.66335492189601764</c:v>
                      </c:pt>
                      <c:pt idx="100">
                        <c:v>0.65208845325741793</c:v>
                      </c:pt>
                      <c:pt idx="101">
                        <c:v>0.6471453356560477</c:v>
                      </c:pt>
                      <c:pt idx="102">
                        <c:v>0.63851065246971728</c:v>
                      </c:pt>
                      <c:pt idx="103">
                        <c:v>0.63983165505790107</c:v>
                      </c:pt>
                      <c:pt idx="104">
                        <c:v>0.65379569533747262</c:v>
                      </c:pt>
                      <c:pt idx="105">
                        <c:v>0.64369851782072385</c:v>
                      </c:pt>
                      <c:pt idx="106">
                        <c:v>0.61270195196039445</c:v>
                      </c:pt>
                      <c:pt idx="107">
                        <c:v>0.58291999392649529</c:v>
                      </c:pt>
                      <c:pt idx="108">
                        <c:v>0.61327561327561331</c:v>
                      </c:pt>
                      <c:pt idx="109">
                        <c:v>0.43885124258457597</c:v>
                      </c:pt>
                      <c:pt idx="110">
                        <c:v>0.46726524504302286</c:v>
                      </c:pt>
                      <c:pt idx="111">
                        <c:v>0.49747968574635232</c:v>
                      </c:pt>
                      <c:pt idx="112">
                        <c:v>0.55284465109650294</c:v>
                      </c:pt>
                      <c:pt idx="113">
                        <c:v>0.48116722783389448</c:v>
                      </c:pt>
                      <c:pt idx="114">
                        <c:v>0.42177687991021312</c:v>
                      </c:pt>
                      <c:pt idx="115">
                        <c:v>0.45979756649386277</c:v>
                      </c:pt>
                      <c:pt idx="116">
                        <c:v>0.42524008337341673</c:v>
                      </c:pt>
                      <c:pt idx="117">
                        <c:v>0.38489622147399927</c:v>
                      </c:pt>
                      <c:pt idx="118">
                        <c:v>0.48017261860224819</c:v>
                      </c:pt>
                      <c:pt idx="119">
                        <c:v>0.49043771043771039</c:v>
                      </c:pt>
                      <c:pt idx="120">
                        <c:v>0.51185126442858397</c:v>
                      </c:pt>
                      <c:pt idx="121">
                        <c:v>0.43661909613883981</c:v>
                      </c:pt>
                      <c:pt idx="122">
                        <c:v>0.34977219984493402</c:v>
                      </c:pt>
                      <c:pt idx="123">
                        <c:v>0.29315234095134168</c:v>
                      </c:pt>
                      <c:pt idx="124">
                        <c:v>0.31488973885617572</c:v>
                      </c:pt>
                      <c:pt idx="125">
                        <c:v>0.31558432127656072</c:v>
                      </c:pt>
                      <c:pt idx="126">
                        <c:v>0.34926082544828996</c:v>
                      </c:pt>
                      <c:pt idx="127">
                        <c:v>0.37166252136842248</c:v>
                      </c:pt>
                      <c:pt idx="128">
                        <c:v>0.32653934477559382</c:v>
                      </c:pt>
                      <c:pt idx="129">
                        <c:v>0.3395652291357813</c:v>
                      </c:pt>
                      <c:pt idx="130">
                        <c:v>0.36337984237126181</c:v>
                      </c:pt>
                      <c:pt idx="131">
                        <c:v>0.28242671311842571</c:v>
                      </c:pt>
                      <c:pt idx="132">
                        <c:v>0.20256410256410265</c:v>
                      </c:pt>
                      <c:pt idx="133">
                        <c:v>0.12140148271694103</c:v>
                      </c:pt>
                      <c:pt idx="134">
                        <c:v>0.19137634056325378</c:v>
                      </c:pt>
                      <c:pt idx="135">
                        <c:v>0.25803800196404986</c:v>
                      </c:pt>
                      <c:pt idx="136">
                        <c:v>0.22964543137808074</c:v>
                      </c:pt>
                      <c:pt idx="137">
                        <c:v>0.25066197743576507</c:v>
                      </c:pt>
                      <c:pt idx="138">
                        <c:v>0.2813864503729957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70-46D3-BAFA-63041C398174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264.20393999999999</c:v>
                </c:pt>
                <c:pt idx="85">
                  <c:v>248.89937999999998</c:v>
                </c:pt>
                <c:pt idx="86">
                  <c:v>257.63557333333335</c:v>
                </c:pt>
                <c:pt idx="87">
                  <c:v>253.42749999999995</c:v>
                </c:pt>
                <c:pt idx="88">
                  <c:v>247.82599999999999</c:v>
                </c:pt>
                <c:pt idx="89">
                  <c:v>241.15028333333333</c:v>
                </c:pt>
                <c:pt idx="90">
                  <c:v>228.03288000000003</c:v>
                </c:pt>
                <c:pt idx="91">
                  <c:v>222.86219666666662</c:v>
                </c:pt>
                <c:pt idx="92">
                  <c:v>225.64973333333333</c:v>
                </c:pt>
                <c:pt idx="93">
                  <c:v>205.28825999999998</c:v>
                </c:pt>
                <c:pt idx="94">
                  <c:v>184.4355333333333</c:v>
                </c:pt>
                <c:pt idx="95">
                  <c:v>182.18927999999997</c:v>
                </c:pt>
                <c:pt idx="96">
                  <c:v>168.14879999999999</c:v>
                </c:pt>
                <c:pt idx="97">
                  <c:v>160.85678666666669</c:v>
                </c:pt>
                <c:pt idx="98">
                  <c:v>151.48173333333332</c:v>
                </c:pt>
                <c:pt idx="99">
                  <c:v>140.38056</c:v>
                </c:pt>
                <c:pt idx="100">
                  <c:v>142.2696</c:v>
                </c:pt>
                <c:pt idx="101">
                  <c:v>142.191665</c:v>
                </c:pt>
                <c:pt idx="102">
                  <c:v>144.05807999999996</c:v>
                </c:pt>
                <c:pt idx="103">
                  <c:v>144.11512499999998</c:v>
                </c:pt>
                <c:pt idx="104">
                  <c:v>140.89010666666667</c:v>
                </c:pt>
                <c:pt idx="105">
                  <c:v>142.98459999999997</c:v>
                </c:pt>
                <c:pt idx="106">
                  <c:v>150.44517333333334</c:v>
                </c:pt>
                <c:pt idx="107">
                  <c:v>163.26784666666666</c:v>
                </c:pt>
                <c:pt idx="108">
                  <c:v>165.82499999999999</c:v>
                </c:pt>
                <c:pt idx="109">
                  <c:v>218.81752</c:v>
                </c:pt>
                <c:pt idx="110">
                  <c:v>208.81625</c:v>
                </c:pt>
                <c:pt idx="111">
                  <c:v>196.74038999999999</c:v>
                </c:pt>
                <c:pt idx="112">
                  <c:v>178.90735999999998</c:v>
                </c:pt>
                <c:pt idx="113">
                  <c:v>198.70724999999999</c:v>
                </c:pt>
                <c:pt idx="114">
                  <c:v>212.70732000000001</c:v>
                </c:pt>
                <c:pt idx="115">
                  <c:v>202.92583000000002</c:v>
                </c:pt>
                <c:pt idx="116">
                  <c:v>212.0069</c:v>
                </c:pt>
                <c:pt idx="117">
                  <c:v>220.07705500000003</c:v>
                </c:pt>
                <c:pt idx="118">
                  <c:v>195.93294000000003</c:v>
                </c:pt>
                <c:pt idx="119">
                  <c:v>196.54381666666663</c:v>
                </c:pt>
                <c:pt idx="120">
                  <c:v>193.42884000000001</c:v>
                </c:pt>
                <c:pt idx="121">
                  <c:v>214.94742000000002</c:v>
                </c:pt>
                <c:pt idx="122">
                  <c:v>238.42917</c:v>
                </c:pt>
                <c:pt idx="123">
                  <c:v>254.97372499999997</c:v>
                </c:pt>
                <c:pt idx="124">
                  <c:v>249.99519999999998</c:v>
                </c:pt>
                <c:pt idx="125">
                  <c:v>249.86537333333339</c:v>
                </c:pt>
                <c:pt idx="126">
                  <c:v>242.11463999999998</c:v>
                </c:pt>
                <c:pt idx="127">
                  <c:v>236.68084000000002</c:v>
                </c:pt>
                <c:pt idx="128">
                  <c:v>253.87648000000002</c:v>
                </c:pt>
                <c:pt idx="129">
                  <c:v>254.26776999999996</c:v>
                </c:pt>
                <c:pt idx="130">
                  <c:v>246.12261333333336</c:v>
                </c:pt>
                <c:pt idx="131">
                  <c:v>266.54480666666666</c:v>
                </c:pt>
                <c:pt idx="132">
                  <c:v>289.88785999999999</c:v>
                </c:pt>
                <c:pt idx="133">
                  <c:v>317.53459499999997</c:v>
                </c:pt>
                <c:pt idx="134">
                  <c:v>296.37119999999999</c:v>
                </c:pt>
                <c:pt idx="135">
                  <c:v>276.07633999999996</c:v>
                </c:pt>
                <c:pt idx="136">
                  <c:v>287.10688000000005</c:v>
                </c:pt>
                <c:pt idx="137">
                  <c:v>281.57947999999999</c:v>
                </c:pt>
                <c:pt idx="138">
                  <c:v>270.98955999999998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0-46D3-BAFA-63041C398174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216.02711021212122</c:v>
                </c:pt>
                <c:pt idx="85">
                  <c:v>216.02711021212122</c:v>
                </c:pt>
                <c:pt idx="86">
                  <c:v>216.02711021212122</c:v>
                </c:pt>
                <c:pt idx="87">
                  <c:v>216.02711021212122</c:v>
                </c:pt>
                <c:pt idx="88">
                  <c:v>216.02711021212122</c:v>
                </c:pt>
                <c:pt idx="89">
                  <c:v>216.02711021212122</c:v>
                </c:pt>
                <c:pt idx="90">
                  <c:v>216.02711021212122</c:v>
                </c:pt>
                <c:pt idx="91">
                  <c:v>216.02711021212122</c:v>
                </c:pt>
                <c:pt idx="92">
                  <c:v>216.02711021212122</c:v>
                </c:pt>
                <c:pt idx="93">
                  <c:v>216.02711021212122</c:v>
                </c:pt>
                <c:pt idx="94">
                  <c:v>216.02711021212122</c:v>
                </c:pt>
                <c:pt idx="95">
                  <c:v>216.02711021212122</c:v>
                </c:pt>
                <c:pt idx="96">
                  <c:v>216.02711021212122</c:v>
                </c:pt>
                <c:pt idx="97">
                  <c:v>216.02711021212122</c:v>
                </c:pt>
                <c:pt idx="98">
                  <c:v>216.02711021212122</c:v>
                </c:pt>
                <c:pt idx="99">
                  <c:v>216.02711021212122</c:v>
                </c:pt>
                <c:pt idx="100">
                  <c:v>216.02711021212122</c:v>
                </c:pt>
                <c:pt idx="101">
                  <c:v>216.02711021212122</c:v>
                </c:pt>
                <c:pt idx="102">
                  <c:v>216.02711021212122</c:v>
                </c:pt>
                <c:pt idx="103">
                  <c:v>216.02711021212122</c:v>
                </c:pt>
                <c:pt idx="104">
                  <c:v>216.02711021212122</c:v>
                </c:pt>
                <c:pt idx="105">
                  <c:v>216.02711021212122</c:v>
                </c:pt>
                <c:pt idx="106">
                  <c:v>216.02711021212122</c:v>
                </c:pt>
                <c:pt idx="107">
                  <c:v>216.02711021212122</c:v>
                </c:pt>
                <c:pt idx="108">
                  <c:v>216.02711021212122</c:v>
                </c:pt>
                <c:pt idx="109">
                  <c:v>216.02711021212122</c:v>
                </c:pt>
                <c:pt idx="110">
                  <c:v>216.02711021212122</c:v>
                </c:pt>
                <c:pt idx="111">
                  <c:v>216.02711021212122</c:v>
                </c:pt>
                <c:pt idx="112">
                  <c:v>216.02711021212122</c:v>
                </c:pt>
                <c:pt idx="113">
                  <c:v>216.02711021212122</c:v>
                </c:pt>
                <c:pt idx="114">
                  <c:v>216.02711021212122</c:v>
                </c:pt>
                <c:pt idx="115">
                  <c:v>216.02711021212122</c:v>
                </c:pt>
                <c:pt idx="116">
                  <c:v>216.02711021212122</c:v>
                </c:pt>
                <c:pt idx="117">
                  <c:v>216.02711021212122</c:v>
                </c:pt>
                <c:pt idx="118">
                  <c:v>216.02711021212122</c:v>
                </c:pt>
                <c:pt idx="119">
                  <c:v>216.02711021212122</c:v>
                </c:pt>
                <c:pt idx="120">
                  <c:v>216.02711021212122</c:v>
                </c:pt>
                <c:pt idx="121">
                  <c:v>216.02711021212122</c:v>
                </c:pt>
                <c:pt idx="122">
                  <c:v>216.02711021212122</c:v>
                </c:pt>
                <c:pt idx="123">
                  <c:v>216.02711021212122</c:v>
                </c:pt>
                <c:pt idx="124">
                  <c:v>216.02711021212122</c:v>
                </c:pt>
                <c:pt idx="125">
                  <c:v>216.02711021212122</c:v>
                </c:pt>
                <c:pt idx="126">
                  <c:v>216.02711021212122</c:v>
                </c:pt>
                <c:pt idx="127">
                  <c:v>216.02711021212122</c:v>
                </c:pt>
                <c:pt idx="128">
                  <c:v>216.02711021212122</c:v>
                </c:pt>
                <c:pt idx="129">
                  <c:v>216.02711021212122</c:v>
                </c:pt>
                <c:pt idx="130">
                  <c:v>216.02711021212122</c:v>
                </c:pt>
                <c:pt idx="131">
                  <c:v>216.02711021212122</c:v>
                </c:pt>
                <c:pt idx="132">
                  <c:v>216.02711021212122</c:v>
                </c:pt>
                <c:pt idx="133">
                  <c:v>216.02711021212122</c:v>
                </c:pt>
                <c:pt idx="134">
                  <c:v>216.02711021212122</c:v>
                </c:pt>
                <c:pt idx="135">
                  <c:v>216.02711021212122</c:v>
                </c:pt>
                <c:pt idx="136">
                  <c:v>216.02711021212122</c:v>
                </c:pt>
                <c:pt idx="137">
                  <c:v>216.02711021212122</c:v>
                </c:pt>
                <c:pt idx="138">
                  <c:v>216.02711021212122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7C70-46D3-BAFA-63041C398174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374.63579999999996</c:v>
                </c:pt>
                <c:pt idx="85">
                  <c:v>374.63579999999996</c:v>
                </c:pt>
                <c:pt idx="86">
                  <c:v>374.63579999999996</c:v>
                </c:pt>
                <c:pt idx="87">
                  <c:v>374.63579999999996</c:v>
                </c:pt>
                <c:pt idx="88">
                  <c:v>374.63579999999996</c:v>
                </c:pt>
                <c:pt idx="89">
                  <c:v>374.63579999999996</c:v>
                </c:pt>
                <c:pt idx="90">
                  <c:v>374.63579999999996</c:v>
                </c:pt>
                <c:pt idx="91">
                  <c:v>374.63579999999996</c:v>
                </c:pt>
                <c:pt idx="92">
                  <c:v>374.63579999999996</c:v>
                </c:pt>
                <c:pt idx="93">
                  <c:v>374.63579999999996</c:v>
                </c:pt>
                <c:pt idx="94">
                  <c:v>374.63579999999996</c:v>
                </c:pt>
                <c:pt idx="95">
                  <c:v>374.63579999999996</c:v>
                </c:pt>
                <c:pt idx="96">
                  <c:v>369.92736000000002</c:v>
                </c:pt>
                <c:pt idx="97">
                  <c:v>369.92736000000002</c:v>
                </c:pt>
                <c:pt idx="98">
                  <c:v>369.92736000000002</c:v>
                </c:pt>
                <c:pt idx="99">
                  <c:v>369.92736000000002</c:v>
                </c:pt>
                <c:pt idx="100">
                  <c:v>369.92736000000002</c:v>
                </c:pt>
                <c:pt idx="101">
                  <c:v>369.92736000000002</c:v>
                </c:pt>
                <c:pt idx="102">
                  <c:v>369.92736000000002</c:v>
                </c:pt>
                <c:pt idx="103">
                  <c:v>369.92736000000002</c:v>
                </c:pt>
                <c:pt idx="104">
                  <c:v>369.92736000000002</c:v>
                </c:pt>
                <c:pt idx="105">
                  <c:v>369.92736000000002</c:v>
                </c:pt>
                <c:pt idx="106">
                  <c:v>369.92736000000002</c:v>
                </c:pt>
                <c:pt idx="107">
                  <c:v>369.92736000000002</c:v>
                </c:pt>
                <c:pt idx="108">
                  <c:v>389.8125</c:v>
                </c:pt>
                <c:pt idx="109">
                  <c:v>389.8125</c:v>
                </c:pt>
                <c:pt idx="110">
                  <c:v>389.8125</c:v>
                </c:pt>
                <c:pt idx="111">
                  <c:v>389.8125</c:v>
                </c:pt>
                <c:pt idx="112">
                  <c:v>389.8125</c:v>
                </c:pt>
                <c:pt idx="113">
                  <c:v>389.8125</c:v>
                </c:pt>
                <c:pt idx="114">
                  <c:v>389.8125</c:v>
                </c:pt>
                <c:pt idx="115">
                  <c:v>389.8125</c:v>
                </c:pt>
                <c:pt idx="116">
                  <c:v>389.8125</c:v>
                </c:pt>
                <c:pt idx="117">
                  <c:v>389.8125</c:v>
                </c:pt>
                <c:pt idx="118">
                  <c:v>389.8125</c:v>
                </c:pt>
                <c:pt idx="119">
                  <c:v>389.8125</c:v>
                </c:pt>
                <c:pt idx="120">
                  <c:v>406.97514000000001</c:v>
                </c:pt>
                <c:pt idx="121">
                  <c:v>406.97514000000001</c:v>
                </c:pt>
                <c:pt idx="122">
                  <c:v>406.97514000000001</c:v>
                </c:pt>
                <c:pt idx="123">
                  <c:v>406.97514000000001</c:v>
                </c:pt>
                <c:pt idx="124">
                  <c:v>406.97514000000001</c:v>
                </c:pt>
                <c:pt idx="125">
                  <c:v>406.97514000000001</c:v>
                </c:pt>
                <c:pt idx="126">
                  <c:v>406.97514000000001</c:v>
                </c:pt>
                <c:pt idx="127">
                  <c:v>406.97514000000001</c:v>
                </c:pt>
                <c:pt idx="128">
                  <c:v>406.97514000000001</c:v>
                </c:pt>
                <c:pt idx="129">
                  <c:v>406.97514000000001</c:v>
                </c:pt>
                <c:pt idx="130">
                  <c:v>406.97514000000001</c:v>
                </c:pt>
                <c:pt idx="131">
                  <c:v>406.97514000000001</c:v>
                </c:pt>
                <c:pt idx="132">
                  <c:v>402.90899999999999</c:v>
                </c:pt>
                <c:pt idx="133">
                  <c:v>402.90899999999999</c:v>
                </c:pt>
                <c:pt idx="134">
                  <c:v>402.90899999999999</c:v>
                </c:pt>
                <c:pt idx="135">
                  <c:v>402.90899999999999</c:v>
                </c:pt>
                <c:pt idx="136">
                  <c:v>402.90899999999999</c:v>
                </c:pt>
                <c:pt idx="137">
                  <c:v>402.90899999999999</c:v>
                </c:pt>
                <c:pt idx="138">
                  <c:v>402.90899999999999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70-46D3-BAFA-63041C398174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411.23012699999998</c:v>
                </c:pt>
                <c:pt idx="85">
                  <c:v>411.23012699999998</c:v>
                </c:pt>
                <c:pt idx="86">
                  <c:v>411.23012699999998</c:v>
                </c:pt>
                <c:pt idx="87">
                  <c:v>411.23012699999998</c:v>
                </c:pt>
                <c:pt idx="88">
                  <c:v>411.23012699999998</c:v>
                </c:pt>
                <c:pt idx="89">
                  <c:v>411.23012699999998</c:v>
                </c:pt>
                <c:pt idx="90">
                  <c:v>411.23012699999998</c:v>
                </c:pt>
                <c:pt idx="91">
                  <c:v>411.23012699999998</c:v>
                </c:pt>
                <c:pt idx="92">
                  <c:v>411.23012699999998</c:v>
                </c:pt>
                <c:pt idx="93">
                  <c:v>411.23012699999998</c:v>
                </c:pt>
                <c:pt idx="94">
                  <c:v>411.23012699999998</c:v>
                </c:pt>
                <c:pt idx="95">
                  <c:v>411.23012699999998</c:v>
                </c:pt>
                <c:pt idx="96">
                  <c:v>404.82991300000003</c:v>
                </c:pt>
                <c:pt idx="97">
                  <c:v>404.82991300000003</c:v>
                </c:pt>
                <c:pt idx="98">
                  <c:v>404.82991300000003</c:v>
                </c:pt>
                <c:pt idx="99">
                  <c:v>404.82991300000003</c:v>
                </c:pt>
                <c:pt idx="100">
                  <c:v>404.82991300000003</c:v>
                </c:pt>
                <c:pt idx="101">
                  <c:v>404.82991300000003</c:v>
                </c:pt>
                <c:pt idx="102">
                  <c:v>404.82991300000003</c:v>
                </c:pt>
                <c:pt idx="103">
                  <c:v>404.82991300000003</c:v>
                </c:pt>
                <c:pt idx="104">
                  <c:v>404.82991300000003</c:v>
                </c:pt>
                <c:pt idx="105">
                  <c:v>404.82991300000003</c:v>
                </c:pt>
                <c:pt idx="106">
                  <c:v>404.82991300000003</c:v>
                </c:pt>
                <c:pt idx="107">
                  <c:v>404.82991300000003</c:v>
                </c:pt>
                <c:pt idx="108">
                  <c:v>411.01875000000001</c:v>
                </c:pt>
                <c:pt idx="109">
                  <c:v>411.01875000000001</c:v>
                </c:pt>
                <c:pt idx="110">
                  <c:v>411.01875000000001</c:v>
                </c:pt>
                <c:pt idx="111">
                  <c:v>411.01875000000001</c:v>
                </c:pt>
                <c:pt idx="112">
                  <c:v>411.01875000000001</c:v>
                </c:pt>
                <c:pt idx="113">
                  <c:v>411.01875000000001</c:v>
                </c:pt>
                <c:pt idx="114">
                  <c:v>411.01875000000001</c:v>
                </c:pt>
                <c:pt idx="115">
                  <c:v>411.01875000000001</c:v>
                </c:pt>
                <c:pt idx="116">
                  <c:v>411.01875000000001</c:v>
                </c:pt>
                <c:pt idx="117">
                  <c:v>411.01875000000001</c:v>
                </c:pt>
                <c:pt idx="118">
                  <c:v>411.01875000000001</c:v>
                </c:pt>
                <c:pt idx="119">
                  <c:v>411.01875000000001</c:v>
                </c:pt>
                <c:pt idx="120">
                  <c:v>427.25397000000004</c:v>
                </c:pt>
                <c:pt idx="121">
                  <c:v>427.25397000000004</c:v>
                </c:pt>
                <c:pt idx="122">
                  <c:v>427.25397000000004</c:v>
                </c:pt>
                <c:pt idx="123">
                  <c:v>427.25397000000004</c:v>
                </c:pt>
                <c:pt idx="124">
                  <c:v>427.25397000000004</c:v>
                </c:pt>
                <c:pt idx="125">
                  <c:v>427.25397000000004</c:v>
                </c:pt>
                <c:pt idx="126">
                  <c:v>427.25397000000004</c:v>
                </c:pt>
                <c:pt idx="127">
                  <c:v>427.25397000000004</c:v>
                </c:pt>
                <c:pt idx="128">
                  <c:v>427.25397000000004</c:v>
                </c:pt>
                <c:pt idx="129">
                  <c:v>427.25397000000004</c:v>
                </c:pt>
                <c:pt idx="130">
                  <c:v>427.25397000000004</c:v>
                </c:pt>
                <c:pt idx="131">
                  <c:v>427.25397000000004</c:v>
                </c:pt>
                <c:pt idx="132">
                  <c:v>422.38293499999997</c:v>
                </c:pt>
                <c:pt idx="133">
                  <c:v>422.38293499999997</c:v>
                </c:pt>
                <c:pt idx="134">
                  <c:v>422.38293499999997</c:v>
                </c:pt>
                <c:pt idx="135">
                  <c:v>422.38293499999997</c:v>
                </c:pt>
                <c:pt idx="136">
                  <c:v>422.38293499999997</c:v>
                </c:pt>
                <c:pt idx="137">
                  <c:v>422.38293499999997</c:v>
                </c:pt>
                <c:pt idx="138">
                  <c:v>422.38293499999997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C70-46D3-BAFA-63041C398174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454.21529999999996</c:v>
                </c:pt>
                <c:pt idx="85">
                  <c:v>454.21529999999996</c:v>
                </c:pt>
                <c:pt idx="86">
                  <c:v>454.21529999999996</c:v>
                </c:pt>
                <c:pt idx="87">
                  <c:v>454.21529999999996</c:v>
                </c:pt>
                <c:pt idx="88">
                  <c:v>454.21529999999996</c:v>
                </c:pt>
                <c:pt idx="89">
                  <c:v>454.21529999999996</c:v>
                </c:pt>
                <c:pt idx="90">
                  <c:v>454.21529999999996</c:v>
                </c:pt>
                <c:pt idx="91">
                  <c:v>454.21529999999996</c:v>
                </c:pt>
                <c:pt idx="92">
                  <c:v>454.21529999999996</c:v>
                </c:pt>
                <c:pt idx="93">
                  <c:v>454.21529999999996</c:v>
                </c:pt>
                <c:pt idx="94">
                  <c:v>454.21529999999996</c:v>
                </c:pt>
                <c:pt idx="95">
                  <c:v>454.21529999999996</c:v>
                </c:pt>
                <c:pt idx="96">
                  <c:v>445.82785999999999</c:v>
                </c:pt>
                <c:pt idx="97">
                  <c:v>445.82785999999999</c:v>
                </c:pt>
                <c:pt idx="98">
                  <c:v>445.82785999999999</c:v>
                </c:pt>
                <c:pt idx="99">
                  <c:v>445.82785999999999</c:v>
                </c:pt>
                <c:pt idx="100">
                  <c:v>445.82785999999999</c:v>
                </c:pt>
                <c:pt idx="101">
                  <c:v>445.82785999999999</c:v>
                </c:pt>
                <c:pt idx="102">
                  <c:v>445.82785999999999</c:v>
                </c:pt>
                <c:pt idx="103">
                  <c:v>445.82785999999999</c:v>
                </c:pt>
                <c:pt idx="104">
                  <c:v>445.82785999999999</c:v>
                </c:pt>
                <c:pt idx="105">
                  <c:v>445.82785999999999</c:v>
                </c:pt>
                <c:pt idx="106">
                  <c:v>445.82785999999999</c:v>
                </c:pt>
                <c:pt idx="107">
                  <c:v>445.82785999999999</c:v>
                </c:pt>
                <c:pt idx="108">
                  <c:v>440.02125000000001</c:v>
                </c:pt>
                <c:pt idx="109">
                  <c:v>440.02125000000001</c:v>
                </c:pt>
                <c:pt idx="110">
                  <c:v>440.02125000000001</c:v>
                </c:pt>
                <c:pt idx="111">
                  <c:v>440.02125000000001</c:v>
                </c:pt>
                <c:pt idx="112">
                  <c:v>440.02125000000001</c:v>
                </c:pt>
                <c:pt idx="113">
                  <c:v>440.02125000000001</c:v>
                </c:pt>
                <c:pt idx="114">
                  <c:v>440.02125000000001</c:v>
                </c:pt>
                <c:pt idx="115">
                  <c:v>440.02125000000001</c:v>
                </c:pt>
                <c:pt idx="116">
                  <c:v>440.02125000000001</c:v>
                </c:pt>
                <c:pt idx="117">
                  <c:v>440.02125000000001</c:v>
                </c:pt>
                <c:pt idx="118">
                  <c:v>440.02125000000001</c:v>
                </c:pt>
                <c:pt idx="119">
                  <c:v>440.02125000000001</c:v>
                </c:pt>
                <c:pt idx="120">
                  <c:v>454.98809400000005</c:v>
                </c:pt>
                <c:pt idx="121">
                  <c:v>454.98809400000005</c:v>
                </c:pt>
                <c:pt idx="122">
                  <c:v>454.98809400000005</c:v>
                </c:pt>
                <c:pt idx="123">
                  <c:v>454.98809400000005</c:v>
                </c:pt>
                <c:pt idx="124">
                  <c:v>454.98809400000005</c:v>
                </c:pt>
                <c:pt idx="125">
                  <c:v>454.98809400000005</c:v>
                </c:pt>
                <c:pt idx="126">
                  <c:v>454.98809400000005</c:v>
                </c:pt>
                <c:pt idx="127">
                  <c:v>454.98809400000005</c:v>
                </c:pt>
                <c:pt idx="128">
                  <c:v>454.98809400000005</c:v>
                </c:pt>
                <c:pt idx="129">
                  <c:v>454.98809400000005</c:v>
                </c:pt>
                <c:pt idx="130">
                  <c:v>454.98809400000005</c:v>
                </c:pt>
                <c:pt idx="131">
                  <c:v>454.98809400000005</c:v>
                </c:pt>
                <c:pt idx="132">
                  <c:v>449.01625300000001</c:v>
                </c:pt>
                <c:pt idx="133">
                  <c:v>449.01625300000001</c:v>
                </c:pt>
                <c:pt idx="134">
                  <c:v>449.01625300000001</c:v>
                </c:pt>
                <c:pt idx="135">
                  <c:v>449.01625300000001</c:v>
                </c:pt>
                <c:pt idx="136">
                  <c:v>449.01625300000001</c:v>
                </c:pt>
                <c:pt idx="137">
                  <c:v>449.01625300000001</c:v>
                </c:pt>
                <c:pt idx="138">
                  <c:v>449.01625300000001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C70-46D3-BAFA-63041C398174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494.55598499999996</c:v>
                </c:pt>
                <c:pt idx="85">
                  <c:v>494.55598499999996</c:v>
                </c:pt>
                <c:pt idx="86">
                  <c:v>494.55598499999996</c:v>
                </c:pt>
                <c:pt idx="87">
                  <c:v>494.55598499999996</c:v>
                </c:pt>
                <c:pt idx="88">
                  <c:v>494.55598499999996</c:v>
                </c:pt>
                <c:pt idx="89">
                  <c:v>494.55598499999996</c:v>
                </c:pt>
                <c:pt idx="90">
                  <c:v>494.55598499999996</c:v>
                </c:pt>
                <c:pt idx="91">
                  <c:v>494.55598499999996</c:v>
                </c:pt>
                <c:pt idx="92">
                  <c:v>494.55598499999996</c:v>
                </c:pt>
                <c:pt idx="93">
                  <c:v>494.55598499999996</c:v>
                </c:pt>
                <c:pt idx="94">
                  <c:v>494.55598499999996</c:v>
                </c:pt>
                <c:pt idx="95">
                  <c:v>494.55598499999996</c:v>
                </c:pt>
                <c:pt idx="96">
                  <c:v>484.30357500000002</c:v>
                </c:pt>
                <c:pt idx="97">
                  <c:v>484.30357500000002</c:v>
                </c:pt>
                <c:pt idx="98">
                  <c:v>484.30357500000002</c:v>
                </c:pt>
                <c:pt idx="99">
                  <c:v>484.30357500000002</c:v>
                </c:pt>
                <c:pt idx="100">
                  <c:v>484.30357500000002</c:v>
                </c:pt>
                <c:pt idx="101">
                  <c:v>484.30357500000002</c:v>
                </c:pt>
                <c:pt idx="102">
                  <c:v>484.30357500000002</c:v>
                </c:pt>
                <c:pt idx="103">
                  <c:v>484.30357500000002</c:v>
                </c:pt>
                <c:pt idx="104">
                  <c:v>484.30357500000002</c:v>
                </c:pt>
                <c:pt idx="105">
                  <c:v>484.30357500000002</c:v>
                </c:pt>
                <c:pt idx="106">
                  <c:v>484.30357500000002</c:v>
                </c:pt>
                <c:pt idx="107">
                  <c:v>484.30357500000002</c:v>
                </c:pt>
                <c:pt idx="108">
                  <c:v>478.42874999999998</c:v>
                </c:pt>
                <c:pt idx="109">
                  <c:v>478.42874999999998</c:v>
                </c:pt>
                <c:pt idx="110">
                  <c:v>478.42874999999998</c:v>
                </c:pt>
                <c:pt idx="111">
                  <c:v>478.42874999999998</c:v>
                </c:pt>
                <c:pt idx="112">
                  <c:v>478.42874999999998</c:v>
                </c:pt>
                <c:pt idx="113">
                  <c:v>478.42874999999998</c:v>
                </c:pt>
                <c:pt idx="114">
                  <c:v>478.42874999999998</c:v>
                </c:pt>
                <c:pt idx="115">
                  <c:v>478.42874999999998</c:v>
                </c:pt>
                <c:pt idx="116">
                  <c:v>478.42874999999998</c:v>
                </c:pt>
                <c:pt idx="117">
                  <c:v>478.42874999999998</c:v>
                </c:pt>
                <c:pt idx="118">
                  <c:v>478.42874999999998</c:v>
                </c:pt>
                <c:pt idx="119">
                  <c:v>478.42874999999998</c:v>
                </c:pt>
                <c:pt idx="120">
                  <c:v>491.71590600000002</c:v>
                </c:pt>
                <c:pt idx="121">
                  <c:v>491.71590600000002</c:v>
                </c:pt>
                <c:pt idx="122">
                  <c:v>491.71590600000002</c:v>
                </c:pt>
                <c:pt idx="123">
                  <c:v>491.71590600000002</c:v>
                </c:pt>
                <c:pt idx="124">
                  <c:v>491.71590600000002</c:v>
                </c:pt>
                <c:pt idx="125">
                  <c:v>491.71590600000002</c:v>
                </c:pt>
                <c:pt idx="126">
                  <c:v>491.71590600000002</c:v>
                </c:pt>
                <c:pt idx="127">
                  <c:v>491.71590600000002</c:v>
                </c:pt>
                <c:pt idx="128">
                  <c:v>491.71590600000002</c:v>
                </c:pt>
                <c:pt idx="129">
                  <c:v>491.71590600000002</c:v>
                </c:pt>
                <c:pt idx="130">
                  <c:v>491.71590600000002</c:v>
                </c:pt>
                <c:pt idx="131">
                  <c:v>491.71590600000002</c:v>
                </c:pt>
                <c:pt idx="132">
                  <c:v>484.28628700000002</c:v>
                </c:pt>
                <c:pt idx="133">
                  <c:v>484.28628700000002</c:v>
                </c:pt>
                <c:pt idx="134">
                  <c:v>484.28628700000002</c:v>
                </c:pt>
                <c:pt idx="135">
                  <c:v>484.28628700000002</c:v>
                </c:pt>
                <c:pt idx="136">
                  <c:v>484.28628700000002</c:v>
                </c:pt>
                <c:pt idx="137">
                  <c:v>484.28628700000002</c:v>
                </c:pt>
                <c:pt idx="138">
                  <c:v>484.28628700000002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C70-46D3-BAFA-63041C39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0.24945533769063172</c:v>
                </c:pt>
                <c:pt idx="85">
                  <c:v>0.31855996321405122</c:v>
                </c:pt>
                <c:pt idx="86">
                  <c:v>0.272580878697539</c:v>
                </c:pt>
                <c:pt idx="87">
                  <c:v>0.28851941005104159</c:v>
                </c:pt>
                <c:pt idx="88">
                  <c:v>0.32096007197746007</c:v>
                </c:pt>
                <c:pt idx="89">
                  <c:v>0.33500813026648518</c:v>
                </c:pt>
                <c:pt idx="90">
                  <c:v>0.39173778907408202</c:v>
                </c:pt>
                <c:pt idx="91">
                  <c:v>0.40522782392926671</c:v>
                </c:pt>
                <c:pt idx="92">
                  <c:v>0.39684176828090983</c:v>
                </c:pt>
                <c:pt idx="93">
                  <c:v>0.46014346911498211</c:v>
                </c:pt>
                <c:pt idx="94">
                  <c:v>0.53550414088088283</c:v>
                </c:pt>
                <c:pt idx="95">
                  <c:v>0.54103761128363426</c:v>
                </c:pt>
                <c:pt idx="96">
                  <c:v>0.5970117845117846</c:v>
                </c:pt>
                <c:pt idx="97">
                  <c:v>0.6175197446571371</c:v>
                </c:pt>
                <c:pt idx="98">
                  <c:v>0.63120207047014742</c:v>
                </c:pt>
                <c:pt idx="99">
                  <c:v>0.66335492189601764</c:v>
                </c:pt>
                <c:pt idx="100">
                  <c:v>0.65208845325741793</c:v>
                </c:pt>
                <c:pt idx="101">
                  <c:v>0.6471453356560477</c:v>
                </c:pt>
                <c:pt idx="102">
                  <c:v>0.63851065246971728</c:v>
                </c:pt>
                <c:pt idx="103">
                  <c:v>0.63983165505790107</c:v>
                </c:pt>
                <c:pt idx="104">
                  <c:v>0.65379569533747262</c:v>
                </c:pt>
                <c:pt idx="105">
                  <c:v>0.64369851782072385</c:v>
                </c:pt>
                <c:pt idx="106">
                  <c:v>0.61270195196039445</c:v>
                </c:pt>
                <c:pt idx="107">
                  <c:v>0.58291999392649529</c:v>
                </c:pt>
                <c:pt idx="108">
                  <c:v>0.61327561327561331</c:v>
                </c:pt>
                <c:pt idx="109">
                  <c:v>0.43885124258457597</c:v>
                </c:pt>
                <c:pt idx="110">
                  <c:v>0.46726524504302286</c:v>
                </c:pt>
                <c:pt idx="111">
                  <c:v>0.49747968574635232</c:v>
                </c:pt>
                <c:pt idx="112">
                  <c:v>0.55284465109650294</c:v>
                </c:pt>
                <c:pt idx="113">
                  <c:v>0.48116722783389448</c:v>
                </c:pt>
                <c:pt idx="114">
                  <c:v>0.42177687991021312</c:v>
                </c:pt>
                <c:pt idx="115">
                  <c:v>0.45979756649386277</c:v>
                </c:pt>
                <c:pt idx="116">
                  <c:v>0.42524008337341673</c:v>
                </c:pt>
                <c:pt idx="117">
                  <c:v>0.38489622147399927</c:v>
                </c:pt>
                <c:pt idx="118">
                  <c:v>0.48017261860224819</c:v>
                </c:pt>
                <c:pt idx="119">
                  <c:v>0.49043771043771039</c:v>
                </c:pt>
                <c:pt idx="120">
                  <c:v>0.51185126442858397</c:v>
                </c:pt>
                <c:pt idx="121">
                  <c:v>0.43661909613883981</c:v>
                </c:pt>
                <c:pt idx="122">
                  <c:v>0.34977219984493402</c:v>
                </c:pt>
                <c:pt idx="123">
                  <c:v>0.29315234095134168</c:v>
                </c:pt>
                <c:pt idx="124">
                  <c:v>0.31488973885617572</c:v>
                </c:pt>
                <c:pt idx="125">
                  <c:v>0.31558432127656072</c:v>
                </c:pt>
                <c:pt idx="126">
                  <c:v>0.34926082544828996</c:v>
                </c:pt>
                <c:pt idx="127">
                  <c:v>0.37166252136842248</c:v>
                </c:pt>
                <c:pt idx="128">
                  <c:v>0.32653934477559382</c:v>
                </c:pt>
                <c:pt idx="129">
                  <c:v>0.3395652291357813</c:v>
                </c:pt>
                <c:pt idx="130">
                  <c:v>0.36337984237126181</c:v>
                </c:pt>
                <c:pt idx="131">
                  <c:v>0.28242671311842571</c:v>
                </c:pt>
                <c:pt idx="132">
                  <c:v>0.20256410256410265</c:v>
                </c:pt>
                <c:pt idx="133">
                  <c:v>0.12140148271694103</c:v>
                </c:pt>
                <c:pt idx="134">
                  <c:v>0.19137634056325378</c:v>
                </c:pt>
                <c:pt idx="135">
                  <c:v>0.25803800196404986</c:v>
                </c:pt>
                <c:pt idx="136">
                  <c:v>0.22964543137808074</c:v>
                </c:pt>
                <c:pt idx="137">
                  <c:v>0.25066197743576507</c:v>
                </c:pt>
                <c:pt idx="138">
                  <c:v>0.2813864503729957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DB8-4B23-BBBB-837E40425D98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8-4B23-BBBB-837E4042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454.21529999999996</c:v>
                      </c:pt>
                      <c:pt idx="85">
                        <c:v>454.21529999999996</c:v>
                      </c:pt>
                      <c:pt idx="86">
                        <c:v>454.21529999999996</c:v>
                      </c:pt>
                      <c:pt idx="87">
                        <c:v>454.21529999999996</c:v>
                      </c:pt>
                      <c:pt idx="88">
                        <c:v>454.21529999999996</c:v>
                      </c:pt>
                      <c:pt idx="89">
                        <c:v>454.21529999999996</c:v>
                      </c:pt>
                      <c:pt idx="90">
                        <c:v>454.21529999999996</c:v>
                      </c:pt>
                      <c:pt idx="91">
                        <c:v>454.21529999999996</c:v>
                      </c:pt>
                      <c:pt idx="92">
                        <c:v>454.21529999999996</c:v>
                      </c:pt>
                      <c:pt idx="93">
                        <c:v>454.21529999999996</c:v>
                      </c:pt>
                      <c:pt idx="94">
                        <c:v>454.21529999999996</c:v>
                      </c:pt>
                      <c:pt idx="95">
                        <c:v>454.21529999999996</c:v>
                      </c:pt>
                      <c:pt idx="96">
                        <c:v>445.82785999999999</c:v>
                      </c:pt>
                      <c:pt idx="97">
                        <c:v>445.82785999999999</c:v>
                      </c:pt>
                      <c:pt idx="98">
                        <c:v>445.82785999999999</c:v>
                      </c:pt>
                      <c:pt idx="99">
                        <c:v>445.82785999999999</c:v>
                      </c:pt>
                      <c:pt idx="100">
                        <c:v>445.82785999999999</c:v>
                      </c:pt>
                      <c:pt idx="101">
                        <c:v>445.82785999999999</c:v>
                      </c:pt>
                      <c:pt idx="102">
                        <c:v>445.82785999999999</c:v>
                      </c:pt>
                      <c:pt idx="103">
                        <c:v>445.82785999999999</c:v>
                      </c:pt>
                      <c:pt idx="104">
                        <c:v>445.82785999999999</c:v>
                      </c:pt>
                      <c:pt idx="105">
                        <c:v>445.82785999999999</c:v>
                      </c:pt>
                      <c:pt idx="106">
                        <c:v>445.82785999999999</c:v>
                      </c:pt>
                      <c:pt idx="107">
                        <c:v>445.82785999999999</c:v>
                      </c:pt>
                      <c:pt idx="108">
                        <c:v>440.02125000000001</c:v>
                      </c:pt>
                      <c:pt idx="109">
                        <c:v>440.02125000000001</c:v>
                      </c:pt>
                      <c:pt idx="110">
                        <c:v>440.02125000000001</c:v>
                      </c:pt>
                      <c:pt idx="111">
                        <c:v>440.02125000000001</c:v>
                      </c:pt>
                      <c:pt idx="112">
                        <c:v>440.02125000000001</c:v>
                      </c:pt>
                      <c:pt idx="113">
                        <c:v>440.02125000000001</c:v>
                      </c:pt>
                      <c:pt idx="114">
                        <c:v>440.02125000000001</c:v>
                      </c:pt>
                      <c:pt idx="115">
                        <c:v>440.02125000000001</c:v>
                      </c:pt>
                      <c:pt idx="116">
                        <c:v>440.02125000000001</c:v>
                      </c:pt>
                      <c:pt idx="117">
                        <c:v>440.02125000000001</c:v>
                      </c:pt>
                      <c:pt idx="118">
                        <c:v>440.02125000000001</c:v>
                      </c:pt>
                      <c:pt idx="119">
                        <c:v>440.02125000000001</c:v>
                      </c:pt>
                      <c:pt idx="120">
                        <c:v>454.98809400000005</c:v>
                      </c:pt>
                      <c:pt idx="121">
                        <c:v>454.98809400000005</c:v>
                      </c:pt>
                      <c:pt idx="122">
                        <c:v>454.98809400000005</c:v>
                      </c:pt>
                      <c:pt idx="123">
                        <c:v>454.98809400000005</c:v>
                      </c:pt>
                      <c:pt idx="124">
                        <c:v>454.98809400000005</c:v>
                      </c:pt>
                      <c:pt idx="125">
                        <c:v>454.98809400000005</c:v>
                      </c:pt>
                      <c:pt idx="126">
                        <c:v>454.98809400000005</c:v>
                      </c:pt>
                      <c:pt idx="127">
                        <c:v>454.98809400000005</c:v>
                      </c:pt>
                      <c:pt idx="128">
                        <c:v>454.98809400000005</c:v>
                      </c:pt>
                      <c:pt idx="129">
                        <c:v>454.98809400000005</c:v>
                      </c:pt>
                      <c:pt idx="130">
                        <c:v>454.98809400000005</c:v>
                      </c:pt>
                      <c:pt idx="131">
                        <c:v>454.98809400000005</c:v>
                      </c:pt>
                      <c:pt idx="132">
                        <c:v>449.01625300000001</c:v>
                      </c:pt>
                      <c:pt idx="133">
                        <c:v>449.01625300000001</c:v>
                      </c:pt>
                      <c:pt idx="134">
                        <c:v>449.01625300000001</c:v>
                      </c:pt>
                      <c:pt idx="135">
                        <c:v>449.01625300000001</c:v>
                      </c:pt>
                      <c:pt idx="136">
                        <c:v>449.01625300000001</c:v>
                      </c:pt>
                      <c:pt idx="137">
                        <c:v>449.01625300000001</c:v>
                      </c:pt>
                      <c:pt idx="138">
                        <c:v>449.01625300000001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FDB8-4B23-BBBB-837E40425D98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494.55598499999996</c:v>
                      </c:pt>
                      <c:pt idx="85">
                        <c:v>494.55598499999996</c:v>
                      </c:pt>
                      <c:pt idx="86">
                        <c:v>494.55598499999996</c:v>
                      </c:pt>
                      <c:pt idx="87">
                        <c:v>494.55598499999996</c:v>
                      </c:pt>
                      <c:pt idx="88">
                        <c:v>494.55598499999996</c:v>
                      </c:pt>
                      <c:pt idx="89">
                        <c:v>494.55598499999996</c:v>
                      </c:pt>
                      <c:pt idx="90">
                        <c:v>494.55598499999996</c:v>
                      </c:pt>
                      <c:pt idx="91">
                        <c:v>494.55598499999996</c:v>
                      </c:pt>
                      <c:pt idx="92">
                        <c:v>494.55598499999996</c:v>
                      </c:pt>
                      <c:pt idx="93">
                        <c:v>494.55598499999996</c:v>
                      </c:pt>
                      <c:pt idx="94">
                        <c:v>494.55598499999996</c:v>
                      </c:pt>
                      <c:pt idx="95">
                        <c:v>494.55598499999996</c:v>
                      </c:pt>
                      <c:pt idx="96">
                        <c:v>484.30357500000002</c:v>
                      </c:pt>
                      <c:pt idx="97">
                        <c:v>484.30357500000002</c:v>
                      </c:pt>
                      <c:pt idx="98">
                        <c:v>484.30357500000002</c:v>
                      </c:pt>
                      <c:pt idx="99">
                        <c:v>484.30357500000002</c:v>
                      </c:pt>
                      <c:pt idx="100">
                        <c:v>484.30357500000002</c:v>
                      </c:pt>
                      <c:pt idx="101">
                        <c:v>484.30357500000002</c:v>
                      </c:pt>
                      <c:pt idx="102">
                        <c:v>484.30357500000002</c:v>
                      </c:pt>
                      <c:pt idx="103">
                        <c:v>484.30357500000002</c:v>
                      </c:pt>
                      <c:pt idx="104">
                        <c:v>484.30357500000002</c:v>
                      </c:pt>
                      <c:pt idx="105">
                        <c:v>484.30357500000002</c:v>
                      </c:pt>
                      <c:pt idx="106">
                        <c:v>484.30357500000002</c:v>
                      </c:pt>
                      <c:pt idx="107">
                        <c:v>484.30357500000002</c:v>
                      </c:pt>
                      <c:pt idx="108">
                        <c:v>478.42874999999998</c:v>
                      </c:pt>
                      <c:pt idx="109">
                        <c:v>478.42874999999998</c:v>
                      </c:pt>
                      <c:pt idx="110">
                        <c:v>478.42874999999998</c:v>
                      </c:pt>
                      <c:pt idx="111">
                        <c:v>478.42874999999998</c:v>
                      </c:pt>
                      <c:pt idx="112">
                        <c:v>478.42874999999998</c:v>
                      </c:pt>
                      <c:pt idx="113">
                        <c:v>478.42874999999998</c:v>
                      </c:pt>
                      <c:pt idx="114">
                        <c:v>478.42874999999998</c:v>
                      </c:pt>
                      <c:pt idx="115">
                        <c:v>478.42874999999998</c:v>
                      </c:pt>
                      <c:pt idx="116">
                        <c:v>478.42874999999998</c:v>
                      </c:pt>
                      <c:pt idx="117">
                        <c:v>478.42874999999998</c:v>
                      </c:pt>
                      <c:pt idx="118">
                        <c:v>478.42874999999998</c:v>
                      </c:pt>
                      <c:pt idx="119">
                        <c:v>478.42874999999998</c:v>
                      </c:pt>
                      <c:pt idx="120">
                        <c:v>491.71590600000002</c:v>
                      </c:pt>
                      <c:pt idx="121">
                        <c:v>491.71590600000002</c:v>
                      </c:pt>
                      <c:pt idx="122">
                        <c:v>491.71590600000002</c:v>
                      </c:pt>
                      <c:pt idx="123">
                        <c:v>491.71590600000002</c:v>
                      </c:pt>
                      <c:pt idx="124">
                        <c:v>491.71590600000002</c:v>
                      </c:pt>
                      <c:pt idx="125">
                        <c:v>491.71590600000002</c:v>
                      </c:pt>
                      <c:pt idx="126">
                        <c:v>491.71590600000002</c:v>
                      </c:pt>
                      <c:pt idx="127">
                        <c:v>491.71590600000002</c:v>
                      </c:pt>
                      <c:pt idx="128">
                        <c:v>491.71590600000002</c:v>
                      </c:pt>
                      <c:pt idx="129">
                        <c:v>491.71590600000002</c:v>
                      </c:pt>
                      <c:pt idx="130">
                        <c:v>491.71590600000002</c:v>
                      </c:pt>
                      <c:pt idx="131">
                        <c:v>491.71590600000002</c:v>
                      </c:pt>
                      <c:pt idx="132">
                        <c:v>484.28628700000002</c:v>
                      </c:pt>
                      <c:pt idx="133">
                        <c:v>484.28628700000002</c:v>
                      </c:pt>
                      <c:pt idx="134">
                        <c:v>484.28628700000002</c:v>
                      </c:pt>
                      <c:pt idx="135">
                        <c:v>484.28628700000002</c:v>
                      </c:pt>
                      <c:pt idx="136">
                        <c:v>484.28628700000002</c:v>
                      </c:pt>
                      <c:pt idx="137">
                        <c:v>484.28628700000002</c:v>
                      </c:pt>
                      <c:pt idx="138">
                        <c:v>484.28628700000002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DB8-4B23-BBBB-837E40425D98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222.6141006565656</c:v>
                      </c:pt>
                      <c:pt idx="85">
                        <c:v>222.6141006565656</c:v>
                      </c:pt>
                      <c:pt idx="86">
                        <c:v>222.6141006565656</c:v>
                      </c:pt>
                      <c:pt idx="87">
                        <c:v>222.6141006565656</c:v>
                      </c:pt>
                      <c:pt idx="88">
                        <c:v>222.6141006565656</c:v>
                      </c:pt>
                      <c:pt idx="89">
                        <c:v>222.6141006565656</c:v>
                      </c:pt>
                      <c:pt idx="90">
                        <c:v>222.6141006565656</c:v>
                      </c:pt>
                      <c:pt idx="91">
                        <c:v>222.6141006565656</c:v>
                      </c:pt>
                      <c:pt idx="92">
                        <c:v>222.6141006565656</c:v>
                      </c:pt>
                      <c:pt idx="93">
                        <c:v>222.6141006565656</c:v>
                      </c:pt>
                      <c:pt idx="94">
                        <c:v>222.6141006565656</c:v>
                      </c:pt>
                      <c:pt idx="95">
                        <c:v>222.6141006565656</c:v>
                      </c:pt>
                      <c:pt idx="96">
                        <c:v>222.6141006565656</c:v>
                      </c:pt>
                      <c:pt idx="97">
                        <c:v>222.6141006565656</c:v>
                      </c:pt>
                      <c:pt idx="98">
                        <c:v>222.6141006565656</c:v>
                      </c:pt>
                      <c:pt idx="99">
                        <c:v>222.6141006565656</c:v>
                      </c:pt>
                      <c:pt idx="100">
                        <c:v>222.6141006565656</c:v>
                      </c:pt>
                      <c:pt idx="101">
                        <c:v>222.6141006565656</c:v>
                      </c:pt>
                      <c:pt idx="102">
                        <c:v>222.6141006565656</c:v>
                      </c:pt>
                      <c:pt idx="103">
                        <c:v>222.6141006565656</c:v>
                      </c:pt>
                      <c:pt idx="104">
                        <c:v>222.6141006565656</c:v>
                      </c:pt>
                      <c:pt idx="105">
                        <c:v>222.6141006565656</c:v>
                      </c:pt>
                      <c:pt idx="106">
                        <c:v>222.6141006565656</c:v>
                      </c:pt>
                      <c:pt idx="107">
                        <c:v>222.6141006565656</c:v>
                      </c:pt>
                      <c:pt idx="108">
                        <c:v>222.6141006565656</c:v>
                      </c:pt>
                      <c:pt idx="109">
                        <c:v>222.6141006565656</c:v>
                      </c:pt>
                      <c:pt idx="110">
                        <c:v>222.6141006565656</c:v>
                      </c:pt>
                      <c:pt idx="111">
                        <c:v>222.6141006565656</c:v>
                      </c:pt>
                      <c:pt idx="112">
                        <c:v>222.6141006565656</c:v>
                      </c:pt>
                      <c:pt idx="113">
                        <c:v>222.6141006565656</c:v>
                      </c:pt>
                      <c:pt idx="114">
                        <c:v>222.6141006565656</c:v>
                      </c:pt>
                      <c:pt idx="115">
                        <c:v>222.6141006565656</c:v>
                      </c:pt>
                      <c:pt idx="116">
                        <c:v>222.6141006565656</c:v>
                      </c:pt>
                      <c:pt idx="117">
                        <c:v>222.6141006565656</c:v>
                      </c:pt>
                      <c:pt idx="118">
                        <c:v>222.6141006565656</c:v>
                      </c:pt>
                      <c:pt idx="119">
                        <c:v>222.6141006565656</c:v>
                      </c:pt>
                      <c:pt idx="120">
                        <c:v>222.6141006565656</c:v>
                      </c:pt>
                      <c:pt idx="121">
                        <c:v>222.6141006565656</c:v>
                      </c:pt>
                      <c:pt idx="122">
                        <c:v>222.6141006565656</c:v>
                      </c:pt>
                      <c:pt idx="123">
                        <c:v>222.6141006565656</c:v>
                      </c:pt>
                      <c:pt idx="124">
                        <c:v>222.6141006565656</c:v>
                      </c:pt>
                      <c:pt idx="125">
                        <c:v>222.6141006565656</c:v>
                      </c:pt>
                      <c:pt idx="126">
                        <c:v>222.6141006565656</c:v>
                      </c:pt>
                      <c:pt idx="127">
                        <c:v>222.6141006565656</c:v>
                      </c:pt>
                      <c:pt idx="128">
                        <c:v>222.6141006565656</c:v>
                      </c:pt>
                      <c:pt idx="129">
                        <c:v>222.6141006565656</c:v>
                      </c:pt>
                      <c:pt idx="130">
                        <c:v>222.6141006565656</c:v>
                      </c:pt>
                      <c:pt idx="131">
                        <c:v>222.6141006565656</c:v>
                      </c:pt>
                      <c:pt idx="132">
                        <c:v>222.6141006565656</c:v>
                      </c:pt>
                      <c:pt idx="133">
                        <c:v>222.6141006565656</c:v>
                      </c:pt>
                      <c:pt idx="134">
                        <c:v>222.6141006565656</c:v>
                      </c:pt>
                      <c:pt idx="135">
                        <c:v>222.6141006565656</c:v>
                      </c:pt>
                      <c:pt idx="136">
                        <c:v>222.6141006565656</c:v>
                      </c:pt>
                      <c:pt idx="137">
                        <c:v>222.6141006565656</c:v>
                      </c:pt>
                      <c:pt idx="138">
                        <c:v>222.6141006565656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DB8-4B23-BBBB-837E40425D98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5B-4C4E-9501-DC65714B4FA4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5B-4C4E-9501-DC65714B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CC-43E9-9B28-5AD47867670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CC-43E9-9B28-5AD478676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2-4A84-85E3-B4CB26D1DAB7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B2-4A84-85E3-B4CB26D1D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68-4713-AFD1-E8532A59EAA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68-4713-AFD1-E8532A59E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A-4B63-96A9-042101FDCB3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222.11649999999997</c:v>
                </c:pt>
                <c:pt idx="133">
                  <c:v>253.64429999999999</c:v>
                </c:pt>
                <c:pt idx="134">
                  <c:v>245.16000000000003</c:v>
                </c:pt>
                <c:pt idx="135">
                  <c:v>234.41879999999998</c:v>
                </c:pt>
                <c:pt idx="136">
                  <c:v>251.01689999999999</c:v>
                </c:pt>
                <c:pt idx="137">
                  <c:v>251.57729999999998</c:v>
                </c:pt>
                <c:pt idx="138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A-4B63-96A9-042101FDC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70-4271-BEE5-5B1B467DDA41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70-4271-BEE5-5B1B467DDA41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70-4271-BEE5-5B1B467DDA41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70-4271-BEE5-5B1B467DDA41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70-4271-BEE5-5B1B467DDA41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70-4271-BEE5-5B1B467DDA41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70-4271-BEE5-5B1B467DDA41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70-4271-BEE5-5B1B467DDA41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199.5609</c:v>
                </c:pt>
                <c:pt idx="85" formatCode="_(* #,##0.00_);_(* \(#,##0.00\);_(* &quot;-&quot;??_);_(@_)">
                  <c:v>201.11850000000001</c:v>
                </c:pt>
                <c:pt idx="86" formatCode="_(* #,##0.00_);_(* \(#,##0.00\);_(* &quot;-&quot;??_);_(@_)">
                  <c:v>198.2432</c:v>
                </c:pt>
                <c:pt idx="87" formatCode="_(* #,##0.00_);_(* \(#,##0.00\);_(* &quot;-&quot;??_);_(@_)">
                  <c:v>197.97160000000002</c:v>
                </c:pt>
                <c:pt idx="88" formatCode="_(* #,##0.00_);_(* \(#,##0.00\);_(* &quot;-&quot;??_);_(@_)">
                  <c:v>203.304</c:v>
                </c:pt>
                <c:pt idx="89" formatCode="_(* #,##0.00_);_(* \(#,##0.00\);_(* &quot;-&quot;??_);_(@_)">
                  <c:v>195.43180000000001</c:v>
                </c:pt>
                <c:pt idx="90" formatCode="_(* #,##0.00_);_(* \(#,##0.00\);_(* &quot;-&quot;??_);_(@_)">
                  <c:v>195.49020000000002</c:v>
                </c:pt>
                <c:pt idx="91" formatCode="_(* #,##0.00_);_(* \(#,##0.00\);_(* &quot;-&quot;??_);_(@_)">
                  <c:v>190.7388</c:v>
                </c:pt>
                <c:pt idx="92" formatCode="_(* #,##0.00_);_(* \(#,##0.00\);_(* &quot;-&quot;??_);_(@_)">
                  <c:v>193.684</c:v>
                </c:pt>
                <c:pt idx="93" formatCode="_(* #,##0.00_);_(* \(#,##0.00\);_(* &quot;-&quot;??_);_(@_)">
                  <c:v>183.50449999999998</c:v>
                </c:pt>
                <c:pt idx="94" formatCode="_(* #,##0.00_);_(* \(#,##0.00\);_(* &quot;-&quot;??_);_(@_)">
                  <c:v>182.59</c:v>
                </c:pt>
                <c:pt idx="95" formatCode="_(* #,##0.00_);_(* \(#,##0.00\);_(* &quot;-&quot;??_);_(@_)">
                  <c:v>181.9545</c:v>
                </c:pt>
                <c:pt idx="96" formatCode="_(* #,##0.00_);_(* \(#,##0.00\);_(* &quot;-&quot;??_);_(@_)">
                  <c:v>185.6643</c:v>
                </c:pt>
                <c:pt idx="97" formatCode="_(* #,##0.00_);_(* \(#,##0.00\);_(* &quot;-&quot;??_);_(@_)">
                  <c:v>189.47120000000001</c:v>
                </c:pt>
                <c:pt idx="98" formatCode="_(* #,##0.00_);_(* \(#,##0.00\);_(* &quot;-&quot;??_);_(@_)">
                  <c:v>180.024</c:v>
                </c:pt>
                <c:pt idx="99" formatCode="_(* #,##0.00_);_(* \(#,##0.00\);_(* &quot;-&quot;??_);_(@_)">
                  <c:v>182.3571</c:v>
                </c:pt>
                <c:pt idx="100" formatCode="_(* #,##0.00_);_(* \(#,##0.00\);_(* &quot;-&quot;??_);_(@_)">
                  <c:v>175.7448</c:v>
                </c:pt>
                <c:pt idx="101" formatCode="_(* #,##0.00_);_(* \(#,##0.00\);_(* &quot;-&quot;??_);_(@_)">
                  <c:v>170.83500000000001</c:v>
                </c:pt>
                <c:pt idx="102" formatCode="_(* #,##0.00_);_(* \(#,##0.00\);_(* &quot;-&quot;??_);_(@_)">
                  <c:v>166.39619999999999</c:v>
                </c:pt>
                <c:pt idx="103" formatCode="_(* #,##0.00_);_(* \(#,##0.00\);_(* &quot;-&quot;??_);_(@_)">
                  <c:v>166.221</c:v>
                </c:pt>
                <c:pt idx="104" formatCode="_(* #,##0.00_);_(* \(#,##0.00\);_(* &quot;-&quot;??_);_(@_)">
                  <c:v>165.79759999999999</c:v>
                </c:pt>
                <c:pt idx="105" formatCode="_(* #,##0.00_);_(* \(#,##0.00\);_(* &quot;-&quot;??_);_(@_)">
                  <c:v>163.15199999999999</c:v>
                </c:pt>
                <c:pt idx="106" formatCode="_(* #,##0.00_);_(* \(#,##0.00\);_(* &quot;-&quot;??_);_(@_)">
                  <c:v>162.8064</c:v>
                </c:pt>
                <c:pt idx="107" formatCode="_(* #,##0.00_);_(* \(#,##0.00\);_(* &quot;-&quot;??_);_(@_)">
                  <c:v>174.809</c:v>
                </c:pt>
                <c:pt idx="108" formatCode="_(* #,##0.00_);_(* \(#,##0.00\);_(* &quot;-&quot;??_);_(@_)">
                  <c:v>181.125</c:v>
                </c:pt>
                <c:pt idx="109" formatCode="_(* #,##0.00_);_(* \(#,##0.00\);_(* &quot;-&quot;??_);_(@_)">
                  <c:v>196.14000000000001</c:v>
                </c:pt>
                <c:pt idx="110" formatCode="_(* #,##0.00_);_(* \(#,##0.00\);_(* &quot;-&quot;??_);_(@_)">
                  <c:v>195.8</c:v>
                </c:pt>
                <c:pt idx="111" formatCode="_(* #,##0.00_);_(* \(#,##0.00\);_(* &quot;-&quot;??_);_(@_)">
                  <c:v>179.9658</c:v>
                </c:pt>
                <c:pt idx="112" formatCode="_(* #,##0.00_);_(* \(#,##0.00\);_(* &quot;-&quot;??_);_(@_)">
                  <c:v>168.2792</c:v>
                </c:pt>
                <c:pt idx="113" formatCode="_(* #,##0.00_);_(* \(#,##0.00\);_(* &quot;-&quot;??_);_(@_)">
                  <c:v>176.4</c:v>
                </c:pt>
                <c:pt idx="114" formatCode="_(* #,##0.00_);_(* \(#,##0.00\);_(* &quot;-&quot;??_);_(@_)">
                  <c:v>177.1644</c:v>
                </c:pt>
                <c:pt idx="115" formatCode="_(* #,##0.00_);_(* \(#,##0.00\);_(* &quot;-&quot;??_);_(@_)">
                  <c:v>175.45600000000002</c:v>
                </c:pt>
                <c:pt idx="116" formatCode="_(* #,##0.00_);_(* \(#,##0.00\);_(* &quot;-&quot;??_);_(@_)">
                  <c:v>178.43610000000001</c:v>
                </c:pt>
                <c:pt idx="117" formatCode="_(* #,##0.00_);_(* \(#,##0.00\);_(* &quot;-&quot;??_);_(@_)">
                  <c:v>175.53830000000002</c:v>
                </c:pt>
                <c:pt idx="118" formatCode="_(* #,##0.00_);_(* \(#,##0.00\);_(* &quot;-&quot;??_);_(@_)">
                  <c:v>171.41419999999999</c:v>
                </c:pt>
                <c:pt idx="119" formatCode="_(* #,##0.00_);_(* \(#,##0.00\);_(* &quot;-&quot;??_);_(@_)">
                  <c:v>179.446</c:v>
                </c:pt>
                <c:pt idx="120" formatCode="_(* #,##0.00_);_(* \(#,##0.00\);_(* &quot;-&quot;??_);_(@_)">
                  <c:v>172.12800000000001</c:v>
                </c:pt>
                <c:pt idx="121" formatCode="_(* #,##0.00_);_(* \(#,##0.00\);_(* &quot;-&quot;??_);_(@_)">
                  <c:v>175.09460000000001</c:v>
                </c:pt>
                <c:pt idx="122" formatCode="_(* #,##0.00_);_(* \(#,##0.00\);_(* &quot;-&quot;??_);_(@_)">
                  <c:v>181.44809999999998</c:v>
                </c:pt>
                <c:pt idx="123" formatCode="_(* #,##0.00_);_(* \(#,##0.00\);_(* &quot;-&quot;??_);_(@_)">
                  <c:v>188.79130000000001</c:v>
                </c:pt>
                <c:pt idx="124" formatCode="_(* #,##0.00_);_(* \(#,##0.00\);_(* &quot;-&quot;??_);_(@_)">
                  <c:v>190.1224</c:v>
                </c:pt>
                <c:pt idx="125" formatCode="_(* #,##0.00_);_(* \(#,##0.00\);_(* &quot;-&quot;??_);_(@_)">
                  <c:v>190.6996</c:v>
                </c:pt>
                <c:pt idx="126" formatCode="_(* #,##0.00_);_(* \(#,##0.00\);_(* &quot;-&quot;??_);_(@_)">
                  <c:v>192.35359999999997</c:v>
                </c:pt>
                <c:pt idx="127" formatCode="_(* #,##0.00_);_(* \(#,##0.00\);_(* &quot;-&quot;??_);_(@_)">
                  <c:v>192.91799999999998</c:v>
                </c:pt>
                <c:pt idx="128" formatCode="_(* #,##0.00_);_(* \(#,##0.00\);_(* &quot;-&quot;??_);_(@_)">
                  <c:v>208.78</c:v>
                </c:pt>
                <c:pt idx="129" formatCode="_(* #,##0.00_);_(* \(#,##0.00\);_(* &quot;-&quot;??_);_(@_)">
                  <c:v>218.21099999999998</c:v>
                </c:pt>
                <c:pt idx="130" formatCode="_(* #,##0.00_);_(* \(#,##0.00\);_(* &quot;-&quot;??_);_(@_)">
                  <c:v>212.83099999999999</c:v>
                </c:pt>
                <c:pt idx="131" formatCode="_(* #,##0.00_);_(* \(#,##0.00\);_(* &quot;-&quot;??_);_(@_)">
                  <c:v>202.09799999999998</c:v>
                </c:pt>
                <c:pt idx="132" formatCode="_(* #,##0.00_);_(* \(#,##0.00\);_(* &quot;-&quot;??_);_(@_)">
                  <c:v>209.71929999999998</c:v>
                </c:pt>
                <c:pt idx="133" formatCode="_(* #,##0.00_);_(* \(#,##0.00\);_(* &quot;-&quot;??_);_(@_)">
                  <c:v>214.62209999999999</c:v>
                </c:pt>
                <c:pt idx="134" formatCode="_(* #,##0.00_);_(* \(#,##0.00\);_(* &quot;-&quot;??_);_(@_)">
                  <c:v>222.68700000000001</c:v>
                </c:pt>
                <c:pt idx="135" formatCode="_(* #,##0.00_);_(* \(#,##0.00\);_(* &quot;-&quot;??_);_(@_)">
                  <c:v>217.16719999999998</c:v>
                </c:pt>
                <c:pt idx="136" formatCode="_(* #,##0.00_);_(* \(#,##0.00\);_(* &quot;-&quot;??_);_(@_)">
                  <c:v>221.78200000000001</c:v>
                </c:pt>
                <c:pt idx="137" formatCode="_(* #,##0.00_);_(* \(#,##0.00\);_(* &quot;-&quot;??_);_(@_)">
                  <c:v>222.51059999999998</c:v>
                </c:pt>
                <c:pt idx="138" formatCode="_(* #,##0.00_);_(* \(#,##0.00\);_(* &quot;-&quot;??_);_(@_)">
                  <c:v>220.154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70-4271-BEE5-5B1B467DD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BA70-4271-BEE5-5B1B467DDA41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BA70-4271-BEE5-5B1B467DDA41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BA70-4271-BEE5-5B1B467DDA41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A70-4271-BEE5-5B1B467DD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5A-428E-BCBA-3BA9C6D74FC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5A-428E-BCBA-3BA9C6D74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DD-4D30-B98E-D22FFBB28D1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DD-4D30-B98E-D22FFBB28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4F-4983-B60F-9FD2C3488AD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4F-4983-B60F-9FD2C348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EC-4A0E-8240-4CBFB6C35E1C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EC-4A0E-8240-4CBFB6C35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09-44B8-959F-6F52F6DF7E6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09-44B8-959F-6F52F6DF7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0.24945533769063172</c:v>
                      </c:pt>
                      <c:pt idx="85">
                        <c:v>0.31855996321405122</c:v>
                      </c:pt>
                      <c:pt idx="86">
                        <c:v>0.272580878697539</c:v>
                      </c:pt>
                      <c:pt idx="87">
                        <c:v>0.28851941005104159</c:v>
                      </c:pt>
                      <c:pt idx="88">
                        <c:v>0.32096007197746007</c:v>
                      </c:pt>
                      <c:pt idx="89">
                        <c:v>0.33500813026648518</c:v>
                      </c:pt>
                      <c:pt idx="90">
                        <c:v>0.39173778907408202</c:v>
                      </c:pt>
                      <c:pt idx="91">
                        <c:v>0.40522782392926671</c:v>
                      </c:pt>
                      <c:pt idx="92">
                        <c:v>0.39684176828090983</c:v>
                      </c:pt>
                      <c:pt idx="93">
                        <c:v>0.46014346911498211</c:v>
                      </c:pt>
                      <c:pt idx="94">
                        <c:v>0.53550414088088283</c:v>
                      </c:pt>
                      <c:pt idx="95">
                        <c:v>0.54103761128363426</c:v>
                      </c:pt>
                      <c:pt idx="96">
                        <c:v>0.5970117845117846</c:v>
                      </c:pt>
                      <c:pt idx="97">
                        <c:v>0.6175197446571371</c:v>
                      </c:pt>
                      <c:pt idx="98">
                        <c:v>0.63120207047014742</c:v>
                      </c:pt>
                      <c:pt idx="99">
                        <c:v>0.66335492189601764</c:v>
                      </c:pt>
                      <c:pt idx="100">
                        <c:v>0.65208845325741793</c:v>
                      </c:pt>
                      <c:pt idx="101">
                        <c:v>0.6471453356560477</c:v>
                      </c:pt>
                      <c:pt idx="102">
                        <c:v>0.63851065246971728</c:v>
                      </c:pt>
                      <c:pt idx="103">
                        <c:v>0.63983165505790107</c:v>
                      </c:pt>
                      <c:pt idx="104">
                        <c:v>0.65379569533747262</c:v>
                      </c:pt>
                      <c:pt idx="105">
                        <c:v>0.64369851782072385</c:v>
                      </c:pt>
                      <c:pt idx="106">
                        <c:v>0.61270195196039445</c:v>
                      </c:pt>
                      <c:pt idx="107">
                        <c:v>0.58291999392649529</c:v>
                      </c:pt>
                      <c:pt idx="108">
                        <c:v>0.61327561327561331</c:v>
                      </c:pt>
                      <c:pt idx="109">
                        <c:v>0.43885124258457597</c:v>
                      </c:pt>
                      <c:pt idx="110">
                        <c:v>0.46726524504302286</c:v>
                      </c:pt>
                      <c:pt idx="111">
                        <c:v>0.49747968574635232</c:v>
                      </c:pt>
                      <c:pt idx="112">
                        <c:v>0.55284465109650294</c:v>
                      </c:pt>
                      <c:pt idx="113">
                        <c:v>0.48116722783389448</c:v>
                      </c:pt>
                      <c:pt idx="114">
                        <c:v>0.42177687991021312</c:v>
                      </c:pt>
                      <c:pt idx="115">
                        <c:v>0.45979756649386277</c:v>
                      </c:pt>
                      <c:pt idx="116">
                        <c:v>0.42524008337341673</c:v>
                      </c:pt>
                      <c:pt idx="117">
                        <c:v>0.38489622147399927</c:v>
                      </c:pt>
                      <c:pt idx="118">
                        <c:v>0.48017261860224819</c:v>
                      </c:pt>
                      <c:pt idx="119">
                        <c:v>0.49043771043771039</c:v>
                      </c:pt>
                      <c:pt idx="120">
                        <c:v>0.51185126442858397</c:v>
                      </c:pt>
                      <c:pt idx="121">
                        <c:v>0.43661909613883981</c:v>
                      </c:pt>
                      <c:pt idx="122">
                        <c:v>0.34977219984493402</c:v>
                      </c:pt>
                      <c:pt idx="123">
                        <c:v>0.29315234095134168</c:v>
                      </c:pt>
                      <c:pt idx="124">
                        <c:v>0.31488973885617572</c:v>
                      </c:pt>
                      <c:pt idx="125">
                        <c:v>0.31558432127656072</c:v>
                      </c:pt>
                      <c:pt idx="126">
                        <c:v>0.34926082544828996</c:v>
                      </c:pt>
                      <c:pt idx="127">
                        <c:v>0.37166252136842248</c:v>
                      </c:pt>
                      <c:pt idx="128">
                        <c:v>0.32653934477559382</c:v>
                      </c:pt>
                      <c:pt idx="129">
                        <c:v>0.3395652291357813</c:v>
                      </c:pt>
                      <c:pt idx="130">
                        <c:v>0.36337984237126181</c:v>
                      </c:pt>
                      <c:pt idx="131">
                        <c:v>0.28242671311842571</c:v>
                      </c:pt>
                      <c:pt idx="132">
                        <c:v>0.20256410256410265</c:v>
                      </c:pt>
                      <c:pt idx="133">
                        <c:v>0.12140148271694103</c:v>
                      </c:pt>
                      <c:pt idx="134">
                        <c:v>0.19137634056325378</c:v>
                      </c:pt>
                      <c:pt idx="135">
                        <c:v>0.25803800196404986</c:v>
                      </c:pt>
                      <c:pt idx="136">
                        <c:v>0.22964543137808074</c:v>
                      </c:pt>
                      <c:pt idx="137">
                        <c:v>0.25066197743576507</c:v>
                      </c:pt>
                      <c:pt idx="138">
                        <c:v>0.2813864503729957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D55C-4056-9CFF-5EA76ECA88AC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264.20393999999999</c:v>
                </c:pt>
                <c:pt idx="85">
                  <c:v>248.89937999999998</c:v>
                </c:pt>
                <c:pt idx="86">
                  <c:v>257.63557333333335</c:v>
                </c:pt>
                <c:pt idx="87">
                  <c:v>253.42749999999995</c:v>
                </c:pt>
                <c:pt idx="88">
                  <c:v>247.82599999999999</c:v>
                </c:pt>
                <c:pt idx="89">
                  <c:v>241.15028333333333</c:v>
                </c:pt>
                <c:pt idx="90">
                  <c:v>228.03288000000003</c:v>
                </c:pt>
                <c:pt idx="91">
                  <c:v>222.86219666666662</c:v>
                </c:pt>
                <c:pt idx="92">
                  <c:v>225.64973333333333</c:v>
                </c:pt>
                <c:pt idx="93">
                  <c:v>205.28825999999998</c:v>
                </c:pt>
                <c:pt idx="94">
                  <c:v>184.4355333333333</c:v>
                </c:pt>
                <c:pt idx="95">
                  <c:v>182.18927999999997</c:v>
                </c:pt>
                <c:pt idx="96">
                  <c:v>168.14879999999999</c:v>
                </c:pt>
                <c:pt idx="97">
                  <c:v>160.85678666666669</c:v>
                </c:pt>
                <c:pt idx="98">
                  <c:v>151.48173333333332</c:v>
                </c:pt>
                <c:pt idx="99">
                  <c:v>140.38056</c:v>
                </c:pt>
                <c:pt idx="100">
                  <c:v>142.2696</c:v>
                </c:pt>
                <c:pt idx="101">
                  <c:v>142.191665</c:v>
                </c:pt>
                <c:pt idx="102">
                  <c:v>144.05807999999996</c:v>
                </c:pt>
                <c:pt idx="103">
                  <c:v>144.11512499999998</c:v>
                </c:pt>
                <c:pt idx="104">
                  <c:v>140.89010666666667</c:v>
                </c:pt>
                <c:pt idx="105">
                  <c:v>142.98459999999997</c:v>
                </c:pt>
                <c:pt idx="106">
                  <c:v>150.44517333333334</c:v>
                </c:pt>
                <c:pt idx="107">
                  <c:v>163.26784666666666</c:v>
                </c:pt>
                <c:pt idx="108">
                  <c:v>165.82499999999999</c:v>
                </c:pt>
                <c:pt idx="109">
                  <c:v>218.81752</c:v>
                </c:pt>
                <c:pt idx="110">
                  <c:v>208.81625</c:v>
                </c:pt>
                <c:pt idx="111">
                  <c:v>196.74038999999999</c:v>
                </c:pt>
                <c:pt idx="112">
                  <c:v>178.90735999999998</c:v>
                </c:pt>
                <c:pt idx="113">
                  <c:v>198.70724999999999</c:v>
                </c:pt>
                <c:pt idx="114">
                  <c:v>212.70732000000001</c:v>
                </c:pt>
                <c:pt idx="115">
                  <c:v>202.92583000000002</c:v>
                </c:pt>
                <c:pt idx="116">
                  <c:v>212.0069</c:v>
                </c:pt>
                <c:pt idx="117">
                  <c:v>220.07705500000003</c:v>
                </c:pt>
                <c:pt idx="118">
                  <c:v>195.93294000000003</c:v>
                </c:pt>
                <c:pt idx="119">
                  <c:v>196.54381666666663</c:v>
                </c:pt>
                <c:pt idx="120">
                  <c:v>193.42884000000001</c:v>
                </c:pt>
                <c:pt idx="121">
                  <c:v>214.94742000000002</c:v>
                </c:pt>
                <c:pt idx="122">
                  <c:v>238.42917</c:v>
                </c:pt>
                <c:pt idx="123">
                  <c:v>254.97372499999997</c:v>
                </c:pt>
                <c:pt idx="124">
                  <c:v>249.99519999999998</c:v>
                </c:pt>
                <c:pt idx="125">
                  <c:v>249.86537333333339</c:v>
                </c:pt>
                <c:pt idx="126">
                  <c:v>242.11463999999998</c:v>
                </c:pt>
                <c:pt idx="127">
                  <c:v>236.68084000000002</c:v>
                </c:pt>
                <c:pt idx="128">
                  <c:v>253.87648000000002</c:v>
                </c:pt>
                <c:pt idx="129">
                  <c:v>254.26776999999996</c:v>
                </c:pt>
                <c:pt idx="130">
                  <c:v>246.12261333333336</c:v>
                </c:pt>
                <c:pt idx="131">
                  <c:v>266.54480666666666</c:v>
                </c:pt>
                <c:pt idx="132">
                  <c:v>289.88785999999999</c:v>
                </c:pt>
                <c:pt idx="133">
                  <c:v>317.53459499999997</c:v>
                </c:pt>
                <c:pt idx="134">
                  <c:v>296.37119999999999</c:v>
                </c:pt>
                <c:pt idx="135">
                  <c:v>276.07633999999996</c:v>
                </c:pt>
                <c:pt idx="136">
                  <c:v>287.10688000000005</c:v>
                </c:pt>
                <c:pt idx="137">
                  <c:v>281.57947999999999</c:v>
                </c:pt>
                <c:pt idx="138">
                  <c:v>270.98955999999998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5C-4056-9CFF-5EA76ECA88AC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216.02711021212122</c:v>
                </c:pt>
                <c:pt idx="85">
                  <c:v>216.02711021212122</c:v>
                </c:pt>
                <c:pt idx="86">
                  <c:v>216.02711021212122</c:v>
                </c:pt>
                <c:pt idx="87">
                  <c:v>216.02711021212122</c:v>
                </c:pt>
                <c:pt idx="88">
                  <c:v>216.02711021212122</c:v>
                </c:pt>
                <c:pt idx="89">
                  <c:v>216.02711021212122</c:v>
                </c:pt>
                <c:pt idx="90">
                  <c:v>216.02711021212122</c:v>
                </c:pt>
                <c:pt idx="91">
                  <c:v>216.02711021212122</c:v>
                </c:pt>
                <c:pt idx="92">
                  <c:v>216.02711021212122</c:v>
                </c:pt>
                <c:pt idx="93">
                  <c:v>216.02711021212122</c:v>
                </c:pt>
                <c:pt idx="94">
                  <c:v>216.02711021212122</c:v>
                </c:pt>
                <c:pt idx="95">
                  <c:v>216.02711021212122</c:v>
                </c:pt>
                <c:pt idx="96">
                  <c:v>216.02711021212122</c:v>
                </c:pt>
                <c:pt idx="97">
                  <c:v>216.02711021212122</c:v>
                </c:pt>
                <c:pt idx="98">
                  <c:v>216.02711021212122</c:v>
                </c:pt>
                <c:pt idx="99">
                  <c:v>216.02711021212122</c:v>
                </c:pt>
                <c:pt idx="100">
                  <c:v>216.02711021212122</c:v>
                </c:pt>
                <c:pt idx="101">
                  <c:v>216.02711021212122</c:v>
                </c:pt>
                <c:pt idx="102">
                  <c:v>216.02711021212122</c:v>
                </c:pt>
                <c:pt idx="103">
                  <c:v>216.02711021212122</c:v>
                </c:pt>
                <c:pt idx="104">
                  <c:v>216.02711021212122</c:v>
                </c:pt>
                <c:pt idx="105">
                  <c:v>216.02711021212122</c:v>
                </c:pt>
                <c:pt idx="106">
                  <c:v>216.02711021212122</c:v>
                </c:pt>
                <c:pt idx="107">
                  <c:v>216.02711021212122</c:v>
                </c:pt>
                <c:pt idx="108">
                  <c:v>216.02711021212122</c:v>
                </c:pt>
                <c:pt idx="109">
                  <c:v>216.02711021212122</c:v>
                </c:pt>
                <c:pt idx="110">
                  <c:v>216.02711021212122</c:v>
                </c:pt>
                <c:pt idx="111">
                  <c:v>216.02711021212122</c:v>
                </c:pt>
                <c:pt idx="112">
                  <c:v>216.02711021212122</c:v>
                </c:pt>
                <c:pt idx="113">
                  <c:v>216.02711021212122</c:v>
                </c:pt>
                <c:pt idx="114">
                  <c:v>216.02711021212122</c:v>
                </c:pt>
                <c:pt idx="115">
                  <c:v>216.02711021212122</c:v>
                </c:pt>
                <c:pt idx="116">
                  <c:v>216.02711021212122</c:v>
                </c:pt>
                <c:pt idx="117">
                  <c:v>216.02711021212122</c:v>
                </c:pt>
                <c:pt idx="118">
                  <c:v>216.02711021212122</c:v>
                </c:pt>
                <c:pt idx="119">
                  <c:v>216.02711021212122</c:v>
                </c:pt>
                <c:pt idx="120">
                  <c:v>216.02711021212122</c:v>
                </c:pt>
                <c:pt idx="121">
                  <c:v>216.02711021212122</c:v>
                </c:pt>
                <c:pt idx="122">
                  <c:v>216.02711021212122</c:v>
                </c:pt>
                <c:pt idx="123">
                  <c:v>216.02711021212122</c:v>
                </c:pt>
                <c:pt idx="124">
                  <c:v>216.02711021212122</c:v>
                </c:pt>
                <c:pt idx="125">
                  <c:v>216.02711021212122</c:v>
                </c:pt>
                <c:pt idx="126">
                  <c:v>216.02711021212122</c:v>
                </c:pt>
                <c:pt idx="127">
                  <c:v>216.02711021212122</c:v>
                </c:pt>
                <c:pt idx="128">
                  <c:v>216.02711021212122</c:v>
                </c:pt>
                <c:pt idx="129">
                  <c:v>216.02711021212122</c:v>
                </c:pt>
                <c:pt idx="130">
                  <c:v>216.02711021212122</c:v>
                </c:pt>
                <c:pt idx="131">
                  <c:v>216.02711021212122</c:v>
                </c:pt>
                <c:pt idx="132">
                  <c:v>216.02711021212122</c:v>
                </c:pt>
                <c:pt idx="133">
                  <c:v>216.02711021212122</c:v>
                </c:pt>
                <c:pt idx="134">
                  <c:v>216.02711021212122</c:v>
                </c:pt>
                <c:pt idx="135">
                  <c:v>216.02711021212122</c:v>
                </c:pt>
                <c:pt idx="136">
                  <c:v>216.02711021212122</c:v>
                </c:pt>
                <c:pt idx="137">
                  <c:v>216.02711021212122</c:v>
                </c:pt>
                <c:pt idx="138">
                  <c:v>216.02711021212122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55C-4056-9CFF-5EA76ECA88AC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374.63579999999996</c:v>
                </c:pt>
                <c:pt idx="85">
                  <c:v>374.63579999999996</c:v>
                </c:pt>
                <c:pt idx="86">
                  <c:v>374.63579999999996</c:v>
                </c:pt>
                <c:pt idx="87">
                  <c:v>374.63579999999996</c:v>
                </c:pt>
                <c:pt idx="88">
                  <c:v>374.63579999999996</c:v>
                </c:pt>
                <c:pt idx="89">
                  <c:v>374.63579999999996</c:v>
                </c:pt>
                <c:pt idx="90">
                  <c:v>374.63579999999996</c:v>
                </c:pt>
                <c:pt idx="91">
                  <c:v>374.63579999999996</c:v>
                </c:pt>
                <c:pt idx="92">
                  <c:v>374.63579999999996</c:v>
                </c:pt>
                <c:pt idx="93">
                  <c:v>374.63579999999996</c:v>
                </c:pt>
                <c:pt idx="94">
                  <c:v>374.63579999999996</c:v>
                </c:pt>
                <c:pt idx="95">
                  <c:v>374.63579999999996</c:v>
                </c:pt>
                <c:pt idx="96">
                  <c:v>369.92736000000002</c:v>
                </c:pt>
                <c:pt idx="97">
                  <c:v>369.92736000000002</c:v>
                </c:pt>
                <c:pt idx="98">
                  <c:v>369.92736000000002</c:v>
                </c:pt>
                <c:pt idx="99">
                  <c:v>369.92736000000002</c:v>
                </c:pt>
                <c:pt idx="100">
                  <c:v>369.92736000000002</c:v>
                </c:pt>
                <c:pt idx="101">
                  <c:v>369.92736000000002</c:v>
                </c:pt>
                <c:pt idx="102">
                  <c:v>369.92736000000002</c:v>
                </c:pt>
                <c:pt idx="103">
                  <c:v>369.92736000000002</c:v>
                </c:pt>
                <c:pt idx="104">
                  <c:v>369.92736000000002</c:v>
                </c:pt>
                <c:pt idx="105">
                  <c:v>369.92736000000002</c:v>
                </c:pt>
                <c:pt idx="106">
                  <c:v>369.92736000000002</c:v>
                </c:pt>
                <c:pt idx="107">
                  <c:v>369.92736000000002</c:v>
                </c:pt>
                <c:pt idx="108">
                  <c:v>389.8125</c:v>
                </c:pt>
                <c:pt idx="109">
                  <c:v>389.8125</c:v>
                </c:pt>
                <c:pt idx="110">
                  <c:v>389.8125</c:v>
                </c:pt>
                <c:pt idx="111">
                  <c:v>389.8125</c:v>
                </c:pt>
                <c:pt idx="112">
                  <c:v>389.8125</c:v>
                </c:pt>
                <c:pt idx="113">
                  <c:v>389.8125</c:v>
                </c:pt>
                <c:pt idx="114">
                  <c:v>389.8125</c:v>
                </c:pt>
                <c:pt idx="115">
                  <c:v>389.8125</c:v>
                </c:pt>
                <c:pt idx="116">
                  <c:v>389.8125</c:v>
                </c:pt>
                <c:pt idx="117">
                  <c:v>389.8125</c:v>
                </c:pt>
                <c:pt idx="118">
                  <c:v>389.8125</c:v>
                </c:pt>
                <c:pt idx="119">
                  <c:v>389.8125</c:v>
                </c:pt>
                <c:pt idx="120">
                  <c:v>406.97514000000001</c:v>
                </c:pt>
                <c:pt idx="121">
                  <c:v>406.97514000000001</c:v>
                </c:pt>
                <c:pt idx="122">
                  <c:v>406.97514000000001</c:v>
                </c:pt>
                <c:pt idx="123">
                  <c:v>406.97514000000001</c:v>
                </c:pt>
                <c:pt idx="124">
                  <c:v>406.97514000000001</c:v>
                </c:pt>
                <c:pt idx="125">
                  <c:v>406.97514000000001</c:v>
                </c:pt>
                <c:pt idx="126">
                  <c:v>406.97514000000001</c:v>
                </c:pt>
                <c:pt idx="127">
                  <c:v>406.97514000000001</c:v>
                </c:pt>
                <c:pt idx="128">
                  <c:v>406.97514000000001</c:v>
                </c:pt>
                <c:pt idx="129">
                  <c:v>406.97514000000001</c:v>
                </c:pt>
                <c:pt idx="130">
                  <c:v>406.97514000000001</c:v>
                </c:pt>
                <c:pt idx="131">
                  <c:v>406.97514000000001</c:v>
                </c:pt>
                <c:pt idx="132">
                  <c:v>402.90899999999999</c:v>
                </c:pt>
                <c:pt idx="133">
                  <c:v>402.90899999999999</c:v>
                </c:pt>
                <c:pt idx="134">
                  <c:v>402.90899999999999</c:v>
                </c:pt>
                <c:pt idx="135">
                  <c:v>402.90899999999999</c:v>
                </c:pt>
                <c:pt idx="136">
                  <c:v>402.90899999999999</c:v>
                </c:pt>
                <c:pt idx="137">
                  <c:v>402.90899999999999</c:v>
                </c:pt>
                <c:pt idx="138">
                  <c:v>402.90899999999999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5C-4056-9CFF-5EA76ECA88AC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411.23012699999998</c:v>
                </c:pt>
                <c:pt idx="85">
                  <c:v>411.23012699999998</c:v>
                </c:pt>
                <c:pt idx="86">
                  <c:v>411.23012699999998</c:v>
                </c:pt>
                <c:pt idx="87">
                  <c:v>411.23012699999998</c:v>
                </c:pt>
                <c:pt idx="88">
                  <c:v>411.23012699999998</c:v>
                </c:pt>
                <c:pt idx="89">
                  <c:v>411.23012699999998</c:v>
                </c:pt>
                <c:pt idx="90">
                  <c:v>411.23012699999998</c:v>
                </c:pt>
                <c:pt idx="91">
                  <c:v>411.23012699999998</c:v>
                </c:pt>
                <c:pt idx="92">
                  <c:v>411.23012699999998</c:v>
                </c:pt>
                <c:pt idx="93">
                  <c:v>411.23012699999998</c:v>
                </c:pt>
                <c:pt idx="94">
                  <c:v>411.23012699999998</c:v>
                </c:pt>
                <c:pt idx="95">
                  <c:v>411.23012699999998</c:v>
                </c:pt>
                <c:pt idx="96">
                  <c:v>404.82991300000003</c:v>
                </c:pt>
                <c:pt idx="97">
                  <c:v>404.82991300000003</c:v>
                </c:pt>
                <c:pt idx="98">
                  <c:v>404.82991300000003</c:v>
                </c:pt>
                <c:pt idx="99">
                  <c:v>404.82991300000003</c:v>
                </c:pt>
                <c:pt idx="100">
                  <c:v>404.82991300000003</c:v>
                </c:pt>
                <c:pt idx="101">
                  <c:v>404.82991300000003</c:v>
                </c:pt>
                <c:pt idx="102">
                  <c:v>404.82991300000003</c:v>
                </c:pt>
                <c:pt idx="103">
                  <c:v>404.82991300000003</c:v>
                </c:pt>
                <c:pt idx="104">
                  <c:v>404.82991300000003</c:v>
                </c:pt>
                <c:pt idx="105">
                  <c:v>404.82991300000003</c:v>
                </c:pt>
                <c:pt idx="106">
                  <c:v>404.82991300000003</c:v>
                </c:pt>
                <c:pt idx="107">
                  <c:v>404.82991300000003</c:v>
                </c:pt>
                <c:pt idx="108">
                  <c:v>411.01875000000001</c:v>
                </c:pt>
                <c:pt idx="109">
                  <c:v>411.01875000000001</c:v>
                </c:pt>
                <c:pt idx="110">
                  <c:v>411.01875000000001</c:v>
                </c:pt>
                <c:pt idx="111">
                  <c:v>411.01875000000001</c:v>
                </c:pt>
                <c:pt idx="112">
                  <c:v>411.01875000000001</c:v>
                </c:pt>
                <c:pt idx="113">
                  <c:v>411.01875000000001</c:v>
                </c:pt>
                <c:pt idx="114">
                  <c:v>411.01875000000001</c:v>
                </c:pt>
                <c:pt idx="115">
                  <c:v>411.01875000000001</c:v>
                </c:pt>
                <c:pt idx="116">
                  <c:v>411.01875000000001</c:v>
                </c:pt>
                <c:pt idx="117">
                  <c:v>411.01875000000001</c:v>
                </c:pt>
                <c:pt idx="118">
                  <c:v>411.01875000000001</c:v>
                </c:pt>
                <c:pt idx="119">
                  <c:v>411.01875000000001</c:v>
                </c:pt>
                <c:pt idx="120">
                  <c:v>427.25397000000004</c:v>
                </c:pt>
                <c:pt idx="121">
                  <c:v>427.25397000000004</c:v>
                </c:pt>
                <c:pt idx="122">
                  <c:v>427.25397000000004</c:v>
                </c:pt>
                <c:pt idx="123">
                  <c:v>427.25397000000004</c:v>
                </c:pt>
                <c:pt idx="124">
                  <c:v>427.25397000000004</c:v>
                </c:pt>
                <c:pt idx="125">
                  <c:v>427.25397000000004</c:v>
                </c:pt>
                <c:pt idx="126">
                  <c:v>427.25397000000004</c:v>
                </c:pt>
                <c:pt idx="127">
                  <c:v>427.25397000000004</c:v>
                </c:pt>
                <c:pt idx="128">
                  <c:v>427.25397000000004</c:v>
                </c:pt>
                <c:pt idx="129">
                  <c:v>427.25397000000004</c:v>
                </c:pt>
                <c:pt idx="130">
                  <c:v>427.25397000000004</c:v>
                </c:pt>
                <c:pt idx="131">
                  <c:v>427.25397000000004</c:v>
                </c:pt>
                <c:pt idx="132">
                  <c:v>422.38293499999997</c:v>
                </c:pt>
                <c:pt idx="133">
                  <c:v>422.38293499999997</c:v>
                </c:pt>
                <c:pt idx="134">
                  <c:v>422.38293499999997</c:v>
                </c:pt>
                <c:pt idx="135">
                  <c:v>422.38293499999997</c:v>
                </c:pt>
                <c:pt idx="136">
                  <c:v>422.38293499999997</c:v>
                </c:pt>
                <c:pt idx="137">
                  <c:v>422.38293499999997</c:v>
                </c:pt>
                <c:pt idx="138">
                  <c:v>422.38293499999997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55C-4056-9CFF-5EA76ECA88AC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454.21529999999996</c:v>
                </c:pt>
                <c:pt idx="85">
                  <c:v>454.21529999999996</c:v>
                </c:pt>
                <c:pt idx="86">
                  <c:v>454.21529999999996</c:v>
                </c:pt>
                <c:pt idx="87">
                  <c:v>454.21529999999996</c:v>
                </c:pt>
                <c:pt idx="88">
                  <c:v>454.21529999999996</c:v>
                </c:pt>
                <c:pt idx="89">
                  <c:v>454.21529999999996</c:v>
                </c:pt>
                <c:pt idx="90">
                  <c:v>454.21529999999996</c:v>
                </c:pt>
                <c:pt idx="91">
                  <c:v>454.21529999999996</c:v>
                </c:pt>
                <c:pt idx="92">
                  <c:v>454.21529999999996</c:v>
                </c:pt>
                <c:pt idx="93">
                  <c:v>454.21529999999996</c:v>
                </c:pt>
                <c:pt idx="94">
                  <c:v>454.21529999999996</c:v>
                </c:pt>
                <c:pt idx="95">
                  <c:v>454.21529999999996</c:v>
                </c:pt>
                <c:pt idx="96">
                  <c:v>445.82785999999999</c:v>
                </c:pt>
                <c:pt idx="97">
                  <c:v>445.82785999999999</c:v>
                </c:pt>
                <c:pt idx="98">
                  <c:v>445.82785999999999</c:v>
                </c:pt>
                <c:pt idx="99">
                  <c:v>445.82785999999999</c:v>
                </c:pt>
                <c:pt idx="100">
                  <c:v>445.82785999999999</c:v>
                </c:pt>
                <c:pt idx="101">
                  <c:v>445.82785999999999</c:v>
                </c:pt>
                <c:pt idx="102">
                  <c:v>445.82785999999999</c:v>
                </c:pt>
                <c:pt idx="103">
                  <c:v>445.82785999999999</c:v>
                </c:pt>
                <c:pt idx="104">
                  <c:v>445.82785999999999</c:v>
                </c:pt>
                <c:pt idx="105">
                  <c:v>445.82785999999999</c:v>
                </c:pt>
                <c:pt idx="106">
                  <c:v>445.82785999999999</c:v>
                </c:pt>
                <c:pt idx="107">
                  <c:v>445.82785999999999</c:v>
                </c:pt>
                <c:pt idx="108">
                  <c:v>440.02125000000001</c:v>
                </c:pt>
                <c:pt idx="109">
                  <c:v>440.02125000000001</c:v>
                </c:pt>
                <c:pt idx="110">
                  <c:v>440.02125000000001</c:v>
                </c:pt>
                <c:pt idx="111">
                  <c:v>440.02125000000001</c:v>
                </c:pt>
                <c:pt idx="112">
                  <c:v>440.02125000000001</c:v>
                </c:pt>
                <c:pt idx="113">
                  <c:v>440.02125000000001</c:v>
                </c:pt>
                <c:pt idx="114">
                  <c:v>440.02125000000001</c:v>
                </c:pt>
                <c:pt idx="115">
                  <c:v>440.02125000000001</c:v>
                </c:pt>
                <c:pt idx="116">
                  <c:v>440.02125000000001</c:v>
                </c:pt>
                <c:pt idx="117">
                  <c:v>440.02125000000001</c:v>
                </c:pt>
                <c:pt idx="118">
                  <c:v>440.02125000000001</c:v>
                </c:pt>
                <c:pt idx="119">
                  <c:v>440.02125000000001</c:v>
                </c:pt>
                <c:pt idx="120">
                  <c:v>454.98809400000005</c:v>
                </c:pt>
                <c:pt idx="121">
                  <c:v>454.98809400000005</c:v>
                </c:pt>
                <c:pt idx="122">
                  <c:v>454.98809400000005</c:v>
                </c:pt>
                <c:pt idx="123">
                  <c:v>454.98809400000005</c:v>
                </c:pt>
                <c:pt idx="124">
                  <c:v>454.98809400000005</c:v>
                </c:pt>
                <c:pt idx="125">
                  <c:v>454.98809400000005</c:v>
                </c:pt>
                <c:pt idx="126">
                  <c:v>454.98809400000005</c:v>
                </c:pt>
                <c:pt idx="127">
                  <c:v>454.98809400000005</c:v>
                </c:pt>
                <c:pt idx="128">
                  <c:v>454.98809400000005</c:v>
                </c:pt>
                <c:pt idx="129">
                  <c:v>454.98809400000005</c:v>
                </c:pt>
                <c:pt idx="130">
                  <c:v>454.98809400000005</c:v>
                </c:pt>
                <c:pt idx="131">
                  <c:v>454.98809400000005</c:v>
                </c:pt>
                <c:pt idx="132">
                  <c:v>449.01625300000001</c:v>
                </c:pt>
                <c:pt idx="133">
                  <c:v>449.01625300000001</c:v>
                </c:pt>
                <c:pt idx="134">
                  <c:v>449.01625300000001</c:v>
                </c:pt>
                <c:pt idx="135">
                  <c:v>449.01625300000001</c:v>
                </c:pt>
                <c:pt idx="136">
                  <c:v>449.01625300000001</c:v>
                </c:pt>
                <c:pt idx="137">
                  <c:v>449.01625300000001</c:v>
                </c:pt>
                <c:pt idx="138">
                  <c:v>449.01625300000001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55C-4056-9CFF-5EA76ECA88AC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494.55598499999996</c:v>
                </c:pt>
                <c:pt idx="85">
                  <c:v>494.55598499999996</c:v>
                </c:pt>
                <c:pt idx="86">
                  <c:v>494.55598499999996</c:v>
                </c:pt>
                <c:pt idx="87">
                  <c:v>494.55598499999996</c:v>
                </c:pt>
                <c:pt idx="88">
                  <c:v>494.55598499999996</c:v>
                </c:pt>
                <c:pt idx="89">
                  <c:v>494.55598499999996</c:v>
                </c:pt>
                <c:pt idx="90">
                  <c:v>494.55598499999996</c:v>
                </c:pt>
                <c:pt idx="91">
                  <c:v>494.55598499999996</c:v>
                </c:pt>
                <c:pt idx="92">
                  <c:v>494.55598499999996</c:v>
                </c:pt>
                <c:pt idx="93">
                  <c:v>494.55598499999996</c:v>
                </c:pt>
                <c:pt idx="94">
                  <c:v>494.55598499999996</c:v>
                </c:pt>
                <c:pt idx="95">
                  <c:v>494.55598499999996</c:v>
                </c:pt>
                <c:pt idx="96">
                  <c:v>484.30357500000002</c:v>
                </c:pt>
                <c:pt idx="97">
                  <c:v>484.30357500000002</c:v>
                </c:pt>
                <c:pt idx="98">
                  <c:v>484.30357500000002</c:v>
                </c:pt>
                <c:pt idx="99">
                  <c:v>484.30357500000002</c:v>
                </c:pt>
                <c:pt idx="100">
                  <c:v>484.30357500000002</c:v>
                </c:pt>
                <c:pt idx="101">
                  <c:v>484.30357500000002</c:v>
                </c:pt>
                <c:pt idx="102">
                  <c:v>484.30357500000002</c:v>
                </c:pt>
                <c:pt idx="103">
                  <c:v>484.30357500000002</c:v>
                </c:pt>
                <c:pt idx="104">
                  <c:v>484.30357500000002</c:v>
                </c:pt>
                <c:pt idx="105">
                  <c:v>484.30357500000002</c:v>
                </c:pt>
                <c:pt idx="106">
                  <c:v>484.30357500000002</c:v>
                </c:pt>
                <c:pt idx="107">
                  <c:v>484.30357500000002</c:v>
                </c:pt>
                <c:pt idx="108">
                  <c:v>478.42874999999998</c:v>
                </c:pt>
                <c:pt idx="109">
                  <c:v>478.42874999999998</c:v>
                </c:pt>
                <c:pt idx="110">
                  <c:v>478.42874999999998</c:v>
                </c:pt>
                <c:pt idx="111">
                  <c:v>478.42874999999998</c:v>
                </c:pt>
                <c:pt idx="112">
                  <c:v>478.42874999999998</c:v>
                </c:pt>
                <c:pt idx="113">
                  <c:v>478.42874999999998</c:v>
                </c:pt>
                <c:pt idx="114">
                  <c:v>478.42874999999998</c:v>
                </c:pt>
                <c:pt idx="115">
                  <c:v>478.42874999999998</c:v>
                </c:pt>
                <c:pt idx="116">
                  <c:v>478.42874999999998</c:v>
                </c:pt>
                <c:pt idx="117">
                  <c:v>478.42874999999998</c:v>
                </c:pt>
                <c:pt idx="118">
                  <c:v>478.42874999999998</c:v>
                </c:pt>
                <c:pt idx="119">
                  <c:v>478.42874999999998</c:v>
                </c:pt>
                <c:pt idx="120">
                  <c:v>491.71590600000002</c:v>
                </c:pt>
                <c:pt idx="121">
                  <c:v>491.71590600000002</c:v>
                </c:pt>
                <c:pt idx="122">
                  <c:v>491.71590600000002</c:v>
                </c:pt>
                <c:pt idx="123">
                  <c:v>491.71590600000002</c:v>
                </c:pt>
                <c:pt idx="124">
                  <c:v>491.71590600000002</c:v>
                </c:pt>
                <c:pt idx="125">
                  <c:v>491.71590600000002</c:v>
                </c:pt>
                <c:pt idx="126">
                  <c:v>491.71590600000002</c:v>
                </c:pt>
                <c:pt idx="127">
                  <c:v>491.71590600000002</c:v>
                </c:pt>
                <c:pt idx="128">
                  <c:v>491.71590600000002</c:v>
                </c:pt>
                <c:pt idx="129">
                  <c:v>491.71590600000002</c:v>
                </c:pt>
                <c:pt idx="130">
                  <c:v>491.71590600000002</c:v>
                </c:pt>
                <c:pt idx="131">
                  <c:v>491.71590600000002</c:v>
                </c:pt>
                <c:pt idx="132">
                  <c:v>484.28628700000002</c:v>
                </c:pt>
                <c:pt idx="133">
                  <c:v>484.28628700000002</c:v>
                </c:pt>
                <c:pt idx="134">
                  <c:v>484.28628700000002</c:v>
                </c:pt>
                <c:pt idx="135">
                  <c:v>484.28628700000002</c:v>
                </c:pt>
                <c:pt idx="136">
                  <c:v>484.28628700000002</c:v>
                </c:pt>
                <c:pt idx="137">
                  <c:v>484.28628700000002</c:v>
                </c:pt>
                <c:pt idx="138">
                  <c:v>484.28628700000002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55C-4056-9CFF-5EA76ECA8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0.24945533769063172</c:v>
                </c:pt>
                <c:pt idx="85">
                  <c:v>0.31855996321405122</c:v>
                </c:pt>
                <c:pt idx="86">
                  <c:v>0.272580878697539</c:v>
                </c:pt>
                <c:pt idx="87">
                  <c:v>0.28851941005104159</c:v>
                </c:pt>
                <c:pt idx="88">
                  <c:v>0.32096007197746007</c:v>
                </c:pt>
                <c:pt idx="89">
                  <c:v>0.33500813026648518</c:v>
                </c:pt>
                <c:pt idx="90">
                  <c:v>0.39173778907408202</c:v>
                </c:pt>
                <c:pt idx="91">
                  <c:v>0.40522782392926671</c:v>
                </c:pt>
                <c:pt idx="92">
                  <c:v>0.39684176828090983</c:v>
                </c:pt>
                <c:pt idx="93">
                  <c:v>0.46014346911498211</c:v>
                </c:pt>
                <c:pt idx="94">
                  <c:v>0.53550414088088283</c:v>
                </c:pt>
                <c:pt idx="95">
                  <c:v>0.54103761128363426</c:v>
                </c:pt>
                <c:pt idx="96">
                  <c:v>0.5970117845117846</c:v>
                </c:pt>
                <c:pt idx="97">
                  <c:v>0.6175197446571371</c:v>
                </c:pt>
                <c:pt idx="98">
                  <c:v>0.63120207047014742</c:v>
                </c:pt>
                <c:pt idx="99">
                  <c:v>0.66335492189601764</c:v>
                </c:pt>
                <c:pt idx="100">
                  <c:v>0.65208845325741793</c:v>
                </c:pt>
                <c:pt idx="101">
                  <c:v>0.6471453356560477</c:v>
                </c:pt>
                <c:pt idx="102">
                  <c:v>0.63851065246971728</c:v>
                </c:pt>
                <c:pt idx="103">
                  <c:v>0.63983165505790107</c:v>
                </c:pt>
                <c:pt idx="104">
                  <c:v>0.65379569533747262</c:v>
                </c:pt>
                <c:pt idx="105">
                  <c:v>0.64369851782072385</c:v>
                </c:pt>
                <c:pt idx="106">
                  <c:v>0.61270195196039445</c:v>
                </c:pt>
                <c:pt idx="107">
                  <c:v>0.58291999392649529</c:v>
                </c:pt>
                <c:pt idx="108">
                  <c:v>0.61327561327561331</c:v>
                </c:pt>
                <c:pt idx="109">
                  <c:v>0.43885124258457597</c:v>
                </c:pt>
                <c:pt idx="110">
                  <c:v>0.46726524504302286</c:v>
                </c:pt>
                <c:pt idx="111">
                  <c:v>0.49747968574635232</c:v>
                </c:pt>
                <c:pt idx="112">
                  <c:v>0.55284465109650294</c:v>
                </c:pt>
                <c:pt idx="113">
                  <c:v>0.48116722783389448</c:v>
                </c:pt>
                <c:pt idx="114">
                  <c:v>0.42177687991021312</c:v>
                </c:pt>
                <c:pt idx="115">
                  <c:v>0.45979756649386277</c:v>
                </c:pt>
                <c:pt idx="116">
                  <c:v>0.42524008337341673</c:v>
                </c:pt>
                <c:pt idx="117">
                  <c:v>0.38489622147399927</c:v>
                </c:pt>
                <c:pt idx="118">
                  <c:v>0.48017261860224819</c:v>
                </c:pt>
                <c:pt idx="119">
                  <c:v>0.49043771043771039</c:v>
                </c:pt>
                <c:pt idx="120">
                  <c:v>0.51185126442858397</c:v>
                </c:pt>
                <c:pt idx="121">
                  <c:v>0.43661909613883981</c:v>
                </c:pt>
                <c:pt idx="122">
                  <c:v>0.34977219984493402</c:v>
                </c:pt>
                <c:pt idx="123">
                  <c:v>0.29315234095134168</c:v>
                </c:pt>
                <c:pt idx="124">
                  <c:v>0.31488973885617572</c:v>
                </c:pt>
                <c:pt idx="125">
                  <c:v>0.31558432127656072</c:v>
                </c:pt>
                <c:pt idx="126">
                  <c:v>0.34926082544828996</c:v>
                </c:pt>
                <c:pt idx="127">
                  <c:v>0.37166252136842248</c:v>
                </c:pt>
                <c:pt idx="128">
                  <c:v>0.32653934477559382</c:v>
                </c:pt>
                <c:pt idx="129">
                  <c:v>0.3395652291357813</c:v>
                </c:pt>
                <c:pt idx="130">
                  <c:v>0.36337984237126181</c:v>
                </c:pt>
                <c:pt idx="131">
                  <c:v>0.28242671311842571</c:v>
                </c:pt>
                <c:pt idx="132">
                  <c:v>0.20256410256410265</c:v>
                </c:pt>
                <c:pt idx="133">
                  <c:v>0.12140148271694103</c:v>
                </c:pt>
                <c:pt idx="134">
                  <c:v>0.19137634056325378</c:v>
                </c:pt>
                <c:pt idx="135">
                  <c:v>0.25803800196404986</c:v>
                </c:pt>
                <c:pt idx="136">
                  <c:v>0.22964543137808074</c:v>
                </c:pt>
                <c:pt idx="137">
                  <c:v>0.25066197743576507</c:v>
                </c:pt>
                <c:pt idx="138">
                  <c:v>0.2813864503729957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17F2-4F07-9536-4A821E0644BD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F2-4F07-9536-4A821E064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454.21529999999996</c:v>
                      </c:pt>
                      <c:pt idx="85">
                        <c:v>454.21529999999996</c:v>
                      </c:pt>
                      <c:pt idx="86">
                        <c:v>454.21529999999996</c:v>
                      </c:pt>
                      <c:pt idx="87">
                        <c:v>454.21529999999996</c:v>
                      </c:pt>
                      <c:pt idx="88">
                        <c:v>454.21529999999996</c:v>
                      </c:pt>
                      <c:pt idx="89">
                        <c:v>454.21529999999996</c:v>
                      </c:pt>
                      <c:pt idx="90">
                        <c:v>454.21529999999996</c:v>
                      </c:pt>
                      <c:pt idx="91">
                        <c:v>454.21529999999996</c:v>
                      </c:pt>
                      <c:pt idx="92">
                        <c:v>454.21529999999996</c:v>
                      </c:pt>
                      <c:pt idx="93">
                        <c:v>454.21529999999996</c:v>
                      </c:pt>
                      <c:pt idx="94">
                        <c:v>454.21529999999996</c:v>
                      </c:pt>
                      <c:pt idx="95">
                        <c:v>454.21529999999996</c:v>
                      </c:pt>
                      <c:pt idx="96">
                        <c:v>445.82785999999999</c:v>
                      </c:pt>
                      <c:pt idx="97">
                        <c:v>445.82785999999999</c:v>
                      </c:pt>
                      <c:pt idx="98">
                        <c:v>445.82785999999999</c:v>
                      </c:pt>
                      <c:pt idx="99">
                        <c:v>445.82785999999999</c:v>
                      </c:pt>
                      <c:pt idx="100">
                        <c:v>445.82785999999999</c:v>
                      </c:pt>
                      <c:pt idx="101">
                        <c:v>445.82785999999999</c:v>
                      </c:pt>
                      <c:pt idx="102">
                        <c:v>445.82785999999999</c:v>
                      </c:pt>
                      <c:pt idx="103">
                        <c:v>445.82785999999999</c:v>
                      </c:pt>
                      <c:pt idx="104">
                        <c:v>445.82785999999999</c:v>
                      </c:pt>
                      <c:pt idx="105">
                        <c:v>445.82785999999999</c:v>
                      </c:pt>
                      <c:pt idx="106">
                        <c:v>445.82785999999999</c:v>
                      </c:pt>
                      <c:pt idx="107">
                        <c:v>445.82785999999999</c:v>
                      </c:pt>
                      <c:pt idx="108">
                        <c:v>440.02125000000001</c:v>
                      </c:pt>
                      <c:pt idx="109">
                        <c:v>440.02125000000001</c:v>
                      </c:pt>
                      <c:pt idx="110">
                        <c:v>440.02125000000001</c:v>
                      </c:pt>
                      <c:pt idx="111">
                        <c:v>440.02125000000001</c:v>
                      </c:pt>
                      <c:pt idx="112">
                        <c:v>440.02125000000001</c:v>
                      </c:pt>
                      <c:pt idx="113">
                        <c:v>440.02125000000001</c:v>
                      </c:pt>
                      <c:pt idx="114">
                        <c:v>440.02125000000001</c:v>
                      </c:pt>
                      <c:pt idx="115">
                        <c:v>440.02125000000001</c:v>
                      </c:pt>
                      <c:pt idx="116">
                        <c:v>440.02125000000001</c:v>
                      </c:pt>
                      <c:pt idx="117">
                        <c:v>440.02125000000001</c:v>
                      </c:pt>
                      <c:pt idx="118">
                        <c:v>440.02125000000001</c:v>
                      </c:pt>
                      <c:pt idx="119">
                        <c:v>440.02125000000001</c:v>
                      </c:pt>
                      <c:pt idx="120">
                        <c:v>454.98809400000005</c:v>
                      </c:pt>
                      <c:pt idx="121">
                        <c:v>454.98809400000005</c:v>
                      </c:pt>
                      <c:pt idx="122">
                        <c:v>454.98809400000005</c:v>
                      </c:pt>
                      <c:pt idx="123">
                        <c:v>454.98809400000005</c:v>
                      </c:pt>
                      <c:pt idx="124">
                        <c:v>454.98809400000005</c:v>
                      </c:pt>
                      <c:pt idx="125">
                        <c:v>454.98809400000005</c:v>
                      </c:pt>
                      <c:pt idx="126">
                        <c:v>454.98809400000005</c:v>
                      </c:pt>
                      <c:pt idx="127">
                        <c:v>454.98809400000005</c:v>
                      </c:pt>
                      <c:pt idx="128">
                        <c:v>454.98809400000005</c:v>
                      </c:pt>
                      <c:pt idx="129">
                        <c:v>454.98809400000005</c:v>
                      </c:pt>
                      <c:pt idx="130">
                        <c:v>454.98809400000005</c:v>
                      </c:pt>
                      <c:pt idx="131">
                        <c:v>454.98809400000005</c:v>
                      </c:pt>
                      <c:pt idx="132">
                        <c:v>449.01625300000001</c:v>
                      </c:pt>
                      <c:pt idx="133">
                        <c:v>449.01625300000001</c:v>
                      </c:pt>
                      <c:pt idx="134">
                        <c:v>449.01625300000001</c:v>
                      </c:pt>
                      <c:pt idx="135">
                        <c:v>449.01625300000001</c:v>
                      </c:pt>
                      <c:pt idx="136">
                        <c:v>449.01625300000001</c:v>
                      </c:pt>
                      <c:pt idx="137">
                        <c:v>449.01625300000001</c:v>
                      </c:pt>
                      <c:pt idx="138">
                        <c:v>449.01625300000001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F2-4F07-9536-4A821E0644BD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494.55598499999996</c:v>
                      </c:pt>
                      <c:pt idx="85">
                        <c:v>494.55598499999996</c:v>
                      </c:pt>
                      <c:pt idx="86">
                        <c:v>494.55598499999996</c:v>
                      </c:pt>
                      <c:pt idx="87">
                        <c:v>494.55598499999996</c:v>
                      </c:pt>
                      <c:pt idx="88">
                        <c:v>494.55598499999996</c:v>
                      </c:pt>
                      <c:pt idx="89">
                        <c:v>494.55598499999996</c:v>
                      </c:pt>
                      <c:pt idx="90">
                        <c:v>494.55598499999996</c:v>
                      </c:pt>
                      <c:pt idx="91">
                        <c:v>494.55598499999996</c:v>
                      </c:pt>
                      <c:pt idx="92">
                        <c:v>494.55598499999996</c:v>
                      </c:pt>
                      <c:pt idx="93">
                        <c:v>494.55598499999996</c:v>
                      </c:pt>
                      <c:pt idx="94">
                        <c:v>494.55598499999996</c:v>
                      </c:pt>
                      <c:pt idx="95">
                        <c:v>494.55598499999996</c:v>
                      </c:pt>
                      <c:pt idx="96">
                        <c:v>484.30357500000002</c:v>
                      </c:pt>
                      <c:pt idx="97">
                        <c:v>484.30357500000002</c:v>
                      </c:pt>
                      <c:pt idx="98">
                        <c:v>484.30357500000002</c:v>
                      </c:pt>
                      <c:pt idx="99">
                        <c:v>484.30357500000002</c:v>
                      </c:pt>
                      <c:pt idx="100">
                        <c:v>484.30357500000002</c:v>
                      </c:pt>
                      <c:pt idx="101">
                        <c:v>484.30357500000002</c:v>
                      </c:pt>
                      <c:pt idx="102">
                        <c:v>484.30357500000002</c:v>
                      </c:pt>
                      <c:pt idx="103">
                        <c:v>484.30357500000002</c:v>
                      </c:pt>
                      <c:pt idx="104">
                        <c:v>484.30357500000002</c:v>
                      </c:pt>
                      <c:pt idx="105">
                        <c:v>484.30357500000002</c:v>
                      </c:pt>
                      <c:pt idx="106">
                        <c:v>484.30357500000002</c:v>
                      </c:pt>
                      <c:pt idx="107">
                        <c:v>484.30357500000002</c:v>
                      </c:pt>
                      <c:pt idx="108">
                        <c:v>478.42874999999998</c:v>
                      </c:pt>
                      <c:pt idx="109">
                        <c:v>478.42874999999998</c:v>
                      </c:pt>
                      <c:pt idx="110">
                        <c:v>478.42874999999998</c:v>
                      </c:pt>
                      <c:pt idx="111">
                        <c:v>478.42874999999998</c:v>
                      </c:pt>
                      <c:pt idx="112">
                        <c:v>478.42874999999998</c:v>
                      </c:pt>
                      <c:pt idx="113">
                        <c:v>478.42874999999998</c:v>
                      </c:pt>
                      <c:pt idx="114">
                        <c:v>478.42874999999998</c:v>
                      </c:pt>
                      <c:pt idx="115">
                        <c:v>478.42874999999998</c:v>
                      </c:pt>
                      <c:pt idx="116">
                        <c:v>478.42874999999998</c:v>
                      </c:pt>
                      <c:pt idx="117">
                        <c:v>478.42874999999998</c:v>
                      </c:pt>
                      <c:pt idx="118">
                        <c:v>478.42874999999998</c:v>
                      </c:pt>
                      <c:pt idx="119">
                        <c:v>478.42874999999998</c:v>
                      </c:pt>
                      <c:pt idx="120">
                        <c:v>491.71590600000002</c:v>
                      </c:pt>
                      <c:pt idx="121">
                        <c:v>491.71590600000002</c:v>
                      </c:pt>
                      <c:pt idx="122">
                        <c:v>491.71590600000002</c:v>
                      </c:pt>
                      <c:pt idx="123">
                        <c:v>491.71590600000002</c:v>
                      </c:pt>
                      <c:pt idx="124">
                        <c:v>491.71590600000002</c:v>
                      </c:pt>
                      <c:pt idx="125">
                        <c:v>491.71590600000002</c:v>
                      </c:pt>
                      <c:pt idx="126">
                        <c:v>491.71590600000002</c:v>
                      </c:pt>
                      <c:pt idx="127">
                        <c:v>491.71590600000002</c:v>
                      </c:pt>
                      <c:pt idx="128">
                        <c:v>491.71590600000002</c:v>
                      </c:pt>
                      <c:pt idx="129">
                        <c:v>491.71590600000002</c:v>
                      </c:pt>
                      <c:pt idx="130">
                        <c:v>491.71590600000002</c:v>
                      </c:pt>
                      <c:pt idx="131">
                        <c:v>491.71590600000002</c:v>
                      </c:pt>
                      <c:pt idx="132">
                        <c:v>484.28628700000002</c:v>
                      </c:pt>
                      <c:pt idx="133">
                        <c:v>484.28628700000002</c:v>
                      </c:pt>
                      <c:pt idx="134">
                        <c:v>484.28628700000002</c:v>
                      </c:pt>
                      <c:pt idx="135">
                        <c:v>484.28628700000002</c:v>
                      </c:pt>
                      <c:pt idx="136">
                        <c:v>484.28628700000002</c:v>
                      </c:pt>
                      <c:pt idx="137">
                        <c:v>484.28628700000002</c:v>
                      </c:pt>
                      <c:pt idx="138">
                        <c:v>484.28628700000002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7F2-4F07-9536-4A821E0644BD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222.6141006565656</c:v>
                      </c:pt>
                      <c:pt idx="85">
                        <c:v>222.6141006565656</c:v>
                      </c:pt>
                      <c:pt idx="86">
                        <c:v>222.6141006565656</c:v>
                      </c:pt>
                      <c:pt idx="87">
                        <c:v>222.6141006565656</c:v>
                      </c:pt>
                      <c:pt idx="88">
                        <c:v>222.6141006565656</c:v>
                      </c:pt>
                      <c:pt idx="89">
                        <c:v>222.6141006565656</c:v>
                      </c:pt>
                      <c:pt idx="90">
                        <c:v>222.6141006565656</c:v>
                      </c:pt>
                      <c:pt idx="91">
                        <c:v>222.6141006565656</c:v>
                      </c:pt>
                      <c:pt idx="92">
                        <c:v>222.6141006565656</c:v>
                      </c:pt>
                      <c:pt idx="93">
                        <c:v>222.6141006565656</c:v>
                      </c:pt>
                      <c:pt idx="94">
                        <c:v>222.6141006565656</c:v>
                      </c:pt>
                      <c:pt idx="95">
                        <c:v>222.6141006565656</c:v>
                      </c:pt>
                      <c:pt idx="96">
                        <c:v>222.6141006565656</c:v>
                      </c:pt>
                      <c:pt idx="97">
                        <c:v>222.6141006565656</c:v>
                      </c:pt>
                      <c:pt idx="98">
                        <c:v>222.6141006565656</c:v>
                      </c:pt>
                      <c:pt idx="99">
                        <c:v>222.6141006565656</c:v>
                      </c:pt>
                      <c:pt idx="100">
                        <c:v>222.6141006565656</c:v>
                      </c:pt>
                      <c:pt idx="101">
                        <c:v>222.6141006565656</c:v>
                      </c:pt>
                      <c:pt idx="102">
                        <c:v>222.6141006565656</c:v>
                      </c:pt>
                      <c:pt idx="103">
                        <c:v>222.6141006565656</c:v>
                      </c:pt>
                      <c:pt idx="104">
                        <c:v>222.6141006565656</c:v>
                      </c:pt>
                      <c:pt idx="105">
                        <c:v>222.6141006565656</c:v>
                      </c:pt>
                      <c:pt idx="106">
                        <c:v>222.6141006565656</c:v>
                      </c:pt>
                      <c:pt idx="107">
                        <c:v>222.6141006565656</c:v>
                      </c:pt>
                      <c:pt idx="108">
                        <c:v>222.6141006565656</c:v>
                      </c:pt>
                      <c:pt idx="109">
                        <c:v>222.6141006565656</c:v>
                      </c:pt>
                      <c:pt idx="110">
                        <c:v>222.6141006565656</c:v>
                      </c:pt>
                      <c:pt idx="111">
                        <c:v>222.6141006565656</c:v>
                      </c:pt>
                      <c:pt idx="112">
                        <c:v>222.6141006565656</c:v>
                      </c:pt>
                      <c:pt idx="113">
                        <c:v>222.6141006565656</c:v>
                      </c:pt>
                      <c:pt idx="114">
                        <c:v>222.6141006565656</c:v>
                      </c:pt>
                      <c:pt idx="115">
                        <c:v>222.6141006565656</c:v>
                      </c:pt>
                      <c:pt idx="116">
                        <c:v>222.6141006565656</c:v>
                      </c:pt>
                      <c:pt idx="117">
                        <c:v>222.6141006565656</c:v>
                      </c:pt>
                      <c:pt idx="118">
                        <c:v>222.6141006565656</c:v>
                      </c:pt>
                      <c:pt idx="119">
                        <c:v>222.6141006565656</c:v>
                      </c:pt>
                      <c:pt idx="120">
                        <c:v>222.6141006565656</c:v>
                      </c:pt>
                      <c:pt idx="121">
                        <c:v>222.6141006565656</c:v>
                      </c:pt>
                      <c:pt idx="122">
                        <c:v>222.6141006565656</c:v>
                      </c:pt>
                      <c:pt idx="123">
                        <c:v>222.6141006565656</c:v>
                      </c:pt>
                      <c:pt idx="124">
                        <c:v>222.6141006565656</c:v>
                      </c:pt>
                      <c:pt idx="125">
                        <c:v>222.6141006565656</c:v>
                      </c:pt>
                      <c:pt idx="126">
                        <c:v>222.6141006565656</c:v>
                      </c:pt>
                      <c:pt idx="127">
                        <c:v>222.6141006565656</c:v>
                      </c:pt>
                      <c:pt idx="128">
                        <c:v>222.6141006565656</c:v>
                      </c:pt>
                      <c:pt idx="129">
                        <c:v>222.6141006565656</c:v>
                      </c:pt>
                      <c:pt idx="130">
                        <c:v>222.6141006565656</c:v>
                      </c:pt>
                      <c:pt idx="131">
                        <c:v>222.6141006565656</c:v>
                      </c:pt>
                      <c:pt idx="132">
                        <c:v>222.6141006565656</c:v>
                      </c:pt>
                      <c:pt idx="133">
                        <c:v>222.6141006565656</c:v>
                      </c:pt>
                      <c:pt idx="134">
                        <c:v>222.6141006565656</c:v>
                      </c:pt>
                      <c:pt idx="135">
                        <c:v>222.6141006565656</c:v>
                      </c:pt>
                      <c:pt idx="136">
                        <c:v>222.6141006565656</c:v>
                      </c:pt>
                      <c:pt idx="137">
                        <c:v>222.6141006565656</c:v>
                      </c:pt>
                      <c:pt idx="138">
                        <c:v>222.6141006565656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F2-4F07-9536-4A821E0644BD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E6-41DD-9C42-CB36351529F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E6-41DD-9C42-CB3635152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86-4369-8F2E-F2E86AB1425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86-4369-8F2E-F2E86AB14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0-435F-9879-A7233332815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0-435F-9879-A72333328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37-4062-8456-9D0023C3804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37-4062-8456-9D0023C38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2-41E2-940A-ED8D01AA9CB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222.11649999999997</c:v>
                </c:pt>
                <c:pt idx="133">
                  <c:v>253.64429999999999</c:v>
                </c:pt>
                <c:pt idx="134">
                  <c:v>245.16000000000003</c:v>
                </c:pt>
                <c:pt idx="135">
                  <c:v>234.41879999999998</c:v>
                </c:pt>
                <c:pt idx="136">
                  <c:v>251.01689999999999</c:v>
                </c:pt>
                <c:pt idx="137">
                  <c:v>251.57729999999998</c:v>
                </c:pt>
                <c:pt idx="138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62-41E2-940A-ED8D01AA9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5-4B7E-ADE1-C91855C7A203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5-4B7E-ADE1-C91855C7A203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5-4B7E-ADE1-C91855C7A203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D5-4B7E-ADE1-C91855C7A203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D5-4B7E-ADE1-C91855C7A203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D5-4B7E-ADE1-C91855C7A203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D5-4B7E-ADE1-C91855C7A203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D5-4B7E-ADE1-C91855C7A203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199.5609</c:v>
                </c:pt>
                <c:pt idx="85" formatCode="_(* #,##0.00_);_(* \(#,##0.00\);_(* &quot;-&quot;??_);_(@_)">
                  <c:v>201.11850000000001</c:v>
                </c:pt>
                <c:pt idx="86" formatCode="_(* #,##0.00_);_(* \(#,##0.00\);_(* &quot;-&quot;??_);_(@_)">
                  <c:v>198.2432</c:v>
                </c:pt>
                <c:pt idx="87" formatCode="_(* #,##0.00_);_(* \(#,##0.00\);_(* &quot;-&quot;??_);_(@_)">
                  <c:v>197.97160000000002</c:v>
                </c:pt>
                <c:pt idx="88" formatCode="_(* #,##0.00_);_(* \(#,##0.00\);_(* &quot;-&quot;??_);_(@_)">
                  <c:v>203.304</c:v>
                </c:pt>
                <c:pt idx="89" formatCode="_(* #,##0.00_);_(* \(#,##0.00\);_(* &quot;-&quot;??_);_(@_)">
                  <c:v>195.43180000000001</c:v>
                </c:pt>
                <c:pt idx="90" formatCode="_(* #,##0.00_);_(* \(#,##0.00\);_(* &quot;-&quot;??_);_(@_)">
                  <c:v>195.49020000000002</c:v>
                </c:pt>
                <c:pt idx="91" formatCode="_(* #,##0.00_);_(* \(#,##0.00\);_(* &quot;-&quot;??_);_(@_)">
                  <c:v>190.7388</c:v>
                </c:pt>
                <c:pt idx="92" formatCode="_(* #,##0.00_);_(* \(#,##0.00\);_(* &quot;-&quot;??_);_(@_)">
                  <c:v>193.684</c:v>
                </c:pt>
                <c:pt idx="93" formatCode="_(* #,##0.00_);_(* \(#,##0.00\);_(* &quot;-&quot;??_);_(@_)">
                  <c:v>183.50449999999998</c:v>
                </c:pt>
                <c:pt idx="94" formatCode="_(* #,##0.00_);_(* \(#,##0.00\);_(* &quot;-&quot;??_);_(@_)">
                  <c:v>182.59</c:v>
                </c:pt>
                <c:pt idx="95" formatCode="_(* #,##0.00_);_(* \(#,##0.00\);_(* &quot;-&quot;??_);_(@_)">
                  <c:v>181.9545</c:v>
                </c:pt>
                <c:pt idx="96" formatCode="_(* #,##0.00_);_(* \(#,##0.00\);_(* &quot;-&quot;??_);_(@_)">
                  <c:v>185.6643</c:v>
                </c:pt>
                <c:pt idx="97" formatCode="_(* #,##0.00_);_(* \(#,##0.00\);_(* &quot;-&quot;??_);_(@_)">
                  <c:v>189.47120000000001</c:v>
                </c:pt>
                <c:pt idx="98" formatCode="_(* #,##0.00_);_(* \(#,##0.00\);_(* &quot;-&quot;??_);_(@_)">
                  <c:v>180.024</c:v>
                </c:pt>
                <c:pt idx="99" formatCode="_(* #,##0.00_);_(* \(#,##0.00\);_(* &quot;-&quot;??_);_(@_)">
                  <c:v>182.3571</c:v>
                </c:pt>
                <c:pt idx="100" formatCode="_(* #,##0.00_);_(* \(#,##0.00\);_(* &quot;-&quot;??_);_(@_)">
                  <c:v>175.7448</c:v>
                </c:pt>
                <c:pt idx="101" formatCode="_(* #,##0.00_);_(* \(#,##0.00\);_(* &quot;-&quot;??_);_(@_)">
                  <c:v>170.83500000000001</c:v>
                </c:pt>
                <c:pt idx="102" formatCode="_(* #,##0.00_);_(* \(#,##0.00\);_(* &quot;-&quot;??_);_(@_)">
                  <c:v>166.39619999999999</c:v>
                </c:pt>
                <c:pt idx="103" formatCode="_(* #,##0.00_);_(* \(#,##0.00\);_(* &quot;-&quot;??_);_(@_)">
                  <c:v>166.221</c:v>
                </c:pt>
                <c:pt idx="104" formatCode="_(* #,##0.00_);_(* \(#,##0.00\);_(* &quot;-&quot;??_);_(@_)">
                  <c:v>165.79759999999999</c:v>
                </c:pt>
                <c:pt idx="105" formatCode="_(* #,##0.00_);_(* \(#,##0.00\);_(* &quot;-&quot;??_);_(@_)">
                  <c:v>163.15199999999999</c:v>
                </c:pt>
                <c:pt idx="106" formatCode="_(* #,##0.00_);_(* \(#,##0.00\);_(* &quot;-&quot;??_);_(@_)">
                  <c:v>162.8064</c:v>
                </c:pt>
                <c:pt idx="107" formatCode="_(* #,##0.00_);_(* \(#,##0.00\);_(* &quot;-&quot;??_);_(@_)">
                  <c:v>174.809</c:v>
                </c:pt>
                <c:pt idx="108" formatCode="_(* #,##0.00_);_(* \(#,##0.00\);_(* &quot;-&quot;??_);_(@_)">
                  <c:v>181.125</c:v>
                </c:pt>
                <c:pt idx="109" formatCode="_(* #,##0.00_);_(* \(#,##0.00\);_(* &quot;-&quot;??_);_(@_)">
                  <c:v>196.14000000000001</c:v>
                </c:pt>
                <c:pt idx="110" formatCode="_(* #,##0.00_);_(* \(#,##0.00\);_(* &quot;-&quot;??_);_(@_)">
                  <c:v>195.8</c:v>
                </c:pt>
                <c:pt idx="111" formatCode="_(* #,##0.00_);_(* \(#,##0.00\);_(* &quot;-&quot;??_);_(@_)">
                  <c:v>179.9658</c:v>
                </c:pt>
                <c:pt idx="112" formatCode="_(* #,##0.00_);_(* \(#,##0.00\);_(* &quot;-&quot;??_);_(@_)">
                  <c:v>168.2792</c:v>
                </c:pt>
                <c:pt idx="113" formatCode="_(* #,##0.00_);_(* \(#,##0.00\);_(* &quot;-&quot;??_);_(@_)">
                  <c:v>176.4</c:v>
                </c:pt>
                <c:pt idx="114" formatCode="_(* #,##0.00_);_(* \(#,##0.00\);_(* &quot;-&quot;??_);_(@_)">
                  <c:v>177.1644</c:v>
                </c:pt>
                <c:pt idx="115" formatCode="_(* #,##0.00_);_(* \(#,##0.00\);_(* &quot;-&quot;??_);_(@_)">
                  <c:v>175.45600000000002</c:v>
                </c:pt>
                <c:pt idx="116" formatCode="_(* #,##0.00_);_(* \(#,##0.00\);_(* &quot;-&quot;??_);_(@_)">
                  <c:v>178.43610000000001</c:v>
                </c:pt>
                <c:pt idx="117" formatCode="_(* #,##0.00_);_(* \(#,##0.00\);_(* &quot;-&quot;??_);_(@_)">
                  <c:v>175.53830000000002</c:v>
                </c:pt>
                <c:pt idx="118" formatCode="_(* #,##0.00_);_(* \(#,##0.00\);_(* &quot;-&quot;??_);_(@_)">
                  <c:v>171.41419999999999</c:v>
                </c:pt>
                <c:pt idx="119" formatCode="_(* #,##0.00_);_(* \(#,##0.00\);_(* &quot;-&quot;??_);_(@_)">
                  <c:v>179.446</c:v>
                </c:pt>
                <c:pt idx="120" formatCode="_(* #,##0.00_);_(* \(#,##0.00\);_(* &quot;-&quot;??_);_(@_)">
                  <c:v>172.12800000000001</c:v>
                </c:pt>
                <c:pt idx="121" formatCode="_(* #,##0.00_);_(* \(#,##0.00\);_(* &quot;-&quot;??_);_(@_)">
                  <c:v>175.09460000000001</c:v>
                </c:pt>
                <c:pt idx="122" formatCode="_(* #,##0.00_);_(* \(#,##0.00\);_(* &quot;-&quot;??_);_(@_)">
                  <c:v>181.44809999999998</c:v>
                </c:pt>
                <c:pt idx="123" formatCode="_(* #,##0.00_);_(* \(#,##0.00\);_(* &quot;-&quot;??_);_(@_)">
                  <c:v>188.79130000000001</c:v>
                </c:pt>
                <c:pt idx="124" formatCode="_(* #,##0.00_);_(* \(#,##0.00\);_(* &quot;-&quot;??_);_(@_)">
                  <c:v>190.1224</c:v>
                </c:pt>
                <c:pt idx="125" formatCode="_(* #,##0.00_);_(* \(#,##0.00\);_(* &quot;-&quot;??_);_(@_)">
                  <c:v>190.6996</c:v>
                </c:pt>
                <c:pt idx="126" formatCode="_(* #,##0.00_);_(* \(#,##0.00\);_(* &quot;-&quot;??_);_(@_)">
                  <c:v>192.35359999999997</c:v>
                </c:pt>
                <c:pt idx="127" formatCode="_(* #,##0.00_);_(* \(#,##0.00\);_(* &quot;-&quot;??_);_(@_)">
                  <c:v>192.91799999999998</c:v>
                </c:pt>
                <c:pt idx="128" formatCode="_(* #,##0.00_);_(* \(#,##0.00\);_(* &quot;-&quot;??_);_(@_)">
                  <c:v>208.78</c:v>
                </c:pt>
                <c:pt idx="129" formatCode="_(* #,##0.00_);_(* \(#,##0.00\);_(* &quot;-&quot;??_);_(@_)">
                  <c:v>218.21099999999998</c:v>
                </c:pt>
                <c:pt idx="130" formatCode="_(* #,##0.00_);_(* \(#,##0.00\);_(* &quot;-&quot;??_);_(@_)">
                  <c:v>212.83099999999999</c:v>
                </c:pt>
                <c:pt idx="131" formatCode="_(* #,##0.00_);_(* \(#,##0.00\);_(* &quot;-&quot;??_);_(@_)">
                  <c:v>202.09799999999998</c:v>
                </c:pt>
                <c:pt idx="132" formatCode="_(* #,##0.00_);_(* \(#,##0.00\);_(* &quot;-&quot;??_);_(@_)">
                  <c:v>209.71929999999998</c:v>
                </c:pt>
                <c:pt idx="133" formatCode="_(* #,##0.00_);_(* \(#,##0.00\);_(* &quot;-&quot;??_);_(@_)">
                  <c:v>214.62209999999999</c:v>
                </c:pt>
                <c:pt idx="134" formatCode="_(* #,##0.00_);_(* \(#,##0.00\);_(* &quot;-&quot;??_);_(@_)">
                  <c:v>222.68700000000001</c:v>
                </c:pt>
                <c:pt idx="135" formatCode="_(* #,##0.00_);_(* \(#,##0.00\);_(* &quot;-&quot;??_);_(@_)">
                  <c:v>217.16719999999998</c:v>
                </c:pt>
                <c:pt idx="136" formatCode="_(* #,##0.00_);_(* \(#,##0.00\);_(* &quot;-&quot;??_);_(@_)">
                  <c:v>221.78200000000001</c:v>
                </c:pt>
                <c:pt idx="137" formatCode="_(* #,##0.00_);_(* \(#,##0.00\);_(* &quot;-&quot;??_);_(@_)">
                  <c:v>222.51059999999998</c:v>
                </c:pt>
                <c:pt idx="138" formatCode="_(* #,##0.00_);_(* \(#,##0.00\);_(* &quot;-&quot;??_);_(@_)">
                  <c:v>220.154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D5-4B7E-ADE1-C91855C7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E6D5-4B7E-ADE1-C91855C7A203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E6D5-4B7E-ADE1-C91855C7A203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6D5-4B7E-ADE1-C91855C7A20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D5-4B7E-ADE1-C91855C7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E-47CF-A154-2E0A5165EBA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E-47CF-A154-2E0A5165E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C5-41D3-A991-7A5EBFA035A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C5-41D3-A991-7A5EBFA03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5BA-AF09-11A32088F01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A3-45BA-AF09-11A32088F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0E-4E8B-B1E6-8D078B492234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0E-4E8B-B1E6-8D078B492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01-4BAF-BAF5-1AD148A6CA3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01-4BAF-BAF5-1AD148A6C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0.24945533769063172</c:v>
                      </c:pt>
                      <c:pt idx="85">
                        <c:v>0.31855996321405122</c:v>
                      </c:pt>
                      <c:pt idx="86">
                        <c:v>0.272580878697539</c:v>
                      </c:pt>
                      <c:pt idx="87">
                        <c:v>0.28851941005104159</c:v>
                      </c:pt>
                      <c:pt idx="88">
                        <c:v>0.32096007197746007</c:v>
                      </c:pt>
                      <c:pt idx="89">
                        <c:v>0.33500813026648518</c:v>
                      </c:pt>
                      <c:pt idx="90">
                        <c:v>0.39173778907408202</c:v>
                      </c:pt>
                      <c:pt idx="91">
                        <c:v>0.40522782392926671</c:v>
                      </c:pt>
                      <c:pt idx="92">
                        <c:v>0.39684176828090983</c:v>
                      </c:pt>
                      <c:pt idx="93">
                        <c:v>0.46014346911498211</c:v>
                      </c:pt>
                      <c:pt idx="94">
                        <c:v>0.53550414088088283</c:v>
                      </c:pt>
                      <c:pt idx="95">
                        <c:v>0.54103761128363426</c:v>
                      </c:pt>
                      <c:pt idx="96">
                        <c:v>0.5970117845117846</c:v>
                      </c:pt>
                      <c:pt idx="97">
                        <c:v>0.6175197446571371</c:v>
                      </c:pt>
                      <c:pt idx="98">
                        <c:v>0.63120207047014742</c:v>
                      </c:pt>
                      <c:pt idx="99">
                        <c:v>0.66335492189601764</c:v>
                      </c:pt>
                      <c:pt idx="100">
                        <c:v>0.65208845325741793</c:v>
                      </c:pt>
                      <c:pt idx="101">
                        <c:v>0.6471453356560477</c:v>
                      </c:pt>
                      <c:pt idx="102">
                        <c:v>0.63851065246971728</c:v>
                      </c:pt>
                      <c:pt idx="103">
                        <c:v>0.63983165505790107</c:v>
                      </c:pt>
                      <c:pt idx="104">
                        <c:v>0.65379569533747262</c:v>
                      </c:pt>
                      <c:pt idx="105">
                        <c:v>0.64369851782072385</c:v>
                      </c:pt>
                      <c:pt idx="106">
                        <c:v>0.61270195196039445</c:v>
                      </c:pt>
                      <c:pt idx="107">
                        <c:v>0.58291999392649529</c:v>
                      </c:pt>
                      <c:pt idx="108">
                        <c:v>0.61327561327561331</c:v>
                      </c:pt>
                      <c:pt idx="109">
                        <c:v>0.43885124258457597</c:v>
                      </c:pt>
                      <c:pt idx="110">
                        <c:v>0.46726524504302286</c:v>
                      </c:pt>
                      <c:pt idx="111">
                        <c:v>0.49747968574635232</c:v>
                      </c:pt>
                      <c:pt idx="112">
                        <c:v>0.55284465109650294</c:v>
                      </c:pt>
                      <c:pt idx="113">
                        <c:v>0.48116722783389448</c:v>
                      </c:pt>
                      <c:pt idx="114">
                        <c:v>0.42177687991021312</c:v>
                      </c:pt>
                      <c:pt idx="115">
                        <c:v>0.45979756649386277</c:v>
                      </c:pt>
                      <c:pt idx="116">
                        <c:v>0.42524008337341673</c:v>
                      </c:pt>
                      <c:pt idx="117">
                        <c:v>0.38489622147399927</c:v>
                      </c:pt>
                      <c:pt idx="118">
                        <c:v>0.48017261860224819</c:v>
                      </c:pt>
                      <c:pt idx="119">
                        <c:v>0.49043771043771039</c:v>
                      </c:pt>
                      <c:pt idx="120">
                        <c:v>0.51185126442858397</c:v>
                      </c:pt>
                      <c:pt idx="121">
                        <c:v>0.43661909613883981</c:v>
                      </c:pt>
                      <c:pt idx="122">
                        <c:v>0.34977219984493402</c:v>
                      </c:pt>
                      <c:pt idx="123">
                        <c:v>0.29315234095134168</c:v>
                      </c:pt>
                      <c:pt idx="124">
                        <c:v>0.31488973885617572</c:v>
                      </c:pt>
                      <c:pt idx="125">
                        <c:v>0.31558432127656072</c:v>
                      </c:pt>
                      <c:pt idx="126">
                        <c:v>0.34926082544828996</c:v>
                      </c:pt>
                      <c:pt idx="127">
                        <c:v>0.37166252136842248</c:v>
                      </c:pt>
                      <c:pt idx="128">
                        <c:v>0.32653934477559382</c:v>
                      </c:pt>
                      <c:pt idx="129">
                        <c:v>0.3395652291357813</c:v>
                      </c:pt>
                      <c:pt idx="130">
                        <c:v>0.36337984237126181</c:v>
                      </c:pt>
                      <c:pt idx="131">
                        <c:v>0.28242671311842571</c:v>
                      </c:pt>
                      <c:pt idx="132">
                        <c:v>0.20256410256410265</c:v>
                      </c:pt>
                      <c:pt idx="133">
                        <c:v>0.12140148271694103</c:v>
                      </c:pt>
                      <c:pt idx="134">
                        <c:v>0.19137634056325378</c:v>
                      </c:pt>
                      <c:pt idx="135">
                        <c:v>0.25803800196404986</c:v>
                      </c:pt>
                      <c:pt idx="136">
                        <c:v>0.22964543137808074</c:v>
                      </c:pt>
                      <c:pt idx="137">
                        <c:v>0.25066197743576507</c:v>
                      </c:pt>
                      <c:pt idx="138">
                        <c:v>0.2813864503729957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42AB-4FEF-A14F-4683130654C3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264.20393999999999</c:v>
                </c:pt>
                <c:pt idx="85">
                  <c:v>248.89937999999998</c:v>
                </c:pt>
                <c:pt idx="86">
                  <c:v>257.63557333333335</c:v>
                </c:pt>
                <c:pt idx="87">
                  <c:v>253.42749999999995</c:v>
                </c:pt>
                <c:pt idx="88">
                  <c:v>247.82599999999999</c:v>
                </c:pt>
                <c:pt idx="89">
                  <c:v>241.15028333333333</c:v>
                </c:pt>
                <c:pt idx="90">
                  <c:v>228.03288000000003</c:v>
                </c:pt>
                <c:pt idx="91">
                  <c:v>222.86219666666662</c:v>
                </c:pt>
                <c:pt idx="92">
                  <c:v>225.64973333333333</c:v>
                </c:pt>
                <c:pt idx="93">
                  <c:v>205.28825999999998</c:v>
                </c:pt>
                <c:pt idx="94">
                  <c:v>184.4355333333333</c:v>
                </c:pt>
                <c:pt idx="95">
                  <c:v>182.18927999999997</c:v>
                </c:pt>
                <c:pt idx="96">
                  <c:v>168.14879999999999</c:v>
                </c:pt>
                <c:pt idx="97">
                  <c:v>160.85678666666669</c:v>
                </c:pt>
                <c:pt idx="98">
                  <c:v>151.48173333333332</c:v>
                </c:pt>
                <c:pt idx="99">
                  <c:v>140.38056</c:v>
                </c:pt>
                <c:pt idx="100">
                  <c:v>142.2696</c:v>
                </c:pt>
                <c:pt idx="101">
                  <c:v>142.191665</c:v>
                </c:pt>
                <c:pt idx="102">
                  <c:v>144.05807999999996</c:v>
                </c:pt>
                <c:pt idx="103">
                  <c:v>144.11512499999998</c:v>
                </c:pt>
                <c:pt idx="104">
                  <c:v>140.89010666666667</c:v>
                </c:pt>
                <c:pt idx="105">
                  <c:v>142.98459999999997</c:v>
                </c:pt>
                <c:pt idx="106">
                  <c:v>150.44517333333334</c:v>
                </c:pt>
                <c:pt idx="107">
                  <c:v>163.26784666666666</c:v>
                </c:pt>
                <c:pt idx="108">
                  <c:v>165.82499999999999</c:v>
                </c:pt>
                <c:pt idx="109">
                  <c:v>218.81752</c:v>
                </c:pt>
                <c:pt idx="110">
                  <c:v>208.81625</c:v>
                </c:pt>
                <c:pt idx="111">
                  <c:v>196.74038999999999</c:v>
                </c:pt>
                <c:pt idx="112">
                  <c:v>178.90735999999998</c:v>
                </c:pt>
                <c:pt idx="113">
                  <c:v>198.70724999999999</c:v>
                </c:pt>
                <c:pt idx="114">
                  <c:v>212.70732000000001</c:v>
                </c:pt>
                <c:pt idx="115">
                  <c:v>202.92583000000002</c:v>
                </c:pt>
                <c:pt idx="116">
                  <c:v>212.0069</c:v>
                </c:pt>
                <c:pt idx="117">
                  <c:v>220.07705500000003</c:v>
                </c:pt>
                <c:pt idx="118">
                  <c:v>195.93294000000003</c:v>
                </c:pt>
                <c:pt idx="119">
                  <c:v>196.54381666666663</c:v>
                </c:pt>
                <c:pt idx="120">
                  <c:v>193.42884000000001</c:v>
                </c:pt>
                <c:pt idx="121">
                  <c:v>214.94742000000002</c:v>
                </c:pt>
                <c:pt idx="122">
                  <c:v>238.42917</c:v>
                </c:pt>
                <c:pt idx="123">
                  <c:v>254.97372499999997</c:v>
                </c:pt>
                <c:pt idx="124">
                  <c:v>249.99519999999998</c:v>
                </c:pt>
                <c:pt idx="125">
                  <c:v>249.86537333333339</c:v>
                </c:pt>
                <c:pt idx="126">
                  <c:v>242.11463999999998</c:v>
                </c:pt>
                <c:pt idx="127">
                  <c:v>236.68084000000002</c:v>
                </c:pt>
                <c:pt idx="128">
                  <c:v>253.87648000000002</c:v>
                </c:pt>
                <c:pt idx="129">
                  <c:v>254.26776999999996</c:v>
                </c:pt>
                <c:pt idx="130">
                  <c:v>246.12261333333336</c:v>
                </c:pt>
                <c:pt idx="131">
                  <c:v>266.54480666666666</c:v>
                </c:pt>
                <c:pt idx="132">
                  <c:v>289.88785999999999</c:v>
                </c:pt>
                <c:pt idx="133">
                  <c:v>317.53459499999997</c:v>
                </c:pt>
                <c:pt idx="134">
                  <c:v>296.37119999999999</c:v>
                </c:pt>
                <c:pt idx="135">
                  <c:v>276.07633999999996</c:v>
                </c:pt>
                <c:pt idx="136">
                  <c:v>287.10688000000005</c:v>
                </c:pt>
                <c:pt idx="137">
                  <c:v>281.57947999999999</c:v>
                </c:pt>
                <c:pt idx="138">
                  <c:v>270.98955999999998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AB-4FEF-A14F-4683130654C3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216.02711021212122</c:v>
                </c:pt>
                <c:pt idx="85">
                  <c:v>216.02711021212122</c:v>
                </c:pt>
                <c:pt idx="86">
                  <c:v>216.02711021212122</c:v>
                </c:pt>
                <c:pt idx="87">
                  <c:v>216.02711021212122</c:v>
                </c:pt>
                <c:pt idx="88">
                  <c:v>216.02711021212122</c:v>
                </c:pt>
                <c:pt idx="89">
                  <c:v>216.02711021212122</c:v>
                </c:pt>
                <c:pt idx="90">
                  <c:v>216.02711021212122</c:v>
                </c:pt>
                <c:pt idx="91">
                  <c:v>216.02711021212122</c:v>
                </c:pt>
                <c:pt idx="92">
                  <c:v>216.02711021212122</c:v>
                </c:pt>
                <c:pt idx="93">
                  <c:v>216.02711021212122</c:v>
                </c:pt>
                <c:pt idx="94">
                  <c:v>216.02711021212122</c:v>
                </c:pt>
                <c:pt idx="95">
                  <c:v>216.02711021212122</c:v>
                </c:pt>
                <c:pt idx="96">
                  <c:v>216.02711021212122</c:v>
                </c:pt>
                <c:pt idx="97">
                  <c:v>216.02711021212122</c:v>
                </c:pt>
                <c:pt idx="98">
                  <c:v>216.02711021212122</c:v>
                </c:pt>
                <c:pt idx="99">
                  <c:v>216.02711021212122</c:v>
                </c:pt>
                <c:pt idx="100">
                  <c:v>216.02711021212122</c:v>
                </c:pt>
                <c:pt idx="101">
                  <c:v>216.02711021212122</c:v>
                </c:pt>
                <c:pt idx="102">
                  <c:v>216.02711021212122</c:v>
                </c:pt>
                <c:pt idx="103">
                  <c:v>216.02711021212122</c:v>
                </c:pt>
                <c:pt idx="104">
                  <c:v>216.02711021212122</c:v>
                </c:pt>
                <c:pt idx="105">
                  <c:v>216.02711021212122</c:v>
                </c:pt>
                <c:pt idx="106">
                  <c:v>216.02711021212122</c:v>
                </c:pt>
                <c:pt idx="107">
                  <c:v>216.02711021212122</c:v>
                </c:pt>
                <c:pt idx="108">
                  <c:v>216.02711021212122</c:v>
                </c:pt>
                <c:pt idx="109">
                  <c:v>216.02711021212122</c:v>
                </c:pt>
                <c:pt idx="110">
                  <c:v>216.02711021212122</c:v>
                </c:pt>
                <c:pt idx="111">
                  <c:v>216.02711021212122</c:v>
                </c:pt>
                <c:pt idx="112">
                  <c:v>216.02711021212122</c:v>
                </c:pt>
                <c:pt idx="113">
                  <c:v>216.02711021212122</c:v>
                </c:pt>
                <c:pt idx="114">
                  <c:v>216.02711021212122</c:v>
                </c:pt>
                <c:pt idx="115">
                  <c:v>216.02711021212122</c:v>
                </c:pt>
                <c:pt idx="116">
                  <c:v>216.02711021212122</c:v>
                </c:pt>
                <c:pt idx="117">
                  <c:v>216.02711021212122</c:v>
                </c:pt>
                <c:pt idx="118">
                  <c:v>216.02711021212122</c:v>
                </c:pt>
                <c:pt idx="119">
                  <c:v>216.02711021212122</c:v>
                </c:pt>
                <c:pt idx="120">
                  <c:v>216.02711021212122</c:v>
                </c:pt>
                <c:pt idx="121">
                  <c:v>216.02711021212122</c:v>
                </c:pt>
                <c:pt idx="122">
                  <c:v>216.02711021212122</c:v>
                </c:pt>
                <c:pt idx="123">
                  <c:v>216.02711021212122</c:v>
                </c:pt>
                <c:pt idx="124">
                  <c:v>216.02711021212122</c:v>
                </c:pt>
                <c:pt idx="125">
                  <c:v>216.02711021212122</c:v>
                </c:pt>
                <c:pt idx="126">
                  <c:v>216.02711021212122</c:v>
                </c:pt>
                <c:pt idx="127">
                  <c:v>216.02711021212122</c:v>
                </c:pt>
                <c:pt idx="128">
                  <c:v>216.02711021212122</c:v>
                </c:pt>
                <c:pt idx="129">
                  <c:v>216.02711021212122</c:v>
                </c:pt>
                <c:pt idx="130">
                  <c:v>216.02711021212122</c:v>
                </c:pt>
                <c:pt idx="131">
                  <c:v>216.02711021212122</c:v>
                </c:pt>
                <c:pt idx="132">
                  <c:v>216.02711021212122</c:v>
                </c:pt>
                <c:pt idx="133">
                  <c:v>216.02711021212122</c:v>
                </c:pt>
                <c:pt idx="134">
                  <c:v>216.02711021212122</c:v>
                </c:pt>
                <c:pt idx="135">
                  <c:v>216.02711021212122</c:v>
                </c:pt>
                <c:pt idx="136">
                  <c:v>216.02711021212122</c:v>
                </c:pt>
                <c:pt idx="137">
                  <c:v>216.02711021212122</c:v>
                </c:pt>
                <c:pt idx="138">
                  <c:v>216.02711021212122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42AB-4FEF-A14F-4683130654C3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374.63579999999996</c:v>
                </c:pt>
                <c:pt idx="85">
                  <c:v>374.63579999999996</c:v>
                </c:pt>
                <c:pt idx="86">
                  <c:v>374.63579999999996</c:v>
                </c:pt>
                <c:pt idx="87">
                  <c:v>374.63579999999996</c:v>
                </c:pt>
                <c:pt idx="88">
                  <c:v>374.63579999999996</c:v>
                </c:pt>
                <c:pt idx="89">
                  <c:v>374.63579999999996</c:v>
                </c:pt>
                <c:pt idx="90">
                  <c:v>374.63579999999996</c:v>
                </c:pt>
                <c:pt idx="91">
                  <c:v>374.63579999999996</c:v>
                </c:pt>
                <c:pt idx="92">
                  <c:v>374.63579999999996</c:v>
                </c:pt>
                <c:pt idx="93">
                  <c:v>374.63579999999996</c:v>
                </c:pt>
                <c:pt idx="94">
                  <c:v>374.63579999999996</c:v>
                </c:pt>
                <c:pt idx="95">
                  <c:v>374.63579999999996</c:v>
                </c:pt>
                <c:pt idx="96">
                  <c:v>369.92736000000002</c:v>
                </c:pt>
                <c:pt idx="97">
                  <c:v>369.92736000000002</c:v>
                </c:pt>
                <c:pt idx="98">
                  <c:v>369.92736000000002</c:v>
                </c:pt>
                <c:pt idx="99">
                  <c:v>369.92736000000002</c:v>
                </c:pt>
                <c:pt idx="100">
                  <c:v>369.92736000000002</c:v>
                </c:pt>
                <c:pt idx="101">
                  <c:v>369.92736000000002</c:v>
                </c:pt>
                <c:pt idx="102">
                  <c:v>369.92736000000002</c:v>
                </c:pt>
                <c:pt idx="103">
                  <c:v>369.92736000000002</c:v>
                </c:pt>
                <c:pt idx="104">
                  <c:v>369.92736000000002</c:v>
                </c:pt>
                <c:pt idx="105">
                  <c:v>369.92736000000002</c:v>
                </c:pt>
                <c:pt idx="106">
                  <c:v>369.92736000000002</c:v>
                </c:pt>
                <c:pt idx="107">
                  <c:v>369.92736000000002</c:v>
                </c:pt>
                <c:pt idx="108">
                  <c:v>389.8125</c:v>
                </c:pt>
                <c:pt idx="109">
                  <c:v>389.8125</c:v>
                </c:pt>
                <c:pt idx="110">
                  <c:v>389.8125</c:v>
                </c:pt>
                <c:pt idx="111">
                  <c:v>389.8125</c:v>
                </c:pt>
                <c:pt idx="112">
                  <c:v>389.8125</c:v>
                </c:pt>
                <c:pt idx="113">
                  <c:v>389.8125</c:v>
                </c:pt>
                <c:pt idx="114">
                  <c:v>389.8125</c:v>
                </c:pt>
                <c:pt idx="115">
                  <c:v>389.8125</c:v>
                </c:pt>
                <c:pt idx="116">
                  <c:v>389.8125</c:v>
                </c:pt>
                <c:pt idx="117">
                  <c:v>389.8125</c:v>
                </c:pt>
                <c:pt idx="118">
                  <c:v>389.8125</c:v>
                </c:pt>
                <c:pt idx="119">
                  <c:v>389.8125</c:v>
                </c:pt>
                <c:pt idx="120">
                  <c:v>406.97514000000001</c:v>
                </c:pt>
                <c:pt idx="121">
                  <c:v>406.97514000000001</c:v>
                </c:pt>
                <c:pt idx="122">
                  <c:v>406.97514000000001</c:v>
                </c:pt>
                <c:pt idx="123">
                  <c:v>406.97514000000001</c:v>
                </c:pt>
                <c:pt idx="124">
                  <c:v>406.97514000000001</c:v>
                </c:pt>
                <c:pt idx="125">
                  <c:v>406.97514000000001</c:v>
                </c:pt>
                <c:pt idx="126">
                  <c:v>406.97514000000001</c:v>
                </c:pt>
                <c:pt idx="127">
                  <c:v>406.97514000000001</c:v>
                </c:pt>
                <c:pt idx="128">
                  <c:v>406.97514000000001</c:v>
                </c:pt>
                <c:pt idx="129">
                  <c:v>406.97514000000001</c:v>
                </c:pt>
                <c:pt idx="130">
                  <c:v>406.97514000000001</c:v>
                </c:pt>
                <c:pt idx="131">
                  <c:v>406.97514000000001</c:v>
                </c:pt>
                <c:pt idx="132">
                  <c:v>402.90899999999999</c:v>
                </c:pt>
                <c:pt idx="133">
                  <c:v>402.90899999999999</c:v>
                </c:pt>
                <c:pt idx="134">
                  <c:v>402.90899999999999</c:v>
                </c:pt>
                <c:pt idx="135">
                  <c:v>402.90899999999999</c:v>
                </c:pt>
                <c:pt idx="136">
                  <c:v>402.90899999999999</c:v>
                </c:pt>
                <c:pt idx="137">
                  <c:v>402.90899999999999</c:v>
                </c:pt>
                <c:pt idx="138">
                  <c:v>402.90899999999999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B-4FEF-A14F-4683130654C3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411.23012699999998</c:v>
                </c:pt>
                <c:pt idx="85">
                  <c:v>411.23012699999998</c:v>
                </c:pt>
                <c:pt idx="86">
                  <c:v>411.23012699999998</c:v>
                </c:pt>
                <c:pt idx="87">
                  <c:v>411.23012699999998</c:v>
                </c:pt>
                <c:pt idx="88">
                  <c:v>411.23012699999998</c:v>
                </c:pt>
                <c:pt idx="89">
                  <c:v>411.23012699999998</c:v>
                </c:pt>
                <c:pt idx="90">
                  <c:v>411.23012699999998</c:v>
                </c:pt>
                <c:pt idx="91">
                  <c:v>411.23012699999998</c:v>
                </c:pt>
                <c:pt idx="92">
                  <c:v>411.23012699999998</c:v>
                </c:pt>
                <c:pt idx="93">
                  <c:v>411.23012699999998</c:v>
                </c:pt>
                <c:pt idx="94">
                  <c:v>411.23012699999998</c:v>
                </c:pt>
                <c:pt idx="95">
                  <c:v>411.23012699999998</c:v>
                </c:pt>
                <c:pt idx="96">
                  <c:v>404.82991300000003</c:v>
                </c:pt>
                <c:pt idx="97">
                  <c:v>404.82991300000003</c:v>
                </c:pt>
                <c:pt idx="98">
                  <c:v>404.82991300000003</c:v>
                </c:pt>
                <c:pt idx="99">
                  <c:v>404.82991300000003</c:v>
                </c:pt>
                <c:pt idx="100">
                  <c:v>404.82991300000003</c:v>
                </c:pt>
                <c:pt idx="101">
                  <c:v>404.82991300000003</c:v>
                </c:pt>
                <c:pt idx="102">
                  <c:v>404.82991300000003</c:v>
                </c:pt>
                <c:pt idx="103">
                  <c:v>404.82991300000003</c:v>
                </c:pt>
                <c:pt idx="104">
                  <c:v>404.82991300000003</c:v>
                </c:pt>
                <c:pt idx="105">
                  <c:v>404.82991300000003</c:v>
                </c:pt>
                <c:pt idx="106">
                  <c:v>404.82991300000003</c:v>
                </c:pt>
                <c:pt idx="107">
                  <c:v>404.82991300000003</c:v>
                </c:pt>
                <c:pt idx="108">
                  <c:v>411.01875000000001</c:v>
                </c:pt>
                <c:pt idx="109">
                  <c:v>411.01875000000001</c:v>
                </c:pt>
                <c:pt idx="110">
                  <c:v>411.01875000000001</c:v>
                </c:pt>
                <c:pt idx="111">
                  <c:v>411.01875000000001</c:v>
                </c:pt>
                <c:pt idx="112">
                  <c:v>411.01875000000001</c:v>
                </c:pt>
                <c:pt idx="113">
                  <c:v>411.01875000000001</c:v>
                </c:pt>
                <c:pt idx="114">
                  <c:v>411.01875000000001</c:v>
                </c:pt>
                <c:pt idx="115">
                  <c:v>411.01875000000001</c:v>
                </c:pt>
                <c:pt idx="116">
                  <c:v>411.01875000000001</c:v>
                </c:pt>
                <c:pt idx="117">
                  <c:v>411.01875000000001</c:v>
                </c:pt>
                <c:pt idx="118">
                  <c:v>411.01875000000001</c:v>
                </c:pt>
                <c:pt idx="119">
                  <c:v>411.01875000000001</c:v>
                </c:pt>
                <c:pt idx="120">
                  <c:v>427.25397000000004</c:v>
                </c:pt>
                <c:pt idx="121">
                  <c:v>427.25397000000004</c:v>
                </c:pt>
                <c:pt idx="122">
                  <c:v>427.25397000000004</c:v>
                </c:pt>
                <c:pt idx="123">
                  <c:v>427.25397000000004</c:v>
                </c:pt>
                <c:pt idx="124">
                  <c:v>427.25397000000004</c:v>
                </c:pt>
                <c:pt idx="125">
                  <c:v>427.25397000000004</c:v>
                </c:pt>
                <c:pt idx="126">
                  <c:v>427.25397000000004</c:v>
                </c:pt>
                <c:pt idx="127">
                  <c:v>427.25397000000004</c:v>
                </c:pt>
                <c:pt idx="128">
                  <c:v>427.25397000000004</c:v>
                </c:pt>
                <c:pt idx="129">
                  <c:v>427.25397000000004</c:v>
                </c:pt>
                <c:pt idx="130">
                  <c:v>427.25397000000004</c:v>
                </c:pt>
                <c:pt idx="131">
                  <c:v>427.25397000000004</c:v>
                </c:pt>
                <c:pt idx="132">
                  <c:v>422.38293499999997</c:v>
                </c:pt>
                <c:pt idx="133">
                  <c:v>422.38293499999997</c:v>
                </c:pt>
                <c:pt idx="134">
                  <c:v>422.38293499999997</c:v>
                </c:pt>
                <c:pt idx="135">
                  <c:v>422.38293499999997</c:v>
                </c:pt>
                <c:pt idx="136">
                  <c:v>422.38293499999997</c:v>
                </c:pt>
                <c:pt idx="137">
                  <c:v>422.38293499999997</c:v>
                </c:pt>
                <c:pt idx="138">
                  <c:v>422.38293499999997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42AB-4FEF-A14F-4683130654C3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454.21529999999996</c:v>
                </c:pt>
                <c:pt idx="85">
                  <c:v>454.21529999999996</c:v>
                </c:pt>
                <c:pt idx="86">
                  <c:v>454.21529999999996</c:v>
                </c:pt>
                <c:pt idx="87">
                  <c:v>454.21529999999996</c:v>
                </c:pt>
                <c:pt idx="88">
                  <c:v>454.21529999999996</c:v>
                </c:pt>
                <c:pt idx="89">
                  <c:v>454.21529999999996</c:v>
                </c:pt>
                <c:pt idx="90">
                  <c:v>454.21529999999996</c:v>
                </c:pt>
                <c:pt idx="91">
                  <c:v>454.21529999999996</c:v>
                </c:pt>
                <c:pt idx="92">
                  <c:v>454.21529999999996</c:v>
                </c:pt>
                <c:pt idx="93">
                  <c:v>454.21529999999996</c:v>
                </c:pt>
                <c:pt idx="94">
                  <c:v>454.21529999999996</c:v>
                </c:pt>
                <c:pt idx="95">
                  <c:v>454.21529999999996</c:v>
                </c:pt>
                <c:pt idx="96">
                  <c:v>445.82785999999999</c:v>
                </c:pt>
                <c:pt idx="97">
                  <c:v>445.82785999999999</c:v>
                </c:pt>
                <c:pt idx="98">
                  <c:v>445.82785999999999</c:v>
                </c:pt>
                <c:pt idx="99">
                  <c:v>445.82785999999999</c:v>
                </c:pt>
                <c:pt idx="100">
                  <c:v>445.82785999999999</c:v>
                </c:pt>
                <c:pt idx="101">
                  <c:v>445.82785999999999</c:v>
                </c:pt>
                <c:pt idx="102">
                  <c:v>445.82785999999999</c:v>
                </c:pt>
                <c:pt idx="103">
                  <c:v>445.82785999999999</c:v>
                </c:pt>
                <c:pt idx="104">
                  <c:v>445.82785999999999</c:v>
                </c:pt>
                <c:pt idx="105">
                  <c:v>445.82785999999999</c:v>
                </c:pt>
                <c:pt idx="106">
                  <c:v>445.82785999999999</c:v>
                </c:pt>
                <c:pt idx="107">
                  <c:v>445.82785999999999</c:v>
                </c:pt>
                <c:pt idx="108">
                  <c:v>440.02125000000001</c:v>
                </c:pt>
                <c:pt idx="109">
                  <c:v>440.02125000000001</c:v>
                </c:pt>
                <c:pt idx="110">
                  <c:v>440.02125000000001</c:v>
                </c:pt>
                <c:pt idx="111">
                  <c:v>440.02125000000001</c:v>
                </c:pt>
                <c:pt idx="112">
                  <c:v>440.02125000000001</c:v>
                </c:pt>
                <c:pt idx="113">
                  <c:v>440.02125000000001</c:v>
                </c:pt>
                <c:pt idx="114">
                  <c:v>440.02125000000001</c:v>
                </c:pt>
                <c:pt idx="115">
                  <c:v>440.02125000000001</c:v>
                </c:pt>
                <c:pt idx="116">
                  <c:v>440.02125000000001</c:v>
                </c:pt>
                <c:pt idx="117">
                  <c:v>440.02125000000001</c:v>
                </c:pt>
                <c:pt idx="118">
                  <c:v>440.02125000000001</c:v>
                </c:pt>
                <c:pt idx="119">
                  <c:v>440.02125000000001</c:v>
                </c:pt>
                <c:pt idx="120">
                  <c:v>454.98809400000005</c:v>
                </c:pt>
                <c:pt idx="121">
                  <c:v>454.98809400000005</c:v>
                </c:pt>
                <c:pt idx="122">
                  <c:v>454.98809400000005</c:v>
                </c:pt>
                <c:pt idx="123">
                  <c:v>454.98809400000005</c:v>
                </c:pt>
                <c:pt idx="124">
                  <c:v>454.98809400000005</c:v>
                </c:pt>
                <c:pt idx="125">
                  <c:v>454.98809400000005</c:v>
                </c:pt>
                <c:pt idx="126">
                  <c:v>454.98809400000005</c:v>
                </c:pt>
                <c:pt idx="127">
                  <c:v>454.98809400000005</c:v>
                </c:pt>
                <c:pt idx="128">
                  <c:v>454.98809400000005</c:v>
                </c:pt>
                <c:pt idx="129">
                  <c:v>454.98809400000005</c:v>
                </c:pt>
                <c:pt idx="130">
                  <c:v>454.98809400000005</c:v>
                </c:pt>
                <c:pt idx="131">
                  <c:v>454.98809400000005</c:v>
                </c:pt>
                <c:pt idx="132">
                  <c:v>449.01625300000001</c:v>
                </c:pt>
                <c:pt idx="133">
                  <c:v>449.01625300000001</c:v>
                </c:pt>
                <c:pt idx="134">
                  <c:v>449.01625300000001</c:v>
                </c:pt>
                <c:pt idx="135">
                  <c:v>449.01625300000001</c:v>
                </c:pt>
                <c:pt idx="136">
                  <c:v>449.01625300000001</c:v>
                </c:pt>
                <c:pt idx="137">
                  <c:v>449.01625300000001</c:v>
                </c:pt>
                <c:pt idx="138">
                  <c:v>449.01625300000001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42AB-4FEF-A14F-4683130654C3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494.55598499999996</c:v>
                </c:pt>
                <c:pt idx="85">
                  <c:v>494.55598499999996</c:v>
                </c:pt>
                <c:pt idx="86">
                  <c:v>494.55598499999996</c:v>
                </c:pt>
                <c:pt idx="87">
                  <c:v>494.55598499999996</c:v>
                </c:pt>
                <c:pt idx="88">
                  <c:v>494.55598499999996</c:v>
                </c:pt>
                <c:pt idx="89">
                  <c:v>494.55598499999996</c:v>
                </c:pt>
                <c:pt idx="90">
                  <c:v>494.55598499999996</c:v>
                </c:pt>
                <c:pt idx="91">
                  <c:v>494.55598499999996</c:v>
                </c:pt>
                <c:pt idx="92">
                  <c:v>494.55598499999996</c:v>
                </c:pt>
                <c:pt idx="93">
                  <c:v>494.55598499999996</c:v>
                </c:pt>
                <c:pt idx="94">
                  <c:v>494.55598499999996</c:v>
                </c:pt>
                <c:pt idx="95">
                  <c:v>494.55598499999996</c:v>
                </c:pt>
                <c:pt idx="96">
                  <c:v>484.30357500000002</c:v>
                </c:pt>
                <c:pt idx="97">
                  <c:v>484.30357500000002</c:v>
                </c:pt>
                <c:pt idx="98">
                  <c:v>484.30357500000002</c:v>
                </c:pt>
                <c:pt idx="99">
                  <c:v>484.30357500000002</c:v>
                </c:pt>
                <c:pt idx="100">
                  <c:v>484.30357500000002</c:v>
                </c:pt>
                <c:pt idx="101">
                  <c:v>484.30357500000002</c:v>
                </c:pt>
                <c:pt idx="102">
                  <c:v>484.30357500000002</c:v>
                </c:pt>
                <c:pt idx="103">
                  <c:v>484.30357500000002</c:v>
                </c:pt>
                <c:pt idx="104">
                  <c:v>484.30357500000002</c:v>
                </c:pt>
                <c:pt idx="105">
                  <c:v>484.30357500000002</c:v>
                </c:pt>
                <c:pt idx="106">
                  <c:v>484.30357500000002</c:v>
                </c:pt>
                <c:pt idx="107">
                  <c:v>484.30357500000002</c:v>
                </c:pt>
                <c:pt idx="108">
                  <c:v>478.42874999999998</c:v>
                </c:pt>
                <c:pt idx="109">
                  <c:v>478.42874999999998</c:v>
                </c:pt>
                <c:pt idx="110">
                  <c:v>478.42874999999998</c:v>
                </c:pt>
                <c:pt idx="111">
                  <c:v>478.42874999999998</c:v>
                </c:pt>
                <c:pt idx="112">
                  <c:v>478.42874999999998</c:v>
                </c:pt>
                <c:pt idx="113">
                  <c:v>478.42874999999998</c:v>
                </c:pt>
                <c:pt idx="114">
                  <c:v>478.42874999999998</c:v>
                </c:pt>
                <c:pt idx="115">
                  <c:v>478.42874999999998</c:v>
                </c:pt>
                <c:pt idx="116">
                  <c:v>478.42874999999998</c:v>
                </c:pt>
                <c:pt idx="117">
                  <c:v>478.42874999999998</c:v>
                </c:pt>
                <c:pt idx="118">
                  <c:v>478.42874999999998</c:v>
                </c:pt>
                <c:pt idx="119">
                  <c:v>478.42874999999998</c:v>
                </c:pt>
                <c:pt idx="120">
                  <c:v>491.71590600000002</c:v>
                </c:pt>
                <c:pt idx="121">
                  <c:v>491.71590600000002</c:v>
                </c:pt>
                <c:pt idx="122">
                  <c:v>491.71590600000002</c:v>
                </c:pt>
                <c:pt idx="123">
                  <c:v>491.71590600000002</c:v>
                </c:pt>
                <c:pt idx="124">
                  <c:v>491.71590600000002</c:v>
                </c:pt>
                <c:pt idx="125">
                  <c:v>491.71590600000002</c:v>
                </c:pt>
                <c:pt idx="126">
                  <c:v>491.71590600000002</c:v>
                </c:pt>
                <c:pt idx="127">
                  <c:v>491.71590600000002</c:v>
                </c:pt>
                <c:pt idx="128">
                  <c:v>491.71590600000002</c:v>
                </c:pt>
                <c:pt idx="129">
                  <c:v>491.71590600000002</c:v>
                </c:pt>
                <c:pt idx="130">
                  <c:v>491.71590600000002</c:v>
                </c:pt>
                <c:pt idx="131">
                  <c:v>491.71590600000002</c:v>
                </c:pt>
                <c:pt idx="132">
                  <c:v>484.28628700000002</c:v>
                </c:pt>
                <c:pt idx="133">
                  <c:v>484.28628700000002</c:v>
                </c:pt>
                <c:pt idx="134">
                  <c:v>484.28628700000002</c:v>
                </c:pt>
                <c:pt idx="135">
                  <c:v>484.28628700000002</c:v>
                </c:pt>
                <c:pt idx="136">
                  <c:v>484.28628700000002</c:v>
                </c:pt>
                <c:pt idx="137">
                  <c:v>484.28628700000002</c:v>
                </c:pt>
                <c:pt idx="138">
                  <c:v>484.28628700000002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42AB-4FEF-A14F-468313065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0.24945533769063172</c:v>
                </c:pt>
                <c:pt idx="85">
                  <c:v>0.31855996321405122</c:v>
                </c:pt>
                <c:pt idx="86">
                  <c:v>0.272580878697539</c:v>
                </c:pt>
                <c:pt idx="87">
                  <c:v>0.28851941005104159</c:v>
                </c:pt>
                <c:pt idx="88">
                  <c:v>0.32096007197746007</c:v>
                </c:pt>
                <c:pt idx="89">
                  <c:v>0.33500813026648518</c:v>
                </c:pt>
                <c:pt idx="90">
                  <c:v>0.39173778907408202</c:v>
                </c:pt>
                <c:pt idx="91">
                  <c:v>0.40522782392926671</c:v>
                </c:pt>
                <c:pt idx="92">
                  <c:v>0.39684176828090983</c:v>
                </c:pt>
                <c:pt idx="93">
                  <c:v>0.46014346911498211</c:v>
                </c:pt>
                <c:pt idx="94">
                  <c:v>0.53550414088088283</c:v>
                </c:pt>
                <c:pt idx="95">
                  <c:v>0.54103761128363426</c:v>
                </c:pt>
                <c:pt idx="96">
                  <c:v>0.5970117845117846</c:v>
                </c:pt>
                <c:pt idx="97">
                  <c:v>0.6175197446571371</c:v>
                </c:pt>
                <c:pt idx="98">
                  <c:v>0.63120207047014742</c:v>
                </c:pt>
                <c:pt idx="99">
                  <c:v>0.66335492189601764</c:v>
                </c:pt>
                <c:pt idx="100">
                  <c:v>0.65208845325741793</c:v>
                </c:pt>
                <c:pt idx="101">
                  <c:v>0.6471453356560477</c:v>
                </c:pt>
                <c:pt idx="102">
                  <c:v>0.63851065246971728</c:v>
                </c:pt>
                <c:pt idx="103">
                  <c:v>0.63983165505790107</c:v>
                </c:pt>
                <c:pt idx="104">
                  <c:v>0.65379569533747262</c:v>
                </c:pt>
                <c:pt idx="105">
                  <c:v>0.64369851782072385</c:v>
                </c:pt>
                <c:pt idx="106">
                  <c:v>0.61270195196039445</c:v>
                </c:pt>
                <c:pt idx="107">
                  <c:v>0.58291999392649529</c:v>
                </c:pt>
                <c:pt idx="108">
                  <c:v>0.61327561327561331</c:v>
                </c:pt>
                <c:pt idx="109">
                  <c:v>0.43885124258457597</c:v>
                </c:pt>
                <c:pt idx="110">
                  <c:v>0.46726524504302286</c:v>
                </c:pt>
                <c:pt idx="111">
                  <c:v>0.49747968574635232</c:v>
                </c:pt>
                <c:pt idx="112">
                  <c:v>0.55284465109650294</c:v>
                </c:pt>
                <c:pt idx="113">
                  <c:v>0.48116722783389448</c:v>
                </c:pt>
                <c:pt idx="114">
                  <c:v>0.42177687991021312</c:v>
                </c:pt>
                <c:pt idx="115">
                  <c:v>0.45979756649386277</c:v>
                </c:pt>
                <c:pt idx="116">
                  <c:v>0.42524008337341673</c:v>
                </c:pt>
                <c:pt idx="117">
                  <c:v>0.38489622147399927</c:v>
                </c:pt>
                <c:pt idx="118">
                  <c:v>0.48017261860224819</c:v>
                </c:pt>
                <c:pt idx="119">
                  <c:v>0.49043771043771039</c:v>
                </c:pt>
                <c:pt idx="120">
                  <c:v>0.51185126442858397</c:v>
                </c:pt>
                <c:pt idx="121">
                  <c:v>0.43661909613883981</c:v>
                </c:pt>
                <c:pt idx="122">
                  <c:v>0.34977219984493402</c:v>
                </c:pt>
                <c:pt idx="123">
                  <c:v>0.29315234095134168</c:v>
                </c:pt>
                <c:pt idx="124">
                  <c:v>0.31488973885617572</c:v>
                </c:pt>
                <c:pt idx="125">
                  <c:v>0.31558432127656072</c:v>
                </c:pt>
                <c:pt idx="126">
                  <c:v>0.34926082544828996</c:v>
                </c:pt>
                <c:pt idx="127">
                  <c:v>0.37166252136842248</c:v>
                </c:pt>
                <c:pt idx="128">
                  <c:v>0.32653934477559382</c:v>
                </c:pt>
                <c:pt idx="129">
                  <c:v>0.3395652291357813</c:v>
                </c:pt>
                <c:pt idx="130">
                  <c:v>0.36337984237126181</c:v>
                </c:pt>
                <c:pt idx="131">
                  <c:v>0.28242671311842571</c:v>
                </c:pt>
                <c:pt idx="132">
                  <c:v>0.20256410256410265</c:v>
                </c:pt>
                <c:pt idx="133">
                  <c:v>0.12140148271694103</c:v>
                </c:pt>
                <c:pt idx="134">
                  <c:v>0.19137634056325378</c:v>
                </c:pt>
                <c:pt idx="135">
                  <c:v>0.25803800196404986</c:v>
                </c:pt>
                <c:pt idx="136">
                  <c:v>0.22964543137808074</c:v>
                </c:pt>
                <c:pt idx="137">
                  <c:v>0.25066197743576507</c:v>
                </c:pt>
                <c:pt idx="138">
                  <c:v>0.2813864503729957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B63-44B9-BD90-9C6515B82C6F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63-44B9-BD90-9C6515B82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454.21529999999996</c:v>
                      </c:pt>
                      <c:pt idx="85">
                        <c:v>454.21529999999996</c:v>
                      </c:pt>
                      <c:pt idx="86">
                        <c:v>454.21529999999996</c:v>
                      </c:pt>
                      <c:pt idx="87">
                        <c:v>454.21529999999996</c:v>
                      </c:pt>
                      <c:pt idx="88">
                        <c:v>454.21529999999996</c:v>
                      </c:pt>
                      <c:pt idx="89">
                        <c:v>454.21529999999996</c:v>
                      </c:pt>
                      <c:pt idx="90">
                        <c:v>454.21529999999996</c:v>
                      </c:pt>
                      <c:pt idx="91">
                        <c:v>454.21529999999996</c:v>
                      </c:pt>
                      <c:pt idx="92">
                        <c:v>454.21529999999996</c:v>
                      </c:pt>
                      <c:pt idx="93">
                        <c:v>454.21529999999996</c:v>
                      </c:pt>
                      <c:pt idx="94">
                        <c:v>454.21529999999996</c:v>
                      </c:pt>
                      <c:pt idx="95">
                        <c:v>454.21529999999996</c:v>
                      </c:pt>
                      <c:pt idx="96">
                        <c:v>445.82785999999999</c:v>
                      </c:pt>
                      <c:pt idx="97">
                        <c:v>445.82785999999999</c:v>
                      </c:pt>
                      <c:pt idx="98">
                        <c:v>445.82785999999999</c:v>
                      </c:pt>
                      <c:pt idx="99">
                        <c:v>445.82785999999999</c:v>
                      </c:pt>
                      <c:pt idx="100">
                        <c:v>445.82785999999999</c:v>
                      </c:pt>
                      <c:pt idx="101">
                        <c:v>445.82785999999999</c:v>
                      </c:pt>
                      <c:pt idx="102">
                        <c:v>445.82785999999999</c:v>
                      </c:pt>
                      <c:pt idx="103">
                        <c:v>445.82785999999999</c:v>
                      </c:pt>
                      <c:pt idx="104">
                        <c:v>445.82785999999999</c:v>
                      </c:pt>
                      <c:pt idx="105">
                        <c:v>445.82785999999999</c:v>
                      </c:pt>
                      <c:pt idx="106">
                        <c:v>445.82785999999999</c:v>
                      </c:pt>
                      <c:pt idx="107">
                        <c:v>445.82785999999999</c:v>
                      </c:pt>
                      <c:pt idx="108">
                        <c:v>440.02125000000001</c:v>
                      </c:pt>
                      <c:pt idx="109">
                        <c:v>440.02125000000001</c:v>
                      </c:pt>
                      <c:pt idx="110">
                        <c:v>440.02125000000001</c:v>
                      </c:pt>
                      <c:pt idx="111">
                        <c:v>440.02125000000001</c:v>
                      </c:pt>
                      <c:pt idx="112">
                        <c:v>440.02125000000001</c:v>
                      </c:pt>
                      <c:pt idx="113">
                        <c:v>440.02125000000001</c:v>
                      </c:pt>
                      <c:pt idx="114">
                        <c:v>440.02125000000001</c:v>
                      </c:pt>
                      <c:pt idx="115">
                        <c:v>440.02125000000001</c:v>
                      </c:pt>
                      <c:pt idx="116">
                        <c:v>440.02125000000001</c:v>
                      </c:pt>
                      <c:pt idx="117">
                        <c:v>440.02125000000001</c:v>
                      </c:pt>
                      <c:pt idx="118">
                        <c:v>440.02125000000001</c:v>
                      </c:pt>
                      <c:pt idx="119">
                        <c:v>440.02125000000001</c:v>
                      </c:pt>
                      <c:pt idx="120">
                        <c:v>454.98809400000005</c:v>
                      </c:pt>
                      <c:pt idx="121">
                        <c:v>454.98809400000005</c:v>
                      </c:pt>
                      <c:pt idx="122">
                        <c:v>454.98809400000005</c:v>
                      </c:pt>
                      <c:pt idx="123">
                        <c:v>454.98809400000005</c:v>
                      </c:pt>
                      <c:pt idx="124">
                        <c:v>454.98809400000005</c:v>
                      </c:pt>
                      <c:pt idx="125">
                        <c:v>454.98809400000005</c:v>
                      </c:pt>
                      <c:pt idx="126">
                        <c:v>454.98809400000005</c:v>
                      </c:pt>
                      <c:pt idx="127">
                        <c:v>454.98809400000005</c:v>
                      </c:pt>
                      <c:pt idx="128">
                        <c:v>454.98809400000005</c:v>
                      </c:pt>
                      <c:pt idx="129">
                        <c:v>454.98809400000005</c:v>
                      </c:pt>
                      <c:pt idx="130">
                        <c:v>454.98809400000005</c:v>
                      </c:pt>
                      <c:pt idx="131">
                        <c:v>454.98809400000005</c:v>
                      </c:pt>
                      <c:pt idx="132">
                        <c:v>449.01625300000001</c:v>
                      </c:pt>
                      <c:pt idx="133">
                        <c:v>449.01625300000001</c:v>
                      </c:pt>
                      <c:pt idx="134">
                        <c:v>449.01625300000001</c:v>
                      </c:pt>
                      <c:pt idx="135">
                        <c:v>449.01625300000001</c:v>
                      </c:pt>
                      <c:pt idx="136">
                        <c:v>449.01625300000001</c:v>
                      </c:pt>
                      <c:pt idx="137">
                        <c:v>449.01625300000001</c:v>
                      </c:pt>
                      <c:pt idx="138">
                        <c:v>449.01625300000001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B63-44B9-BD90-9C6515B82C6F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494.55598499999996</c:v>
                      </c:pt>
                      <c:pt idx="85">
                        <c:v>494.55598499999996</c:v>
                      </c:pt>
                      <c:pt idx="86">
                        <c:v>494.55598499999996</c:v>
                      </c:pt>
                      <c:pt idx="87">
                        <c:v>494.55598499999996</c:v>
                      </c:pt>
                      <c:pt idx="88">
                        <c:v>494.55598499999996</c:v>
                      </c:pt>
                      <c:pt idx="89">
                        <c:v>494.55598499999996</c:v>
                      </c:pt>
                      <c:pt idx="90">
                        <c:v>494.55598499999996</c:v>
                      </c:pt>
                      <c:pt idx="91">
                        <c:v>494.55598499999996</c:v>
                      </c:pt>
                      <c:pt idx="92">
                        <c:v>494.55598499999996</c:v>
                      </c:pt>
                      <c:pt idx="93">
                        <c:v>494.55598499999996</c:v>
                      </c:pt>
                      <c:pt idx="94">
                        <c:v>494.55598499999996</c:v>
                      </c:pt>
                      <c:pt idx="95">
                        <c:v>494.55598499999996</c:v>
                      </c:pt>
                      <c:pt idx="96">
                        <c:v>484.30357500000002</c:v>
                      </c:pt>
                      <c:pt idx="97">
                        <c:v>484.30357500000002</c:v>
                      </c:pt>
                      <c:pt idx="98">
                        <c:v>484.30357500000002</c:v>
                      </c:pt>
                      <c:pt idx="99">
                        <c:v>484.30357500000002</c:v>
                      </c:pt>
                      <c:pt idx="100">
                        <c:v>484.30357500000002</c:v>
                      </c:pt>
                      <c:pt idx="101">
                        <c:v>484.30357500000002</c:v>
                      </c:pt>
                      <c:pt idx="102">
                        <c:v>484.30357500000002</c:v>
                      </c:pt>
                      <c:pt idx="103">
                        <c:v>484.30357500000002</c:v>
                      </c:pt>
                      <c:pt idx="104">
                        <c:v>484.30357500000002</c:v>
                      </c:pt>
                      <c:pt idx="105">
                        <c:v>484.30357500000002</c:v>
                      </c:pt>
                      <c:pt idx="106">
                        <c:v>484.30357500000002</c:v>
                      </c:pt>
                      <c:pt idx="107">
                        <c:v>484.30357500000002</c:v>
                      </c:pt>
                      <c:pt idx="108">
                        <c:v>478.42874999999998</c:v>
                      </c:pt>
                      <c:pt idx="109">
                        <c:v>478.42874999999998</c:v>
                      </c:pt>
                      <c:pt idx="110">
                        <c:v>478.42874999999998</c:v>
                      </c:pt>
                      <c:pt idx="111">
                        <c:v>478.42874999999998</c:v>
                      </c:pt>
                      <c:pt idx="112">
                        <c:v>478.42874999999998</c:v>
                      </c:pt>
                      <c:pt idx="113">
                        <c:v>478.42874999999998</c:v>
                      </c:pt>
                      <c:pt idx="114">
                        <c:v>478.42874999999998</c:v>
                      </c:pt>
                      <c:pt idx="115">
                        <c:v>478.42874999999998</c:v>
                      </c:pt>
                      <c:pt idx="116">
                        <c:v>478.42874999999998</c:v>
                      </c:pt>
                      <c:pt idx="117">
                        <c:v>478.42874999999998</c:v>
                      </c:pt>
                      <c:pt idx="118">
                        <c:v>478.42874999999998</c:v>
                      </c:pt>
                      <c:pt idx="119">
                        <c:v>478.42874999999998</c:v>
                      </c:pt>
                      <c:pt idx="120">
                        <c:v>491.71590600000002</c:v>
                      </c:pt>
                      <c:pt idx="121">
                        <c:v>491.71590600000002</c:v>
                      </c:pt>
                      <c:pt idx="122">
                        <c:v>491.71590600000002</c:v>
                      </c:pt>
                      <c:pt idx="123">
                        <c:v>491.71590600000002</c:v>
                      </c:pt>
                      <c:pt idx="124">
                        <c:v>491.71590600000002</c:v>
                      </c:pt>
                      <c:pt idx="125">
                        <c:v>491.71590600000002</c:v>
                      </c:pt>
                      <c:pt idx="126">
                        <c:v>491.71590600000002</c:v>
                      </c:pt>
                      <c:pt idx="127">
                        <c:v>491.71590600000002</c:v>
                      </c:pt>
                      <c:pt idx="128">
                        <c:v>491.71590600000002</c:v>
                      </c:pt>
                      <c:pt idx="129">
                        <c:v>491.71590600000002</c:v>
                      </c:pt>
                      <c:pt idx="130">
                        <c:v>491.71590600000002</c:v>
                      </c:pt>
                      <c:pt idx="131">
                        <c:v>491.71590600000002</c:v>
                      </c:pt>
                      <c:pt idx="132">
                        <c:v>484.28628700000002</c:v>
                      </c:pt>
                      <c:pt idx="133">
                        <c:v>484.28628700000002</c:v>
                      </c:pt>
                      <c:pt idx="134">
                        <c:v>484.28628700000002</c:v>
                      </c:pt>
                      <c:pt idx="135">
                        <c:v>484.28628700000002</c:v>
                      </c:pt>
                      <c:pt idx="136">
                        <c:v>484.28628700000002</c:v>
                      </c:pt>
                      <c:pt idx="137">
                        <c:v>484.28628700000002</c:v>
                      </c:pt>
                      <c:pt idx="138">
                        <c:v>484.28628700000002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B63-44B9-BD90-9C6515B82C6F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222.6141006565656</c:v>
                      </c:pt>
                      <c:pt idx="85">
                        <c:v>222.6141006565656</c:v>
                      </c:pt>
                      <c:pt idx="86">
                        <c:v>222.6141006565656</c:v>
                      </c:pt>
                      <c:pt idx="87">
                        <c:v>222.6141006565656</c:v>
                      </c:pt>
                      <c:pt idx="88">
                        <c:v>222.6141006565656</c:v>
                      </c:pt>
                      <c:pt idx="89">
                        <c:v>222.6141006565656</c:v>
                      </c:pt>
                      <c:pt idx="90">
                        <c:v>222.6141006565656</c:v>
                      </c:pt>
                      <c:pt idx="91">
                        <c:v>222.6141006565656</c:v>
                      </c:pt>
                      <c:pt idx="92">
                        <c:v>222.6141006565656</c:v>
                      </c:pt>
                      <c:pt idx="93">
                        <c:v>222.6141006565656</c:v>
                      </c:pt>
                      <c:pt idx="94">
                        <c:v>222.6141006565656</c:v>
                      </c:pt>
                      <c:pt idx="95">
                        <c:v>222.6141006565656</c:v>
                      </c:pt>
                      <c:pt idx="96">
                        <c:v>222.6141006565656</c:v>
                      </c:pt>
                      <c:pt idx="97">
                        <c:v>222.6141006565656</c:v>
                      </c:pt>
                      <c:pt idx="98">
                        <c:v>222.6141006565656</c:v>
                      </c:pt>
                      <c:pt idx="99">
                        <c:v>222.6141006565656</c:v>
                      </c:pt>
                      <c:pt idx="100">
                        <c:v>222.6141006565656</c:v>
                      </c:pt>
                      <c:pt idx="101">
                        <c:v>222.6141006565656</c:v>
                      </c:pt>
                      <c:pt idx="102">
                        <c:v>222.6141006565656</c:v>
                      </c:pt>
                      <c:pt idx="103">
                        <c:v>222.6141006565656</c:v>
                      </c:pt>
                      <c:pt idx="104">
                        <c:v>222.6141006565656</c:v>
                      </c:pt>
                      <c:pt idx="105">
                        <c:v>222.6141006565656</c:v>
                      </c:pt>
                      <c:pt idx="106">
                        <c:v>222.6141006565656</c:v>
                      </c:pt>
                      <c:pt idx="107">
                        <c:v>222.6141006565656</c:v>
                      </c:pt>
                      <c:pt idx="108">
                        <c:v>222.6141006565656</c:v>
                      </c:pt>
                      <c:pt idx="109">
                        <c:v>222.6141006565656</c:v>
                      </c:pt>
                      <c:pt idx="110">
                        <c:v>222.6141006565656</c:v>
                      </c:pt>
                      <c:pt idx="111">
                        <c:v>222.6141006565656</c:v>
                      </c:pt>
                      <c:pt idx="112">
                        <c:v>222.6141006565656</c:v>
                      </c:pt>
                      <c:pt idx="113">
                        <c:v>222.6141006565656</c:v>
                      </c:pt>
                      <c:pt idx="114">
                        <c:v>222.6141006565656</c:v>
                      </c:pt>
                      <c:pt idx="115">
                        <c:v>222.6141006565656</c:v>
                      </c:pt>
                      <c:pt idx="116">
                        <c:v>222.6141006565656</c:v>
                      </c:pt>
                      <c:pt idx="117">
                        <c:v>222.6141006565656</c:v>
                      </c:pt>
                      <c:pt idx="118">
                        <c:v>222.6141006565656</c:v>
                      </c:pt>
                      <c:pt idx="119">
                        <c:v>222.6141006565656</c:v>
                      </c:pt>
                      <c:pt idx="120">
                        <c:v>222.6141006565656</c:v>
                      </c:pt>
                      <c:pt idx="121">
                        <c:v>222.6141006565656</c:v>
                      </c:pt>
                      <c:pt idx="122">
                        <c:v>222.6141006565656</c:v>
                      </c:pt>
                      <c:pt idx="123">
                        <c:v>222.6141006565656</c:v>
                      </c:pt>
                      <c:pt idx="124">
                        <c:v>222.6141006565656</c:v>
                      </c:pt>
                      <c:pt idx="125">
                        <c:v>222.6141006565656</c:v>
                      </c:pt>
                      <c:pt idx="126">
                        <c:v>222.6141006565656</c:v>
                      </c:pt>
                      <c:pt idx="127">
                        <c:v>222.6141006565656</c:v>
                      </c:pt>
                      <c:pt idx="128">
                        <c:v>222.6141006565656</c:v>
                      </c:pt>
                      <c:pt idx="129">
                        <c:v>222.6141006565656</c:v>
                      </c:pt>
                      <c:pt idx="130">
                        <c:v>222.6141006565656</c:v>
                      </c:pt>
                      <c:pt idx="131">
                        <c:v>222.6141006565656</c:v>
                      </c:pt>
                      <c:pt idx="132">
                        <c:v>222.6141006565656</c:v>
                      </c:pt>
                      <c:pt idx="133">
                        <c:v>222.6141006565656</c:v>
                      </c:pt>
                      <c:pt idx="134">
                        <c:v>222.6141006565656</c:v>
                      </c:pt>
                      <c:pt idx="135">
                        <c:v>222.6141006565656</c:v>
                      </c:pt>
                      <c:pt idx="136">
                        <c:v>222.6141006565656</c:v>
                      </c:pt>
                      <c:pt idx="137">
                        <c:v>222.6141006565656</c:v>
                      </c:pt>
                      <c:pt idx="138">
                        <c:v>222.6141006565656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63-44B9-BD90-9C6515B82C6F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28-4F69-B201-3D06B5CDB69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28-4F69-B201-3D06B5CDB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D-43F3-B7AC-47AC9CB70BC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6D-43F3-B7AC-47AC9CB70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39-48A3-99A5-2D12DF3C098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39-48A3-99A5-2D12DF3C0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5-4AE8-A21D-9802A8DEE957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5-4AE8-A21D-9802A8DEE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B9-4F59-A84D-F6EEDCCB9F6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222.11649999999997</c:v>
                </c:pt>
                <c:pt idx="133">
                  <c:v>253.64429999999999</c:v>
                </c:pt>
                <c:pt idx="134">
                  <c:v>245.16000000000003</c:v>
                </c:pt>
                <c:pt idx="135">
                  <c:v>234.41879999999998</c:v>
                </c:pt>
                <c:pt idx="136">
                  <c:v>251.01689999999999</c:v>
                </c:pt>
                <c:pt idx="137">
                  <c:v>251.57729999999998</c:v>
                </c:pt>
                <c:pt idx="138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B9-4F59-A84D-F6EEDCCB9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FC-41E5-9E4F-4F173D4F750C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FC-41E5-9E4F-4F173D4F750C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FC-41E5-9E4F-4F173D4F750C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FC-41E5-9E4F-4F173D4F750C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FC-41E5-9E4F-4F173D4F750C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AFC-41E5-9E4F-4F173D4F750C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AFC-41E5-9E4F-4F173D4F750C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AFC-41E5-9E4F-4F173D4F750C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199.5609</c:v>
                </c:pt>
                <c:pt idx="85" formatCode="_(* #,##0.00_);_(* \(#,##0.00\);_(* &quot;-&quot;??_);_(@_)">
                  <c:v>201.11850000000001</c:v>
                </c:pt>
                <c:pt idx="86" formatCode="_(* #,##0.00_);_(* \(#,##0.00\);_(* &quot;-&quot;??_);_(@_)">
                  <c:v>198.2432</c:v>
                </c:pt>
                <c:pt idx="87" formatCode="_(* #,##0.00_);_(* \(#,##0.00\);_(* &quot;-&quot;??_);_(@_)">
                  <c:v>197.97160000000002</c:v>
                </c:pt>
                <c:pt idx="88" formatCode="_(* #,##0.00_);_(* \(#,##0.00\);_(* &quot;-&quot;??_);_(@_)">
                  <c:v>203.304</c:v>
                </c:pt>
                <c:pt idx="89" formatCode="_(* #,##0.00_);_(* \(#,##0.00\);_(* &quot;-&quot;??_);_(@_)">
                  <c:v>195.43180000000001</c:v>
                </c:pt>
                <c:pt idx="90" formatCode="_(* #,##0.00_);_(* \(#,##0.00\);_(* &quot;-&quot;??_);_(@_)">
                  <c:v>195.49020000000002</c:v>
                </c:pt>
                <c:pt idx="91" formatCode="_(* #,##0.00_);_(* \(#,##0.00\);_(* &quot;-&quot;??_);_(@_)">
                  <c:v>190.7388</c:v>
                </c:pt>
                <c:pt idx="92" formatCode="_(* #,##0.00_);_(* \(#,##0.00\);_(* &quot;-&quot;??_);_(@_)">
                  <c:v>193.684</c:v>
                </c:pt>
                <c:pt idx="93" formatCode="_(* #,##0.00_);_(* \(#,##0.00\);_(* &quot;-&quot;??_);_(@_)">
                  <c:v>183.50449999999998</c:v>
                </c:pt>
                <c:pt idx="94" formatCode="_(* #,##0.00_);_(* \(#,##0.00\);_(* &quot;-&quot;??_);_(@_)">
                  <c:v>182.59</c:v>
                </c:pt>
                <c:pt idx="95" formatCode="_(* #,##0.00_);_(* \(#,##0.00\);_(* &quot;-&quot;??_);_(@_)">
                  <c:v>181.9545</c:v>
                </c:pt>
                <c:pt idx="96" formatCode="_(* #,##0.00_);_(* \(#,##0.00\);_(* &quot;-&quot;??_);_(@_)">
                  <c:v>185.6643</c:v>
                </c:pt>
                <c:pt idx="97" formatCode="_(* #,##0.00_);_(* \(#,##0.00\);_(* &quot;-&quot;??_);_(@_)">
                  <c:v>189.47120000000001</c:v>
                </c:pt>
                <c:pt idx="98" formatCode="_(* #,##0.00_);_(* \(#,##0.00\);_(* &quot;-&quot;??_);_(@_)">
                  <c:v>180.024</c:v>
                </c:pt>
                <c:pt idx="99" formatCode="_(* #,##0.00_);_(* \(#,##0.00\);_(* &quot;-&quot;??_);_(@_)">
                  <c:v>182.3571</c:v>
                </c:pt>
                <c:pt idx="100" formatCode="_(* #,##0.00_);_(* \(#,##0.00\);_(* &quot;-&quot;??_);_(@_)">
                  <c:v>175.7448</c:v>
                </c:pt>
                <c:pt idx="101" formatCode="_(* #,##0.00_);_(* \(#,##0.00\);_(* &quot;-&quot;??_);_(@_)">
                  <c:v>170.83500000000001</c:v>
                </c:pt>
                <c:pt idx="102" formatCode="_(* #,##0.00_);_(* \(#,##0.00\);_(* &quot;-&quot;??_);_(@_)">
                  <c:v>166.39619999999999</c:v>
                </c:pt>
                <c:pt idx="103" formatCode="_(* #,##0.00_);_(* \(#,##0.00\);_(* &quot;-&quot;??_);_(@_)">
                  <c:v>166.221</c:v>
                </c:pt>
                <c:pt idx="104" formatCode="_(* #,##0.00_);_(* \(#,##0.00\);_(* &quot;-&quot;??_);_(@_)">
                  <c:v>165.79759999999999</c:v>
                </c:pt>
                <c:pt idx="105" formatCode="_(* #,##0.00_);_(* \(#,##0.00\);_(* &quot;-&quot;??_);_(@_)">
                  <c:v>163.15199999999999</c:v>
                </c:pt>
                <c:pt idx="106" formatCode="_(* #,##0.00_);_(* \(#,##0.00\);_(* &quot;-&quot;??_);_(@_)">
                  <c:v>162.8064</c:v>
                </c:pt>
                <c:pt idx="107" formatCode="_(* #,##0.00_);_(* \(#,##0.00\);_(* &quot;-&quot;??_);_(@_)">
                  <c:v>174.809</c:v>
                </c:pt>
                <c:pt idx="108" formatCode="_(* #,##0.00_);_(* \(#,##0.00\);_(* &quot;-&quot;??_);_(@_)">
                  <c:v>181.125</c:v>
                </c:pt>
                <c:pt idx="109" formatCode="_(* #,##0.00_);_(* \(#,##0.00\);_(* &quot;-&quot;??_);_(@_)">
                  <c:v>196.14000000000001</c:v>
                </c:pt>
                <c:pt idx="110" formatCode="_(* #,##0.00_);_(* \(#,##0.00\);_(* &quot;-&quot;??_);_(@_)">
                  <c:v>195.8</c:v>
                </c:pt>
                <c:pt idx="111" formatCode="_(* #,##0.00_);_(* \(#,##0.00\);_(* &quot;-&quot;??_);_(@_)">
                  <c:v>179.9658</c:v>
                </c:pt>
                <c:pt idx="112" formatCode="_(* #,##0.00_);_(* \(#,##0.00\);_(* &quot;-&quot;??_);_(@_)">
                  <c:v>168.2792</c:v>
                </c:pt>
                <c:pt idx="113" formatCode="_(* #,##0.00_);_(* \(#,##0.00\);_(* &quot;-&quot;??_);_(@_)">
                  <c:v>176.4</c:v>
                </c:pt>
                <c:pt idx="114" formatCode="_(* #,##0.00_);_(* \(#,##0.00\);_(* &quot;-&quot;??_);_(@_)">
                  <c:v>177.1644</c:v>
                </c:pt>
                <c:pt idx="115" formatCode="_(* #,##0.00_);_(* \(#,##0.00\);_(* &quot;-&quot;??_);_(@_)">
                  <c:v>175.45600000000002</c:v>
                </c:pt>
                <c:pt idx="116" formatCode="_(* #,##0.00_);_(* \(#,##0.00\);_(* &quot;-&quot;??_);_(@_)">
                  <c:v>178.43610000000001</c:v>
                </c:pt>
                <c:pt idx="117" formatCode="_(* #,##0.00_);_(* \(#,##0.00\);_(* &quot;-&quot;??_);_(@_)">
                  <c:v>175.53830000000002</c:v>
                </c:pt>
                <c:pt idx="118" formatCode="_(* #,##0.00_);_(* \(#,##0.00\);_(* &quot;-&quot;??_);_(@_)">
                  <c:v>171.41419999999999</c:v>
                </c:pt>
                <c:pt idx="119" formatCode="_(* #,##0.00_);_(* \(#,##0.00\);_(* &quot;-&quot;??_);_(@_)">
                  <c:v>179.446</c:v>
                </c:pt>
                <c:pt idx="120" formatCode="_(* #,##0.00_);_(* \(#,##0.00\);_(* &quot;-&quot;??_);_(@_)">
                  <c:v>172.12800000000001</c:v>
                </c:pt>
                <c:pt idx="121" formatCode="_(* #,##0.00_);_(* \(#,##0.00\);_(* &quot;-&quot;??_);_(@_)">
                  <c:v>175.09460000000001</c:v>
                </c:pt>
                <c:pt idx="122" formatCode="_(* #,##0.00_);_(* \(#,##0.00\);_(* &quot;-&quot;??_);_(@_)">
                  <c:v>181.44809999999998</c:v>
                </c:pt>
                <c:pt idx="123" formatCode="_(* #,##0.00_);_(* \(#,##0.00\);_(* &quot;-&quot;??_);_(@_)">
                  <c:v>188.79130000000001</c:v>
                </c:pt>
                <c:pt idx="124" formatCode="_(* #,##0.00_);_(* \(#,##0.00\);_(* &quot;-&quot;??_);_(@_)">
                  <c:v>190.1224</c:v>
                </c:pt>
                <c:pt idx="125" formatCode="_(* #,##0.00_);_(* \(#,##0.00\);_(* &quot;-&quot;??_);_(@_)">
                  <c:v>190.6996</c:v>
                </c:pt>
                <c:pt idx="126" formatCode="_(* #,##0.00_);_(* \(#,##0.00\);_(* &quot;-&quot;??_);_(@_)">
                  <c:v>192.35359999999997</c:v>
                </c:pt>
                <c:pt idx="127" formatCode="_(* #,##0.00_);_(* \(#,##0.00\);_(* &quot;-&quot;??_);_(@_)">
                  <c:v>192.91799999999998</c:v>
                </c:pt>
                <c:pt idx="128" formatCode="_(* #,##0.00_);_(* \(#,##0.00\);_(* &quot;-&quot;??_);_(@_)">
                  <c:v>208.78</c:v>
                </c:pt>
                <c:pt idx="129" formatCode="_(* #,##0.00_);_(* \(#,##0.00\);_(* &quot;-&quot;??_);_(@_)">
                  <c:v>218.21099999999998</c:v>
                </c:pt>
                <c:pt idx="130" formatCode="_(* #,##0.00_);_(* \(#,##0.00\);_(* &quot;-&quot;??_);_(@_)">
                  <c:v>212.83099999999999</c:v>
                </c:pt>
                <c:pt idx="131" formatCode="_(* #,##0.00_);_(* \(#,##0.00\);_(* &quot;-&quot;??_);_(@_)">
                  <c:v>202.09799999999998</c:v>
                </c:pt>
                <c:pt idx="132" formatCode="_(* #,##0.00_);_(* \(#,##0.00\);_(* &quot;-&quot;??_);_(@_)">
                  <c:v>209.71929999999998</c:v>
                </c:pt>
                <c:pt idx="133" formatCode="_(* #,##0.00_);_(* \(#,##0.00\);_(* &quot;-&quot;??_);_(@_)">
                  <c:v>214.62209999999999</c:v>
                </c:pt>
                <c:pt idx="134" formatCode="_(* #,##0.00_);_(* \(#,##0.00\);_(* &quot;-&quot;??_);_(@_)">
                  <c:v>222.68700000000001</c:v>
                </c:pt>
                <c:pt idx="135" formatCode="_(* #,##0.00_);_(* \(#,##0.00\);_(* &quot;-&quot;??_);_(@_)">
                  <c:v>217.16719999999998</c:v>
                </c:pt>
                <c:pt idx="136" formatCode="_(* #,##0.00_);_(* \(#,##0.00\);_(* &quot;-&quot;??_);_(@_)">
                  <c:v>221.78200000000001</c:v>
                </c:pt>
                <c:pt idx="137" formatCode="_(* #,##0.00_);_(* \(#,##0.00\);_(* &quot;-&quot;??_);_(@_)">
                  <c:v>222.51059999999998</c:v>
                </c:pt>
                <c:pt idx="138" formatCode="_(* #,##0.00_);_(* \(#,##0.00\);_(* &quot;-&quot;??_);_(@_)">
                  <c:v>220.154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AFC-41E5-9E4F-4F173D4F7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6AFC-41E5-9E4F-4F173D4F750C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6AFC-41E5-9E4F-4F173D4F750C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6AFC-41E5-9E4F-4F173D4F750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AFC-41E5-9E4F-4F173D4F7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3-47BC-A46B-3F7A186B695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63-47BC-A46B-3F7A186B6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27-4E7C-A19D-20858185DBCC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27-4E7C-A19D-20858185D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E-4F48-A4A3-D3BB19C2653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BE-4F48-A4A3-D3BB19C26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EF-48CA-9CA1-EDE656C6B09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EF-48CA-9CA1-EDE656C6B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14-436B-BC68-571D34ABD916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14-436B-BC68-571D34ABD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0.24945533769063172</c:v>
                      </c:pt>
                      <c:pt idx="85">
                        <c:v>0.31855996321405122</c:v>
                      </c:pt>
                      <c:pt idx="86">
                        <c:v>0.272580878697539</c:v>
                      </c:pt>
                      <c:pt idx="87">
                        <c:v>0.28851941005104159</c:v>
                      </c:pt>
                      <c:pt idx="88">
                        <c:v>0.32096007197746007</c:v>
                      </c:pt>
                      <c:pt idx="89">
                        <c:v>0.33500813026648518</c:v>
                      </c:pt>
                      <c:pt idx="90">
                        <c:v>0.39173778907408202</c:v>
                      </c:pt>
                      <c:pt idx="91">
                        <c:v>0.40522782392926671</c:v>
                      </c:pt>
                      <c:pt idx="92">
                        <c:v>0.39684176828090983</c:v>
                      </c:pt>
                      <c:pt idx="93">
                        <c:v>0.46014346911498211</c:v>
                      </c:pt>
                      <c:pt idx="94">
                        <c:v>0.53550414088088283</c:v>
                      </c:pt>
                      <c:pt idx="95">
                        <c:v>0.54103761128363426</c:v>
                      </c:pt>
                      <c:pt idx="96">
                        <c:v>0.5970117845117846</c:v>
                      </c:pt>
                      <c:pt idx="97">
                        <c:v>0.6175197446571371</c:v>
                      </c:pt>
                      <c:pt idx="98">
                        <c:v>0.63120207047014742</c:v>
                      </c:pt>
                      <c:pt idx="99">
                        <c:v>0.66335492189601764</c:v>
                      </c:pt>
                      <c:pt idx="100">
                        <c:v>0.65208845325741793</c:v>
                      </c:pt>
                      <c:pt idx="101">
                        <c:v>0.6471453356560477</c:v>
                      </c:pt>
                      <c:pt idx="102">
                        <c:v>0.63851065246971728</c:v>
                      </c:pt>
                      <c:pt idx="103">
                        <c:v>0.63983165505790107</c:v>
                      </c:pt>
                      <c:pt idx="104">
                        <c:v>0.65379569533747262</c:v>
                      </c:pt>
                      <c:pt idx="105">
                        <c:v>0.64369851782072385</c:v>
                      </c:pt>
                      <c:pt idx="106">
                        <c:v>0.61270195196039445</c:v>
                      </c:pt>
                      <c:pt idx="107">
                        <c:v>0.58291999392649529</c:v>
                      </c:pt>
                      <c:pt idx="108">
                        <c:v>0.61327561327561331</c:v>
                      </c:pt>
                      <c:pt idx="109">
                        <c:v>0.43885124258457597</c:v>
                      </c:pt>
                      <c:pt idx="110">
                        <c:v>0.46726524504302286</c:v>
                      </c:pt>
                      <c:pt idx="111">
                        <c:v>0.49747968574635232</c:v>
                      </c:pt>
                      <c:pt idx="112">
                        <c:v>0.55284465109650294</c:v>
                      </c:pt>
                      <c:pt idx="113">
                        <c:v>0.48116722783389448</c:v>
                      </c:pt>
                      <c:pt idx="114">
                        <c:v>0.42177687991021312</c:v>
                      </c:pt>
                      <c:pt idx="115">
                        <c:v>0.45979756649386277</c:v>
                      </c:pt>
                      <c:pt idx="116">
                        <c:v>0.42524008337341673</c:v>
                      </c:pt>
                      <c:pt idx="117">
                        <c:v>0.38489622147399927</c:v>
                      </c:pt>
                      <c:pt idx="118">
                        <c:v>0.48017261860224819</c:v>
                      </c:pt>
                      <c:pt idx="119">
                        <c:v>0.49043771043771039</c:v>
                      </c:pt>
                      <c:pt idx="120">
                        <c:v>0.51185126442858397</c:v>
                      </c:pt>
                      <c:pt idx="121">
                        <c:v>0.43661909613883981</c:v>
                      </c:pt>
                      <c:pt idx="122">
                        <c:v>0.34977219984493402</c:v>
                      </c:pt>
                      <c:pt idx="123">
                        <c:v>0.29315234095134168</c:v>
                      </c:pt>
                      <c:pt idx="124">
                        <c:v>0.31488973885617572</c:v>
                      </c:pt>
                      <c:pt idx="125">
                        <c:v>0.31558432127656072</c:v>
                      </c:pt>
                      <c:pt idx="126">
                        <c:v>0.34926082544828996</c:v>
                      </c:pt>
                      <c:pt idx="127">
                        <c:v>0.37166252136842248</c:v>
                      </c:pt>
                      <c:pt idx="128">
                        <c:v>0.32653934477559382</c:v>
                      </c:pt>
                      <c:pt idx="129">
                        <c:v>0.3395652291357813</c:v>
                      </c:pt>
                      <c:pt idx="130">
                        <c:v>0.36337984237126181</c:v>
                      </c:pt>
                      <c:pt idx="131">
                        <c:v>0.28242671311842571</c:v>
                      </c:pt>
                      <c:pt idx="132">
                        <c:v>0.20256410256410265</c:v>
                      </c:pt>
                      <c:pt idx="133">
                        <c:v>0.12140148271694103</c:v>
                      </c:pt>
                      <c:pt idx="134">
                        <c:v>0.19137634056325378</c:v>
                      </c:pt>
                      <c:pt idx="135">
                        <c:v>0.25803800196404986</c:v>
                      </c:pt>
                      <c:pt idx="136">
                        <c:v>0.22964543137808074</c:v>
                      </c:pt>
                      <c:pt idx="137">
                        <c:v>0.25066197743576507</c:v>
                      </c:pt>
                      <c:pt idx="138">
                        <c:v>0.2813864503729957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EEFD-4533-93EF-1ECC5741036A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264.20393999999999</c:v>
                </c:pt>
                <c:pt idx="85">
                  <c:v>248.89937999999998</c:v>
                </c:pt>
                <c:pt idx="86">
                  <c:v>257.63557333333335</c:v>
                </c:pt>
                <c:pt idx="87">
                  <c:v>253.42749999999995</c:v>
                </c:pt>
                <c:pt idx="88">
                  <c:v>247.82599999999999</c:v>
                </c:pt>
                <c:pt idx="89">
                  <c:v>241.15028333333333</c:v>
                </c:pt>
                <c:pt idx="90">
                  <c:v>228.03288000000003</c:v>
                </c:pt>
                <c:pt idx="91">
                  <c:v>222.86219666666662</c:v>
                </c:pt>
                <c:pt idx="92">
                  <c:v>225.64973333333333</c:v>
                </c:pt>
                <c:pt idx="93">
                  <c:v>205.28825999999998</c:v>
                </c:pt>
                <c:pt idx="94">
                  <c:v>184.4355333333333</c:v>
                </c:pt>
                <c:pt idx="95">
                  <c:v>182.18927999999997</c:v>
                </c:pt>
                <c:pt idx="96">
                  <c:v>168.14879999999999</c:v>
                </c:pt>
                <c:pt idx="97">
                  <c:v>160.85678666666669</c:v>
                </c:pt>
                <c:pt idx="98">
                  <c:v>151.48173333333332</c:v>
                </c:pt>
                <c:pt idx="99">
                  <c:v>140.38056</c:v>
                </c:pt>
                <c:pt idx="100">
                  <c:v>142.2696</c:v>
                </c:pt>
                <c:pt idx="101">
                  <c:v>142.191665</c:v>
                </c:pt>
                <c:pt idx="102">
                  <c:v>144.05807999999996</c:v>
                </c:pt>
                <c:pt idx="103">
                  <c:v>144.11512499999998</c:v>
                </c:pt>
                <c:pt idx="104">
                  <c:v>140.89010666666667</c:v>
                </c:pt>
                <c:pt idx="105">
                  <c:v>142.98459999999997</c:v>
                </c:pt>
                <c:pt idx="106">
                  <c:v>150.44517333333334</c:v>
                </c:pt>
                <c:pt idx="107">
                  <c:v>163.26784666666666</c:v>
                </c:pt>
                <c:pt idx="108">
                  <c:v>165.82499999999999</c:v>
                </c:pt>
                <c:pt idx="109">
                  <c:v>218.81752</c:v>
                </c:pt>
                <c:pt idx="110">
                  <c:v>208.81625</c:v>
                </c:pt>
                <c:pt idx="111">
                  <c:v>196.74038999999999</c:v>
                </c:pt>
                <c:pt idx="112">
                  <c:v>178.90735999999998</c:v>
                </c:pt>
                <c:pt idx="113">
                  <c:v>198.70724999999999</c:v>
                </c:pt>
                <c:pt idx="114">
                  <c:v>212.70732000000001</c:v>
                </c:pt>
                <c:pt idx="115">
                  <c:v>202.92583000000002</c:v>
                </c:pt>
                <c:pt idx="116">
                  <c:v>212.0069</c:v>
                </c:pt>
                <c:pt idx="117">
                  <c:v>220.07705500000003</c:v>
                </c:pt>
                <c:pt idx="118">
                  <c:v>195.93294000000003</c:v>
                </c:pt>
                <c:pt idx="119">
                  <c:v>196.54381666666663</c:v>
                </c:pt>
                <c:pt idx="120">
                  <c:v>193.42884000000001</c:v>
                </c:pt>
                <c:pt idx="121">
                  <c:v>214.94742000000002</c:v>
                </c:pt>
                <c:pt idx="122">
                  <c:v>238.42917</c:v>
                </c:pt>
                <c:pt idx="123">
                  <c:v>254.97372499999997</c:v>
                </c:pt>
                <c:pt idx="124">
                  <c:v>249.99519999999998</c:v>
                </c:pt>
                <c:pt idx="125">
                  <c:v>249.86537333333339</c:v>
                </c:pt>
                <c:pt idx="126">
                  <c:v>242.11463999999998</c:v>
                </c:pt>
                <c:pt idx="127">
                  <c:v>236.68084000000002</c:v>
                </c:pt>
                <c:pt idx="128">
                  <c:v>253.87648000000002</c:v>
                </c:pt>
                <c:pt idx="129">
                  <c:v>254.26776999999996</c:v>
                </c:pt>
                <c:pt idx="130">
                  <c:v>246.12261333333336</c:v>
                </c:pt>
                <c:pt idx="131">
                  <c:v>266.54480666666666</c:v>
                </c:pt>
                <c:pt idx="132">
                  <c:v>289.88785999999999</c:v>
                </c:pt>
                <c:pt idx="133">
                  <c:v>317.53459499999997</c:v>
                </c:pt>
                <c:pt idx="134">
                  <c:v>296.37119999999999</c:v>
                </c:pt>
                <c:pt idx="135">
                  <c:v>276.07633999999996</c:v>
                </c:pt>
                <c:pt idx="136">
                  <c:v>287.10688000000005</c:v>
                </c:pt>
                <c:pt idx="137">
                  <c:v>281.57947999999999</c:v>
                </c:pt>
                <c:pt idx="138">
                  <c:v>270.98955999999998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FD-4533-93EF-1ECC5741036A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216.02711021212122</c:v>
                </c:pt>
                <c:pt idx="85">
                  <c:v>216.02711021212122</c:v>
                </c:pt>
                <c:pt idx="86">
                  <c:v>216.02711021212122</c:v>
                </c:pt>
                <c:pt idx="87">
                  <c:v>216.02711021212122</c:v>
                </c:pt>
                <c:pt idx="88">
                  <c:v>216.02711021212122</c:v>
                </c:pt>
                <c:pt idx="89">
                  <c:v>216.02711021212122</c:v>
                </c:pt>
                <c:pt idx="90">
                  <c:v>216.02711021212122</c:v>
                </c:pt>
                <c:pt idx="91">
                  <c:v>216.02711021212122</c:v>
                </c:pt>
                <c:pt idx="92">
                  <c:v>216.02711021212122</c:v>
                </c:pt>
                <c:pt idx="93">
                  <c:v>216.02711021212122</c:v>
                </c:pt>
                <c:pt idx="94">
                  <c:v>216.02711021212122</c:v>
                </c:pt>
                <c:pt idx="95">
                  <c:v>216.02711021212122</c:v>
                </c:pt>
                <c:pt idx="96">
                  <c:v>216.02711021212122</c:v>
                </c:pt>
                <c:pt idx="97">
                  <c:v>216.02711021212122</c:v>
                </c:pt>
                <c:pt idx="98">
                  <c:v>216.02711021212122</c:v>
                </c:pt>
                <c:pt idx="99">
                  <c:v>216.02711021212122</c:v>
                </c:pt>
                <c:pt idx="100">
                  <c:v>216.02711021212122</c:v>
                </c:pt>
                <c:pt idx="101">
                  <c:v>216.02711021212122</c:v>
                </c:pt>
                <c:pt idx="102">
                  <c:v>216.02711021212122</c:v>
                </c:pt>
                <c:pt idx="103">
                  <c:v>216.02711021212122</c:v>
                </c:pt>
                <c:pt idx="104">
                  <c:v>216.02711021212122</c:v>
                </c:pt>
                <c:pt idx="105">
                  <c:v>216.02711021212122</c:v>
                </c:pt>
                <c:pt idx="106">
                  <c:v>216.02711021212122</c:v>
                </c:pt>
                <c:pt idx="107">
                  <c:v>216.02711021212122</c:v>
                </c:pt>
                <c:pt idx="108">
                  <c:v>216.02711021212122</c:v>
                </c:pt>
                <c:pt idx="109">
                  <c:v>216.02711021212122</c:v>
                </c:pt>
                <c:pt idx="110">
                  <c:v>216.02711021212122</c:v>
                </c:pt>
                <c:pt idx="111">
                  <c:v>216.02711021212122</c:v>
                </c:pt>
                <c:pt idx="112">
                  <c:v>216.02711021212122</c:v>
                </c:pt>
                <c:pt idx="113">
                  <c:v>216.02711021212122</c:v>
                </c:pt>
                <c:pt idx="114">
                  <c:v>216.02711021212122</c:v>
                </c:pt>
                <c:pt idx="115">
                  <c:v>216.02711021212122</c:v>
                </c:pt>
                <c:pt idx="116">
                  <c:v>216.02711021212122</c:v>
                </c:pt>
                <c:pt idx="117">
                  <c:v>216.02711021212122</c:v>
                </c:pt>
                <c:pt idx="118">
                  <c:v>216.02711021212122</c:v>
                </c:pt>
                <c:pt idx="119">
                  <c:v>216.02711021212122</c:v>
                </c:pt>
                <c:pt idx="120">
                  <c:v>216.02711021212122</c:v>
                </c:pt>
                <c:pt idx="121">
                  <c:v>216.02711021212122</c:v>
                </c:pt>
                <c:pt idx="122">
                  <c:v>216.02711021212122</c:v>
                </c:pt>
                <c:pt idx="123">
                  <c:v>216.02711021212122</c:v>
                </c:pt>
                <c:pt idx="124">
                  <c:v>216.02711021212122</c:v>
                </c:pt>
                <c:pt idx="125">
                  <c:v>216.02711021212122</c:v>
                </c:pt>
                <c:pt idx="126">
                  <c:v>216.02711021212122</c:v>
                </c:pt>
                <c:pt idx="127">
                  <c:v>216.02711021212122</c:v>
                </c:pt>
                <c:pt idx="128">
                  <c:v>216.02711021212122</c:v>
                </c:pt>
                <c:pt idx="129">
                  <c:v>216.02711021212122</c:v>
                </c:pt>
                <c:pt idx="130">
                  <c:v>216.02711021212122</c:v>
                </c:pt>
                <c:pt idx="131">
                  <c:v>216.02711021212122</c:v>
                </c:pt>
                <c:pt idx="132">
                  <c:v>216.02711021212122</c:v>
                </c:pt>
                <c:pt idx="133">
                  <c:v>216.02711021212122</c:v>
                </c:pt>
                <c:pt idx="134">
                  <c:v>216.02711021212122</c:v>
                </c:pt>
                <c:pt idx="135">
                  <c:v>216.02711021212122</c:v>
                </c:pt>
                <c:pt idx="136">
                  <c:v>216.02711021212122</c:v>
                </c:pt>
                <c:pt idx="137">
                  <c:v>216.02711021212122</c:v>
                </c:pt>
                <c:pt idx="138">
                  <c:v>216.02711021212122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EFD-4533-93EF-1ECC5741036A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374.63579999999996</c:v>
                </c:pt>
                <c:pt idx="85">
                  <c:v>374.63579999999996</c:v>
                </c:pt>
                <c:pt idx="86">
                  <c:v>374.63579999999996</c:v>
                </c:pt>
                <c:pt idx="87">
                  <c:v>374.63579999999996</c:v>
                </c:pt>
                <c:pt idx="88">
                  <c:v>374.63579999999996</c:v>
                </c:pt>
                <c:pt idx="89">
                  <c:v>374.63579999999996</c:v>
                </c:pt>
                <c:pt idx="90">
                  <c:v>374.63579999999996</c:v>
                </c:pt>
                <c:pt idx="91">
                  <c:v>374.63579999999996</c:v>
                </c:pt>
                <c:pt idx="92">
                  <c:v>374.63579999999996</c:v>
                </c:pt>
                <c:pt idx="93">
                  <c:v>374.63579999999996</c:v>
                </c:pt>
                <c:pt idx="94">
                  <c:v>374.63579999999996</c:v>
                </c:pt>
                <c:pt idx="95">
                  <c:v>374.63579999999996</c:v>
                </c:pt>
                <c:pt idx="96">
                  <c:v>369.92736000000002</c:v>
                </c:pt>
                <c:pt idx="97">
                  <c:v>369.92736000000002</c:v>
                </c:pt>
                <c:pt idx="98">
                  <c:v>369.92736000000002</c:v>
                </c:pt>
                <c:pt idx="99">
                  <c:v>369.92736000000002</c:v>
                </c:pt>
                <c:pt idx="100">
                  <c:v>369.92736000000002</c:v>
                </c:pt>
                <c:pt idx="101">
                  <c:v>369.92736000000002</c:v>
                </c:pt>
                <c:pt idx="102">
                  <c:v>369.92736000000002</c:v>
                </c:pt>
                <c:pt idx="103">
                  <c:v>369.92736000000002</c:v>
                </c:pt>
                <c:pt idx="104">
                  <c:v>369.92736000000002</c:v>
                </c:pt>
                <c:pt idx="105">
                  <c:v>369.92736000000002</c:v>
                </c:pt>
                <c:pt idx="106">
                  <c:v>369.92736000000002</c:v>
                </c:pt>
                <c:pt idx="107">
                  <c:v>369.92736000000002</c:v>
                </c:pt>
                <c:pt idx="108">
                  <c:v>389.8125</c:v>
                </c:pt>
                <c:pt idx="109">
                  <c:v>389.8125</c:v>
                </c:pt>
                <c:pt idx="110">
                  <c:v>389.8125</c:v>
                </c:pt>
                <c:pt idx="111">
                  <c:v>389.8125</c:v>
                </c:pt>
                <c:pt idx="112">
                  <c:v>389.8125</c:v>
                </c:pt>
                <c:pt idx="113">
                  <c:v>389.8125</c:v>
                </c:pt>
                <c:pt idx="114">
                  <c:v>389.8125</c:v>
                </c:pt>
                <c:pt idx="115">
                  <c:v>389.8125</c:v>
                </c:pt>
                <c:pt idx="116">
                  <c:v>389.8125</c:v>
                </c:pt>
                <c:pt idx="117">
                  <c:v>389.8125</c:v>
                </c:pt>
                <c:pt idx="118">
                  <c:v>389.8125</c:v>
                </c:pt>
                <c:pt idx="119">
                  <c:v>389.8125</c:v>
                </c:pt>
                <c:pt idx="120">
                  <c:v>406.97514000000001</c:v>
                </c:pt>
                <c:pt idx="121">
                  <c:v>406.97514000000001</c:v>
                </c:pt>
                <c:pt idx="122">
                  <c:v>406.97514000000001</c:v>
                </c:pt>
                <c:pt idx="123">
                  <c:v>406.97514000000001</c:v>
                </c:pt>
                <c:pt idx="124">
                  <c:v>406.97514000000001</c:v>
                </c:pt>
                <c:pt idx="125">
                  <c:v>406.97514000000001</c:v>
                </c:pt>
                <c:pt idx="126">
                  <c:v>406.97514000000001</c:v>
                </c:pt>
                <c:pt idx="127">
                  <c:v>406.97514000000001</c:v>
                </c:pt>
                <c:pt idx="128">
                  <c:v>406.97514000000001</c:v>
                </c:pt>
                <c:pt idx="129">
                  <c:v>406.97514000000001</c:v>
                </c:pt>
                <c:pt idx="130">
                  <c:v>406.97514000000001</c:v>
                </c:pt>
                <c:pt idx="131">
                  <c:v>406.97514000000001</c:v>
                </c:pt>
                <c:pt idx="132">
                  <c:v>402.90899999999999</c:v>
                </c:pt>
                <c:pt idx="133">
                  <c:v>402.90899999999999</c:v>
                </c:pt>
                <c:pt idx="134">
                  <c:v>402.90899999999999</c:v>
                </c:pt>
                <c:pt idx="135">
                  <c:v>402.90899999999999</c:v>
                </c:pt>
                <c:pt idx="136">
                  <c:v>402.90899999999999</c:v>
                </c:pt>
                <c:pt idx="137">
                  <c:v>402.90899999999999</c:v>
                </c:pt>
                <c:pt idx="138">
                  <c:v>402.90899999999999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D-4533-93EF-1ECC5741036A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411.23012699999998</c:v>
                </c:pt>
                <c:pt idx="85">
                  <c:v>411.23012699999998</c:v>
                </c:pt>
                <c:pt idx="86">
                  <c:v>411.23012699999998</c:v>
                </c:pt>
                <c:pt idx="87">
                  <c:v>411.23012699999998</c:v>
                </c:pt>
                <c:pt idx="88">
                  <c:v>411.23012699999998</c:v>
                </c:pt>
                <c:pt idx="89">
                  <c:v>411.23012699999998</c:v>
                </c:pt>
                <c:pt idx="90">
                  <c:v>411.23012699999998</c:v>
                </c:pt>
                <c:pt idx="91">
                  <c:v>411.23012699999998</c:v>
                </c:pt>
                <c:pt idx="92">
                  <c:v>411.23012699999998</c:v>
                </c:pt>
                <c:pt idx="93">
                  <c:v>411.23012699999998</c:v>
                </c:pt>
                <c:pt idx="94">
                  <c:v>411.23012699999998</c:v>
                </c:pt>
                <c:pt idx="95">
                  <c:v>411.23012699999998</c:v>
                </c:pt>
                <c:pt idx="96">
                  <c:v>404.82991300000003</c:v>
                </c:pt>
                <c:pt idx="97">
                  <c:v>404.82991300000003</c:v>
                </c:pt>
                <c:pt idx="98">
                  <c:v>404.82991300000003</c:v>
                </c:pt>
                <c:pt idx="99">
                  <c:v>404.82991300000003</c:v>
                </c:pt>
                <c:pt idx="100">
                  <c:v>404.82991300000003</c:v>
                </c:pt>
                <c:pt idx="101">
                  <c:v>404.82991300000003</c:v>
                </c:pt>
                <c:pt idx="102">
                  <c:v>404.82991300000003</c:v>
                </c:pt>
                <c:pt idx="103">
                  <c:v>404.82991300000003</c:v>
                </c:pt>
                <c:pt idx="104">
                  <c:v>404.82991300000003</c:v>
                </c:pt>
                <c:pt idx="105">
                  <c:v>404.82991300000003</c:v>
                </c:pt>
                <c:pt idx="106">
                  <c:v>404.82991300000003</c:v>
                </c:pt>
                <c:pt idx="107">
                  <c:v>404.82991300000003</c:v>
                </c:pt>
                <c:pt idx="108">
                  <c:v>411.01875000000001</c:v>
                </c:pt>
                <c:pt idx="109">
                  <c:v>411.01875000000001</c:v>
                </c:pt>
                <c:pt idx="110">
                  <c:v>411.01875000000001</c:v>
                </c:pt>
                <c:pt idx="111">
                  <c:v>411.01875000000001</c:v>
                </c:pt>
                <c:pt idx="112">
                  <c:v>411.01875000000001</c:v>
                </c:pt>
                <c:pt idx="113">
                  <c:v>411.01875000000001</c:v>
                </c:pt>
                <c:pt idx="114">
                  <c:v>411.01875000000001</c:v>
                </c:pt>
                <c:pt idx="115">
                  <c:v>411.01875000000001</c:v>
                </c:pt>
                <c:pt idx="116">
                  <c:v>411.01875000000001</c:v>
                </c:pt>
                <c:pt idx="117">
                  <c:v>411.01875000000001</c:v>
                </c:pt>
                <c:pt idx="118">
                  <c:v>411.01875000000001</c:v>
                </c:pt>
                <c:pt idx="119">
                  <c:v>411.01875000000001</c:v>
                </c:pt>
                <c:pt idx="120">
                  <c:v>427.25397000000004</c:v>
                </c:pt>
                <c:pt idx="121">
                  <c:v>427.25397000000004</c:v>
                </c:pt>
                <c:pt idx="122">
                  <c:v>427.25397000000004</c:v>
                </c:pt>
                <c:pt idx="123">
                  <c:v>427.25397000000004</c:v>
                </c:pt>
                <c:pt idx="124">
                  <c:v>427.25397000000004</c:v>
                </c:pt>
                <c:pt idx="125">
                  <c:v>427.25397000000004</c:v>
                </c:pt>
                <c:pt idx="126">
                  <c:v>427.25397000000004</c:v>
                </c:pt>
                <c:pt idx="127">
                  <c:v>427.25397000000004</c:v>
                </c:pt>
                <c:pt idx="128">
                  <c:v>427.25397000000004</c:v>
                </c:pt>
                <c:pt idx="129">
                  <c:v>427.25397000000004</c:v>
                </c:pt>
                <c:pt idx="130">
                  <c:v>427.25397000000004</c:v>
                </c:pt>
                <c:pt idx="131">
                  <c:v>427.25397000000004</c:v>
                </c:pt>
                <c:pt idx="132">
                  <c:v>422.38293499999997</c:v>
                </c:pt>
                <c:pt idx="133">
                  <c:v>422.38293499999997</c:v>
                </c:pt>
                <c:pt idx="134">
                  <c:v>422.38293499999997</c:v>
                </c:pt>
                <c:pt idx="135">
                  <c:v>422.38293499999997</c:v>
                </c:pt>
                <c:pt idx="136">
                  <c:v>422.38293499999997</c:v>
                </c:pt>
                <c:pt idx="137">
                  <c:v>422.38293499999997</c:v>
                </c:pt>
                <c:pt idx="138">
                  <c:v>422.38293499999997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EFD-4533-93EF-1ECC5741036A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454.21529999999996</c:v>
                </c:pt>
                <c:pt idx="85">
                  <c:v>454.21529999999996</c:v>
                </c:pt>
                <c:pt idx="86">
                  <c:v>454.21529999999996</c:v>
                </c:pt>
                <c:pt idx="87">
                  <c:v>454.21529999999996</c:v>
                </c:pt>
                <c:pt idx="88">
                  <c:v>454.21529999999996</c:v>
                </c:pt>
                <c:pt idx="89">
                  <c:v>454.21529999999996</c:v>
                </c:pt>
                <c:pt idx="90">
                  <c:v>454.21529999999996</c:v>
                </c:pt>
                <c:pt idx="91">
                  <c:v>454.21529999999996</c:v>
                </c:pt>
                <c:pt idx="92">
                  <c:v>454.21529999999996</c:v>
                </c:pt>
                <c:pt idx="93">
                  <c:v>454.21529999999996</c:v>
                </c:pt>
                <c:pt idx="94">
                  <c:v>454.21529999999996</c:v>
                </c:pt>
                <c:pt idx="95">
                  <c:v>454.21529999999996</c:v>
                </c:pt>
                <c:pt idx="96">
                  <c:v>445.82785999999999</c:v>
                </c:pt>
                <c:pt idx="97">
                  <c:v>445.82785999999999</c:v>
                </c:pt>
                <c:pt idx="98">
                  <c:v>445.82785999999999</c:v>
                </c:pt>
                <c:pt idx="99">
                  <c:v>445.82785999999999</c:v>
                </c:pt>
                <c:pt idx="100">
                  <c:v>445.82785999999999</c:v>
                </c:pt>
                <c:pt idx="101">
                  <c:v>445.82785999999999</c:v>
                </c:pt>
                <c:pt idx="102">
                  <c:v>445.82785999999999</c:v>
                </c:pt>
                <c:pt idx="103">
                  <c:v>445.82785999999999</c:v>
                </c:pt>
                <c:pt idx="104">
                  <c:v>445.82785999999999</c:v>
                </c:pt>
                <c:pt idx="105">
                  <c:v>445.82785999999999</c:v>
                </c:pt>
                <c:pt idx="106">
                  <c:v>445.82785999999999</c:v>
                </c:pt>
                <c:pt idx="107">
                  <c:v>445.82785999999999</c:v>
                </c:pt>
                <c:pt idx="108">
                  <c:v>440.02125000000001</c:v>
                </c:pt>
                <c:pt idx="109">
                  <c:v>440.02125000000001</c:v>
                </c:pt>
                <c:pt idx="110">
                  <c:v>440.02125000000001</c:v>
                </c:pt>
                <c:pt idx="111">
                  <c:v>440.02125000000001</c:v>
                </c:pt>
                <c:pt idx="112">
                  <c:v>440.02125000000001</c:v>
                </c:pt>
                <c:pt idx="113">
                  <c:v>440.02125000000001</c:v>
                </c:pt>
                <c:pt idx="114">
                  <c:v>440.02125000000001</c:v>
                </c:pt>
                <c:pt idx="115">
                  <c:v>440.02125000000001</c:v>
                </c:pt>
                <c:pt idx="116">
                  <c:v>440.02125000000001</c:v>
                </c:pt>
                <c:pt idx="117">
                  <c:v>440.02125000000001</c:v>
                </c:pt>
                <c:pt idx="118">
                  <c:v>440.02125000000001</c:v>
                </c:pt>
                <c:pt idx="119">
                  <c:v>440.02125000000001</c:v>
                </c:pt>
                <c:pt idx="120">
                  <c:v>454.98809400000005</c:v>
                </c:pt>
                <c:pt idx="121">
                  <c:v>454.98809400000005</c:v>
                </c:pt>
                <c:pt idx="122">
                  <c:v>454.98809400000005</c:v>
                </c:pt>
                <c:pt idx="123">
                  <c:v>454.98809400000005</c:v>
                </c:pt>
                <c:pt idx="124">
                  <c:v>454.98809400000005</c:v>
                </c:pt>
                <c:pt idx="125">
                  <c:v>454.98809400000005</c:v>
                </c:pt>
                <c:pt idx="126">
                  <c:v>454.98809400000005</c:v>
                </c:pt>
                <c:pt idx="127">
                  <c:v>454.98809400000005</c:v>
                </c:pt>
                <c:pt idx="128">
                  <c:v>454.98809400000005</c:v>
                </c:pt>
                <c:pt idx="129">
                  <c:v>454.98809400000005</c:v>
                </c:pt>
                <c:pt idx="130">
                  <c:v>454.98809400000005</c:v>
                </c:pt>
                <c:pt idx="131">
                  <c:v>454.98809400000005</c:v>
                </c:pt>
                <c:pt idx="132">
                  <c:v>449.01625300000001</c:v>
                </c:pt>
                <c:pt idx="133">
                  <c:v>449.01625300000001</c:v>
                </c:pt>
                <c:pt idx="134">
                  <c:v>449.01625300000001</c:v>
                </c:pt>
                <c:pt idx="135">
                  <c:v>449.01625300000001</c:v>
                </c:pt>
                <c:pt idx="136">
                  <c:v>449.01625300000001</c:v>
                </c:pt>
                <c:pt idx="137">
                  <c:v>449.01625300000001</c:v>
                </c:pt>
                <c:pt idx="138">
                  <c:v>449.01625300000001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EFD-4533-93EF-1ECC5741036A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494.55598499999996</c:v>
                </c:pt>
                <c:pt idx="85">
                  <c:v>494.55598499999996</c:v>
                </c:pt>
                <c:pt idx="86">
                  <c:v>494.55598499999996</c:v>
                </c:pt>
                <c:pt idx="87">
                  <c:v>494.55598499999996</c:v>
                </c:pt>
                <c:pt idx="88">
                  <c:v>494.55598499999996</c:v>
                </c:pt>
                <c:pt idx="89">
                  <c:v>494.55598499999996</c:v>
                </c:pt>
                <c:pt idx="90">
                  <c:v>494.55598499999996</c:v>
                </c:pt>
                <c:pt idx="91">
                  <c:v>494.55598499999996</c:v>
                </c:pt>
                <c:pt idx="92">
                  <c:v>494.55598499999996</c:v>
                </c:pt>
                <c:pt idx="93">
                  <c:v>494.55598499999996</c:v>
                </c:pt>
                <c:pt idx="94">
                  <c:v>494.55598499999996</c:v>
                </c:pt>
                <c:pt idx="95">
                  <c:v>494.55598499999996</c:v>
                </c:pt>
                <c:pt idx="96">
                  <c:v>484.30357500000002</c:v>
                </c:pt>
                <c:pt idx="97">
                  <c:v>484.30357500000002</c:v>
                </c:pt>
                <c:pt idx="98">
                  <c:v>484.30357500000002</c:v>
                </c:pt>
                <c:pt idx="99">
                  <c:v>484.30357500000002</c:v>
                </c:pt>
                <c:pt idx="100">
                  <c:v>484.30357500000002</c:v>
                </c:pt>
                <c:pt idx="101">
                  <c:v>484.30357500000002</c:v>
                </c:pt>
                <c:pt idx="102">
                  <c:v>484.30357500000002</c:v>
                </c:pt>
                <c:pt idx="103">
                  <c:v>484.30357500000002</c:v>
                </c:pt>
                <c:pt idx="104">
                  <c:v>484.30357500000002</c:v>
                </c:pt>
                <c:pt idx="105">
                  <c:v>484.30357500000002</c:v>
                </c:pt>
                <c:pt idx="106">
                  <c:v>484.30357500000002</c:v>
                </c:pt>
                <c:pt idx="107">
                  <c:v>484.30357500000002</c:v>
                </c:pt>
                <c:pt idx="108">
                  <c:v>478.42874999999998</c:v>
                </c:pt>
                <c:pt idx="109">
                  <c:v>478.42874999999998</c:v>
                </c:pt>
                <c:pt idx="110">
                  <c:v>478.42874999999998</c:v>
                </c:pt>
                <c:pt idx="111">
                  <c:v>478.42874999999998</c:v>
                </c:pt>
                <c:pt idx="112">
                  <c:v>478.42874999999998</c:v>
                </c:pt>
                <c:pt idx="113">
                  <c:v>478.42874999999998</c:v>
                </c:pt>
                <c:pt idx="114">
                  <c:v>478.42874999999998</c:v>
                </c:pt>
                <c:pt idx="115">
                  <c:v>478.42874999999998</c:v>
                </c:pt>
                <c:pt idx="116">
                  <c:v>478.42874999999998</c:v>
                </c:pt>
                <c:pt idx="117">
                  <c:v>478.42874999999998</c:v>
                </c:pt>
                <c:pt idx="118">
                  <c:v>478.42874999999998</c:v>
                </c:pt>
                <c:pt idx="119">
                  <c:v>478.42874999999998</c:v>
                </c:pt>
                <c:pt idx="120">
                  <c:v>491.71590600000002</c:v>
                </c:pt>
                <c:pt idx="121">
                  <c:v>491.71590600000002</c:v>
                </c:pt>
                <c:pt idx="122">
                  <c:v>491.71590600000002</c:v>
                </c:pt>
                <c:pt idx="123">
                  <c:v>491.71590600000002</c:v>
                </c:pt>
                <c:pt idx="124">
                  <c:v>491.71590600000002</c:v>
                </c:pt>
                <c:pt idx="125">
                  <c:v>491.71590600000002</c:v>
                </c:pt>
                <c:pt idx="126">
                  <c:v>491.71590600000002</c:v>
                </c:pt>
                <c:pt idx="127">
                  <c:v>491.71590600000002</c:v>
                </c:pt>
                <c:pt idx="128">
                  <c:v>491.71590600000002</c:v>
                </c:pt>
                <c:pt idx="129">
                  <c:v>491.71590600000002</c:v>
                </c:pt>
                <c:pt idx="130">
                  <c:v>491.71590600000002</c:v>
                </c:pt>
                <c:pt idx="131">
                  <c:v>491.71590600000002</c:v>
                </c:pt>
                <c:pt idx="132">
                  <c:v>484.28628700000002</c:v>
                </c:pt>
                <c:pt idx="133">
                  <c:v>484.28628700000002</c:v>
                </c:pt>
                <c:pt idx="134">
                  <c:v>484.28628700000002</c:v>
                </c:pt>
                <c:pt idx="135">
                  <c:v>484.28628700000002</c:v>
                </c:pt>
                <c:pt idx="136">
                  <c:v>484.28628700000002</c:v>
                </c:pt>
                <c:pt idx="137">
                  <c:v>484.28628700000002</c:v>
                </c:pt>
                <c:pt idx="138">
                  <c:v>484.28628700000002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EFD-4533-93EF-1ECC57410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0.24945533769063172</c:v>
                </c:pt>
                <c:pt idx="85">
                  <c:v>0.31855996321405122</c:v>
                </c:pt>
                <c:pt idx="86">
                  <c:v>0.272580878697539</c:v>
                </c:pt>
                <c:pt idx="87">
                  <c:v>0.28851941005104159</c:v>
                </c:pt>
                <c:pt idx="88">
                  <c:v>0.32096007197746007</c:v>
                </c:pt>
                <c:pt idx="89">
                  <c:v>0.33500813026648518</c:v>
                </c:pt>
                <c:pt idx="90">
                  <c:v>0.39173778907408202</c:v>
                </c:pt>
                <c:pt idx="91">
                  <c:v>0.40522782392926671</c:v>
                </c:pt>
                <c:pt idx="92">
                  <c:v>0.39684176828090983</c:v>
                </c:pt>
                <c:pt idx="93">
                  <c:v>0.46014346911498211</c:v>
                </c:pt>
                <c:pt idx="94">
                  <c:v>0.53550414088088283</c:v>
                </c:pt>
                <c:pt idx="95">
                  <c:v>0.54103761128363426</c:v>
                </c:pt>
                <c:pt idx="96">
                  <c:v>0.5970117845117846</c:v>
                </c:pt>
                <c:pt idx="97">
                  <c:v>0.6175197446571371</c:v>
                </c:pt>
                <c:pt idx="98">
                  <c:v>0.63120207047014742</c:v>
                </c:pt>
                <c:pt idx="99">
                  <c:v>0.66335492189601764</c:v>
                </c:pt>
                <c:pt idx="100">
                  <c:v>0.65208845325741793</c:v>
                </c:pt>
                <c:pt idx="101">
                  <c:v>0.6471453356560477</c:v>
                </c:pt>
                <c:pt idx="102">
                  <c:v>0.63851065246971728</c:v>
                </c:pt>
                <c:pt idx="103">
                  <c:v>0.63983165505790107</c:v>
                </c:pt>
                <c:pt idx="104">
                  <c:v>0.65379569533747262</c:v>
                </c:pt>
                <c:pt idx="105">
                  <c:v>0.64369851782072385</c:v>
                </c:pt>
                <c:pt idx="106">
                  <c:v>0.61270195196039445</c:v>
                </c:pt>
                <c:pt idx="107">
                  <c:v>0.58291999392649529</c:v>
                </c:pt>
                <c:pt idx="108">
                  <c:v>0.61327561327561331</c:v>
                </c:pt>
                <c:pt idx="109">
                  <c:v>0.43885124258457597</c:v>
                </c:pt>
                <c:pt idx="110">
                  <c:v>0.46726524504302286</c:v>
                </c:pt>
                <c:pt idx="111">
                  <c:v>0.49747968574635232</c:v>
                </c:pt>
                <c:pt idx="112">
                  <c:v>0.55284465109650294</c:v>
                </c:pt>
                <c:pt idx="113">
                  <c:v>0.48116722783389448</c:v>
                </c:pt>
                <c:pt idx="114">
                  <c:v>0.42177687991021312</c:v>
                </c:pt>
                <c:pt idx="115">
                  <c:v>0.45979756649386277</c:v>
                </c:pt>
                <c:pt idx="116">
                  <c:v>0.42524008337341673</c:v>
                </c:pt>
                <c:pt idx="117">
                  <c:v>0.38489622147399927</c:v>
                </c:pt>
                <c:pt idx="118">
                  <c:v>0.48017261860224819</c:v>
                </c:pt>
                <c:pt idx="119">
                  <c:v>0.49043771043771039</c:v>
                </c:pt>
                <c:pt idx="120">
                  <c:v>0.51185126442858397</c:v>
                </c:pt>
                <c:pt idx="121">
                  <c:v>0.43661909613883981</c:v>
                </c:pt>
                <c:pt idx="122">
                  <c:v>0.34977219984493402</c:v>
                </c:pt>
                <c:pt idx="123">
                  <c:v>0.29315234095134168</c:v>
                </c:pt>
                <c:pt idx="124">
                  <c:v>0.31488973885617572</c:v>
                </c:pt>
                <c:pt idx="125">
                  <c:v>0.31558432127656072</c:v>
                </c:pt>
                <c:pt idx="126">
                  <c:v>0.34926082544828996</c:v>
                </c:pt>
                <c:pt idx="127">
                  <c:v>0.37166252136842248</c:v>
                </c:pt>
                <c:pt idx="128">
                  <c:v>0.32653934477559382</c:v>
                </c:pt>
                <c:pt idx="129">
                  <c:v>0.3395652291357813</c:v>
                </c:pt>
                <c:pt idx="130">
                  <c:v>0.36337984237126181</c:v>
                </c:pt>
                <c:pt idx="131">
                  <c:v>0.28242671311842571</c:v>
                </c:pt>
                <c:pt idx="132">
                  <c:v>0.20256410256410265</c:v>
                </c:pt>
                <c:pt idx="133">
                  <c:v>0.12140148271694103</c:v>
                </c:pt>
                <c:pt idx="134">
                  <c:v>0.19137634056325378</c:v>
                </c:pt>
                <c:pt idx="135">
                  <c:v>0.25803800196404986</c:v>
                </c:pt>
                <c:pt idx="136">
                  <c:v>0.22964543137808074</c:v>
                </c:pt>
                <c:pt idx="137">
                  <c:v>0.25066197743576507</c:v>
                </c:pt>
                <c:pt idx="138">
                  <c:v>0.2813864503729957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2FE-45D6-96E6-4575C43EDE0C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FE-45D6-96E6-4575C43ED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454.21529999999996</c:v>
                      </c:pt>
                      <c:pt idx="85">
                        <c:v>454.21529999999996</c:v>
                      </c:pt>
                      <c:pt idx="86">
                        <c:v>454.21529999999996</c:v>
                      </c:pt>
                      <c:pt idx="87">
                        <c:v>454.21529999999996</c:v>
                      </c:pt>
                      <c:pt idx="88">
                        <c:v>454.21529999999996</c:v>
                      </c:pt>
                      <c:pt idx="89">
                        <c:v>454.21529999999996</c:v>
                      </c:pt>
                      <c:pt idx="90">
                        <c:v>454.21529999999996</c:v>
                      </c:pt>
                      <c:pt idx="91">
                        <c:v>454.21529999999996</c:v>
                      </c:pt>
                      <c:pt idx="92">
                        <c:v>454.21529999999996</c:v>
                      </c:pt>
                      <c:pt idx="93">
                        <c:v>454.21529999999996</c:v>
                      </c:pt>
                      <c:pt idx="94">
                        <c:v>454.21529999999996</c:v>
                      </c:pt>
                      <c:pt idx="95">
                        <c:v>454.21529999999996</c:v>
                      </c:pt>
                      <c:pt idx="96">
                        <c:v>445.82785999999999</c:v>
                      </c:pt>
                      <c:pt idx="97">
                        <c:v>445.82785999999999</c:v>
                      </c:pt>
                      <c:pt idx="98">
                        <c:v>445.82785999999999</c:v>
                      </c:pt>
                      <c:pt idx="99">
                        <c:v>445.82785999999999</c:v>
                      </c:pt>
                      <c:pt idx="100">
                        <c:v>445.82785999999999</c:v>
                      </c:pt>
                      <c:pt idx="101">
                        <c:v>445.82785999999999</c:v>
                      </c:pt>
                      <c:pt idx="102">
                        <c:v>445.82785999999999</c:v>
                      </c:pt>
                      <c:pt idx="103">
                        <c:v>445.82785999999999</c:v>
                      </c:pt>
                      <c:pt idx="104">
                        <c:v>445.82785999999999</c:v>
                      </c:pt>
                      <c:pt idx="105">
                        <c:v>445.82785999999999</c:v>
                      </c:pt>
                      <c:pt idx="106">
                        <c:v>445.82785999999999</c:v>
                      </c:pt>
                      <c:pt idx="107">
                        <c:v>445.82785999999999</c:v>
                      </c:pt>
                      <c:pt idx="108">
                        <c:v>440.02125000000001</c:v>
                      </c:pt>
                      <c:pt idx="109">
                        <c:v>440.02125000000001</c:v>
                      </c:pt>
                      <c:pt idx="110">
                        <c:v>440.02125000000001</c:v>
                      </c:pt>
                      <c:pt idx="111">
                        <c:v>440.02125000000001</c:v>
                      </c:pt>
                      <c:pt idx="112">
                        <c:v>440.02125000000001</c:v>
                      </c:pt>
                      <c:pt idx="113">
                        <c:v>440.02125000000001</c:v>
                      </c:pt>
                      <c:pt idx="114">
                        <c:v>440.02125000000001</c:v>
                      </c:pt>
                      <c:pt idx="115">
                        <c:v>440.02125000000001</c:v>
                      </c:pt>
                      <c:pt idx="116">
                        <c:v>440.02125000000001</c:v>
                      </c:pt>
                      <c:pt idx="117">
                        <c:v>440.02125000000001</c:v>
                      </c:pt>
                      <c:pt idx="118">
                        <c:v>440.02125000000001</c:v>
                      </c:pt>
                      <c:pt idx="119">
                        <c:v>440.02125000000001</c:v>
                      </c:pt>
                      <c:pt idx="120">
                        <c:v>454.98809400000005</c:v>
                      </c:pt>
                      <c:pt idx="121">
                        <c:v>454.98809400000005</c:v>
                      </c:pt>
                      <c:pt idx="122">
                        <c:v>454.98809400000005</c:v>
                      </c:pt>
                      <c:pt idx="123">
                        <c:v>454.98809400000005</c:v>
                      </c:pt>
                      <c:pt idx="124">
                        <c:v>454.98809400000005</c:v>
                      </c:pt>
                      <c:pt idx="125">
                        <c:v>454.98809400000005</c:v>
                      </c:pt>
                      <c:pt idx="126">
                        <c:v>454.98809400000005</c:v>
                      </c:pt>
                      <c:pt idx="127">
                        <c:v>454.98809400000005</c:v>
                      </c:pt>
                      <c:pt idx="128">
                        <c:v>454.98809400000005</c:v>
                      </c:pt>
                      <c:pt idx="129">
                        <c:v>454.98809400000005</c:v>
                      </c:pt>
                      <c:pt idx="130">
                        <c:v>454.98809400000005</c:v>
                      </c:pt>
                      <c:pt idx="131">
                        <c:v>454.98809400000005</c:v>
                      </c:pt>
                      <c:pt idx="132">
                        <c:v>449.01625300000001</c:v>
                      </c:pt>
                      <c:pt idx="133">
                        <c:v>449.01625300000001</c:v>
                      </c:pt>
                      <c:pt idx="134">
                        <c:v>449.01625300000001</c:v>
                      </c:pt>
                      <c:pt idx="135">
                        <c:v>449.01625300000001</c:v>
                      </c:pt>
                      <c:pt idx="136">
                        <c:v>449.01625300000001</c:v>
                      </c:pt>
                      <c:pt idx="137">
                        <c:v>449.01625300000001</c:v>
                      </c:pt>
                      <c:pt idx="138">
                        <c:v>449.01625300000001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FE-45D6-96E6-4575C43EDE0C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494.55598499999996</c:v>
                      </c:pt>
                      <c:pt idx="85">
                        <c:v>494.55598499999996</c:v>
                      </c:pt>
                      <c:pt idx="86">
                        <c:v>494.55598499999996</c:v>
                      </c:pt>
                      <c:pt idx="87">
                        <c:v>494.55598499999996</c:v>
                      </c:pt>
                      <c:pt idx="88">
                        <c:v>494.55598499999996</c:v>
                      </c:pt>
                      <c:pt idx="89">
                        <c:v>494.55598499999996</c:v>
                      </c:pt>
                      <c:pt idx="90">
                        <c:v>494.55598499999996</c:v>
                      </c:pt>
                      <c:pt idx="91">
                        <c:v>494.55598499999996</c:v>
                      </c:pt>
                      <c:pt idx="92">
                        <c:v>494.55598499999996</c:v>
                      </c:pt>
                      <c:pt idx="93">
                        <c:v>494.55598499999996</c:v>
                      </c:pt>
                      <c:pt idx="94">
                        <c:v>494.55598499999996</c:v>
                      </c:pt>
                      <c:pt idx="95">
                        <c:v>494.55598499999996</c:v>
                      </c:pt>
                      <c:pt idx="96">
                        <c:v>484.30357500000002</c:v>
                      </c:pt>
                      <c:pt idx="97">
                        <c:v>484.30357500000002</c:v>
                      </c:pt>
                      <c:pt idx="98">
                        <c:v>484.30357500000002</c:v>
                      </c:pt>
                      <c:pt idx="99">
                        <c:v>484.30357500000002</c:v>
                      </c:pt>
                      <c:pt idx="100">
                        <c:v>484.30357500000002</c:v>
                      </c:pt>
                      <c:pt idx="101">
                        <c:v>484.30357500000002</c:v>
                      </c:pt>
                      <c:pt idx="102">
                        <c:v>484.30357500000002</c:v>
                      </c:pt>
                      <c:pt idx="103">
                        <c:v>484.30357500000002</c:v>
                      </c:pt>
                      <c:pt idx="104">
                        <c:v>484.30357500000002</c:v>
                      </c:pt>
                      <c:pt idx="105">
                        <c:v>484.30357500000002</c:v>
                      </c:pt>
                      <c:pt idx="106">
                        <c:v>484.30357500000002</c:v>
                      </c:pt>
                      <c:pt idx="107">
                        <c:v>484.30357500000002</c:v>
                      </c:pt>
                      <c:pt idx="108">
                        <c:v>478.42874999999998</c:v>
                      </c:pt>
                      <c:pt idx="109">
                        <c:v>478.42874999999998</c:v>
                      </c:pt>
                      <c:pt idx="110">
                        <c:v>478.42874999999998</c:v>
                      </c:pt>
                      <c:pt idx="111">
                        <c:v>478.42874999999998</c:v>
                      </c:pt>
                      <c:pt idx="112">
                        <c:v>478.42874999999998</c:v>
                      </c:pt>
                      <c:pt idx="113">
                        <c:v>478.42874999999998</c:v>
                      </c:pt>
                      <c:pt idx="114">
                        <c:v>478.42874999999998</c:v>
                      </c:pt>
                      <c:pt idx="115">
                        <c:v>478.42874999999998</c:v>
                      </c:pt>
                      <c:pt idx="116">
                        <c:v>478.42874999999998</c:v>
                      </c:pt>
                      <c:pt idx="117">
                        <c:v>478.42874999999998</c:v>
                      </c:pt>
                      <c:pt idx="118">
                        <c:v>478.42874999999998</c:v>
                      </c:pt>
                      <c:pt idx="119">
                        <c:v>478.42874999999998</c:v>
                      </c:pt>
                      <c:pt idx="120">
                        <c:v>491.71590600000002</c:v>
                      </c:pt>
                      <c:pt idx="121">
                        <c:v>491.71590600000002</c:v>
                      </c:pt>
                      <c:pt idx="122">
                        <c:v>491.71590600000002</c:v>
                      </c:pt>
                      <c:pt idx="123">
                        <c:v>491.71590600000002</c:v>
                      </c:pt>
                      <c:pt idx="124">
                        <c:v>491.71590600000002</c:v>
                      </c:pt>
                      <c:pt idx="125">
                        <c:v>491.71590600000002</c:v>
                      </c:pt>
                      <c:pt idx="126">
                        <c:v>491.71590600000002</c:v>
                      </c:pt>
                      <c:pt idx="127">
                        <c:v>491.71590600000002</c:v>
                      </c:pt>
                      <c:pt idx="128">
                        <c:v>491.71590600000002</c:v>
                      </c:pt>
                      <c:pt idx="129">
                        <c:v>491.71590600000002</c:v>
                      </c:pt>
                      <c:pt idx="130">
                        <c:v>491.71590600000002</c:v>
                      </c:pt>
                      <c:pt idx="131">
                        <c:v>491.71590600000002</c:v>
                      </c:pt>
                      <c:pt idx="132">
                        <c:v>484.28628700000002</c:v>
                      </c:pt>
                      <c:pt idx="133">
                        <c:v>484.28628700000002</c:v>
                      </c:pt>
                      <c:pt idx="134">
                        <c:v>484.28628700000002</c:v>
                      </c:pt>
                      <c:pt idx="135">
                        <c:v>484.28628700000002</c:v>
                      </c:pt>
                      <c:pt idx="136">
                        <c:v>484.28628700000002</c:v>
                      </c:pt>
                      <c:pt idx="137">
                        <c:v>484.28628700000002</c:v>
                      </c:pt>
                      <c:pt idx="138">
                        <c:v>484.28628700000002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FE-45D6-96E6-4575C43EDE0C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222.6141006565656</c:v>
                      </c:pt>
                      <c:pt idx="85">
                        <c:v>222.6141006565656</c:v>
                      </c:pt>
                      <c:pt idx="86">
                        <c:v>222.6141006565656</c:v>
                      </c:pt>
                      <c:pt idx="87">
                        <c:v>222.6141006565656</c:v>
                      </c:pt>
                      <c:pt idx="88">
                        <c:v>222.6141006565656</c:v>
                      </c:pt>
                      <c:pt idx="89">
                        <c:v>222.6141006565656</c:v>
                      </c:pt>
                      <c:pt idx="90">
                        <c:v>222.6141006565656</c:v>
                      </c:pt>
                      <c:pt idx="91">
                        <c:v>222.6141006565656</c:v>
                      </c:pt>
                      <c:pt idx="92">
                        <c:v>222.6141006565656</c:v>
                      </c:pt>
                      <c:pt idx="93">
                        <c:v>222.6141006565656</c:v>
                      </c:pt>
                      <c:pt idx="94">
                        <c:v>222.6141006565656</c:v>
                      </c:pt>
                      <c:pt idx="95">
                        <c:v>222.6141006565656</c:v>
                      </c:pt>
                      <c:pt idx="96">
                        <c:v>222.6141006565656</c:v>
                      </c:pt>
                      <c:pt idx="97">
                        <c:v>222.6141006565656</c:v>
                      </c:pt>
                      <c:pt idx="98">
                        <c:v>222.6141006565656</c:v>
                      </c:pt>
                      <c:pt idx="99">
                        <c:v>222.6141006565656</c:v>
                      </c:pt>
                      <c:pt idx="100">
                        <c:v>222.6141006565656</c:v>
                      </c:pt>
                      <c:pt idx="101">
                        <c:v>222.6141006565656</c:v>
                      </c:pt>
                      <c:pt idx="102">
                        <c:v>222.6141006565656</c:v>
                      </c:pt>
                      <c:pt idx="103">
                        <c:v>222.6141006565656</c:v>
                      </c:pt>
                      <c:pt idx="104">
                        <c:v>222.6141006565656</c:v>
                      </c:pt>
                      <c:pt idx="105">
                        <c:v>222.6141006565656</c:v>
                      </c:pt>
                      <c:pt idx="106">
                        <c:v>222.6141006565656</c:v>
                      </c:pt>
                      <c:pt idx="107">
                        <c:v>222.6141006565656</c:v>
                      </c:pt>
                      <c:pt idx="108">
                        <c:v>222.6141006565656</c:v>
                      </c:pt>
                      <c:pt idx="109">
                        <c:v>222.6141006565656</c:v>
                      </c:pt>
                      <c:pt idx="110">
                        <c:v>222.6141006565656</c:v>
                      </c:pt>
                      <c:pt idx="111">
                        <c:v>222.6141006565656</c:v>
                      </c:pt>
                      <c:pt idx="112">
                        <c:v>222.6141006565656</c:v>
                      </c:pt>
                      <c:pt idx="113">
                        <c:v>222.6141006565656</c:v>
                      </c:pt>
                      <c:pt idx="114">
                        <c:v>222.6141006565656</c:v>
                      </c:pt>
                      <c:pt idx="115">
                        <c:v>222.6141006565656</c:v>
                      </c:pt>
                      <c:pt idx="116">
                        <c:v>222.6141006565656</c:v>
                      </c:pt>
                      <c:pt idx="117">
                        <c:v>222.6141006565656</c:v>
                      </c:pt>
                      <c:pt idx="118">
                        <c:v>222.6141006565656</c:v>
                      </c:pt>
                      <c:pt idx="119">
                        <c:v>222.6141006565656</c:v>
                      </c:pt>
                      <c:pt idx="120">
                        <c:v>222.6141006565656</c:v>
                      </c:pt>
                      <c:pt idx="121">
                        <c:v>222.6141006565656</c:v>
                      </c:pt>
                      <c:pt idx="122">
                        <c:v>222.6141006565656</c:v>
                      </c:pt>
                      <c:pt idx="123">
                        <c:v>222.6141006565656</c:v>
                      </c:pt>
                      <c:pt idx="124">
                        <c:v>222.6141006565656</c:v>
                      </c:pt>
                      <c:pt idx="125">
                        <c:v>222.6141006565656</c:v>
                      </c:pt>
                      <c:pt idx="126">
                        <c:v>222.6141006565656</c:v>
                      </c:pt>
                      <c:pt idx="127">
                        <c:v>222.6141006565656</c:v>
                      </c:pt>
                      <c:pt idx="128">
                        <c:v>222.6141006565656</c:v>
                      </c:pt>
                      <c:pt idx="129">
                        <c:v>222.6141006565656</c:v>
                      </c:pt>
                      <c:pt idx="130">
                        <c:v>222.6141006565656</c:v>
                      </c:pt>
                      <c:pt idx="131">
                        <c:v>222.6141006565656</c:v>
                      </c:pt>
                      <c:pt idx="132">
                        <c:v>222.6141006565656</c:v>
                      </c:pt>
                      <c:pt idx="133">
                        <c:v>222.6141006565656</c:v>
                      </c:pt>
                      <c:pt idx="134">
                        <c:v>222.6141006565656</c:v>
                      </c:pt>
                      <c:pt idx="135">
                        <c:v>222.6141006565656</c:v>
                      </c:pt>
                      <c:pt idx="136">
                        <c:v>222.6141006565656</c:v>
                      </c:pt>
                      <c:pt idx="137">
                        <c:v>222.6141006565656</c:v>
                      </c:pt>
                      <c:pt idx="138">
                        <c:v>222.6141006565656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FE-45D6-96E6-4575C43EDE0C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05-4408-8CAB-BD3ABA5EA01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5-4408-8CAB-BD3ABA5EA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95-4C98-A928-7699EBA30E7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95-4C98-A928-7699EBA30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81-4C7D-9E1B-887492B3ACF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81-4C7D-9E1B-887492B3A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16-453A-88BF-71AE1F0464DD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16-453A-88BF-71AE1F046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98-468E-9FAE-49CD90BA9686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222.11649999999997</c:v>
                </c:pt>
                <c:pt idx="133">
                  <c:v>253.64429999999999</c:v>
                </c:pt>
                <c:pt idx="134">
                  <c:v>245.16000000000003</c:v>
                </c:pt>
                <c:pt idx="135">
                  <c:v>234.41879999999998</c:v>
                </c:pt>
                <c:pt idx="136">
                  <c:v>251.01689999999999</c:v>
                </c:pt>
                <c:pt idx="137">
                  <c:v>251.57729999999998</c:v>
                </c:pt>
                <c:pt idx="138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98-468E-9FAE-49CD90BA9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6-4DE6-954D-435EA77293F9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6-4DE6-954D-435EA77293F9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46-4DE6-954D-435EA77293F9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46-4DE6-954D-435EA77293F9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46-4DE6-954D-435EA77293F9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46-4DE6-954D-435EA77293F9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46-4DE6-954D-435EA77293F9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46-4DE6-954D-435EA77293F9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199.5609</c:v>
                </c:pt>
                <c:pt idx="85" formatCode="_(* #,##0.00_);_(* \(#,##0.00\);_(* &quot;-&quot;??_);_(@_)">
                  <c:v>201.11850000000001</c:v>
                </c:pt>
                <c:pt idx="86" formatCode="_(* #,##0.00_);_(* \(#,##0.00\);_(* &quot;-&quot;??_);_(@_)">
                  <c:v>198.2432</c:v>
                </c:pt>
                <c:pt idx="87" formatCode="_(* #,##0.00_);_(* \(#,##0.00\);_(* &quot;-&quot;??_);_(@_)">
                  <c:v>197.97160000000002</c:v>
                </c:pt>
                <c:pt idx="88" formatCode="_(* #,##0.00_);_(* \(#,##0.00\);_(* &quot;-&quot;??_);_(@_)">
                  <c:v>203.304</c:v>
                </c:pt>
                <c:pt idx="89" formatCode="_(* #,##0.00_);_(* \(#,##0.00\);_(* &quot;-&quot;??_);_(@_)">
                  <c:v>195.43180000000001</c:v>
                </c:pt>
                <c:pt idx="90" formatCode="_(* #,##0.00_);_(* \(#,##0.00\);_(* &quot;-&quot;??_);_(@_)">
                  <c:v>195.49020000000002</c:v>
                </c:pt>
                <c:pt idx="91" formatCode="_(* #,##0.00_);_(* \(#,##0.00\);_(* &quot;-&quot;??_);_(@_)">
                  <c:v>190.7388</c:v>
                </c:pt>
                <c:pt idx="92" formatCode="_(* #,##0.00_);_(* \(#,##0.00\);_(* &quot;-&quot;??_);_(@_)">
                  <c:v>193.684</c:v>
                </c:pt>
                <c:pt idx="93" formatCode="_(* #,##0.00_);_(* \(#,##0.00\);_(* &quot;-&quot;??_);_(@_)">
                  <c:v>183.50449999999998</c:v>
                </c:pt>
                <c:pt idx="94" formatCode="_(* #,##0.00_);_(* \(#,##0.00\);_(* &quot;-&quot;??_);_(@_)">
                  <c:v>182.59</c:v>
                </c:pt>
                <c:pt idx="95" formatCode="_(* #,##0.00_);_(* \(#,##0.00\);_(* &quot;-&quot;??_);_(@_)">
                  <c:v>181.9545</c:v>
                </c:pt>
                <c:pt idx="96" formatCode="_(* #,##0.00_);_(* \(#,##0.00\);_(* &quot;-&quot;??_);_(@_)">
                  <c:v>185.6643</c:v>
                </c:pt>
                <c:pt idx="97" formatCode="_(* #,##0.00_);_(* \(#,##0.00\);_(* &quot;-&quot;??_);_(@_)">
                  <c:v>189.47120000000001</c:v>
                </c:pt>
                <c:pt idx="98" formatCode="_(* #,##0.00_);_(* \(#,##0.00\);_(* &quot;-&quot;??_);_(@_)">
                  <c:v>180.024</c:v>
                </c:pt>
                <c:pt idx="99" formatCode="_(* #,##0.00_);_(* \(#,##0.00\);_(* &quot;-&quot;??_);_(@_)">
                  <c:v>182.3571</c:v>
                </c:pt>
                <c:pt idx="100" formatCode="_(* #,##0.00_);_(* \(#,##0.00\);_(* &quot;-&quot;??_);_(@_)">
                  <c:v>175.7448</c:v>
                </c:pt>
                <c:pt idx="101" formatCode="_(* #,##0.00_);_(* \(#,##0.00\);_(* &quot;-&quot;??_);_(@_)">
                  <c:v>170.83500000000001</c:v>
                </c:pt>
                <c:pt idx="102" formatCode="_(* #,##0.00_);_(* \(#,##0.00\);_(* &quot;-&quot;??_);_(@_)">
                  <c:v>166.39619999999999</c:v>
                </c:pt>
                <c:pt idx="103" formatCode="_(* #,##0.00_);_(* \(#,##0.00\);_(* &quot;-&quot;??_);_(@_)">
                  <c:v>166.221</c:v>
                </c:pt>
                <c:pt idx="104" formatCode="_(* #,##0.00_);_(* \(#,##0.00\);_(* &quot;-&quot;??_);_(@_)">
                  <c:v>165.79759999999999</c:v>
                </c:pt>
                <c:pt idx="105" formatCode="_(* #,##0.00_);_(* \(#,##0.00\);_(* &quot;-&quot;??_);_(@_)">
                  <c:v>163.15199999999999</c:v>
                </c:pt>
                <c:pt idx="106" formatCode="_(* #,##0.00_);_(* \(#,##0.00\);_(* &quot;-&quot;??_);_(@_)">
                  <c:v>162.8064</c:v>
                </c:pt>
                <c:pt idx="107" formatCode="_(* #,##0.00_);_(* \(#,##0.00\);_(* &quot;-&quot;??_);_(@_)">
                  <c:v>174.809</c:v>
                </c:pt>
                <c:pt idx="108" formatCode="_(* #,##0.00_);_(* \(#,##0.00\);_(* &quot;-&quot;??_);_(@_)">
                  <c:v>181.125</c:v>
                </c:pt>
                <c:pt idx="109" formatCode="_(* #,##0.00_);_(* \(#,##0.00\);_(* &quot;-&quot;??_);_(@_)">
                  <c:v>196.14000000000001</c:v>
                </c:pt>
                <c:pt idx="110" formatCode="_(* #,##0.00_);_(* \(#,##0.00\);_(* &quot;-&quot;??_);_(@_)">
                  <c:v>195.8</c:v>
                </c:pt>
                <c:pt idx="111" formatCode="_(* #,##0.00_);_(* \(#,##0.00\);_(* &quot;-&quot;??_);_(@_)">
                  <c:v>179.9658</c:v>
                </c:pt>
                <c:pt idx="112" formatCode="_(* #,##0.00_);_(* \(#,##0.00\);_(* &quot;-&quot;??_);_(@_)">
                  <c:v>168.2792</c:v>
                </c:pt>
                <c:pt idx="113" formatCode="_(* #,##0.00_);_(* \(#,##0.00\);_(* &quot;-&quot;??_);_(@_)">
                  <c:v>176.4</c:v>
                </c:pt>
                <c:pt idx="114" formatCode="_(* #,##0.00_);_(* \(#,##0.00\);_(* &quot;-&quot;??_);_(@_)">
                  <c:v>177.1644</c:v>
                </c:pt>
                <c:pt idx="115" formatCode="_(* #,##0.00_);_(* \(#,##0.00\);_(* &quot;-&quot;??_);_(@_)">
                  <c:v>175.45600000000002</c:v>
                </c:pt>
                <c:pt idx="116" formatCode="_(* #,##0.00_);_(* \(#,##0.00\);_(* &quot;-&quot;??_);_(@_)">
                  <c:v>178.43610000000001</c:v>
                </c:pt>
                <c:pt idx="117" formatCode="_(* #,##0.00_);_(* \(#,##0.00\);_(* &quot;-&quot;??_);_(@_)">
                  <c:v>175.53830000000002</c:v>
                </c:pt>
                <c:pt idx="118" formatCode="_(* #,##0.00_);_(* \(#,##0.00\);_(* &quot;-&quot;??_);_(@_)">
                  <c:v>171.41419999999999</c:v>
                </c:pt>
                <c:pt idx="119" formatCode="_(* #,##0.00_);_(* \(#,##0.00\);_(* &quot;-&quot;??_);_(@_)">
                  <c:v>179.446</c:v>
                </c:pt>
                <c:pt idx="120" formatCode="_(* #,##0.00_);_(* \(#,##0.00\);_(* &quot;-&quot;??_);_(@_)">
                  <c:v>172.12800000000001</c:v>
                </c:pt>
                <c:pt idx="121" formatCode="_(* #,##0.00_);_(* \(#,##0.00\);_(* &quot;-&quot;??_);_(@_)">
                  <c:v>175.09460000000001</c:v>
                </c:pt>
                <c:pt idx="122" formatCode="_(* #,##0.00_);_(* \(#,##0.00\);_(* &quot;-&quot;??_);_(@_)">
                  <c:v>181.44809999999998</c:v>
                </c:pt>
                <c:pt idx="123" formatCode="_(* #,##0.00_);_(* \(#,##0.00\);_(* &quot;-&quot;??_);_(@_)">
                  <c:v>188.79130000000001</c:v>
                </c:pt>
                <c:pt idx="124" formatCode="_(* #,##0.00_);_(* \(#,##0.00\);_(* &quot;-&quot;??_);_(@_)">
                  <c:v>190.1224</c:v>
                </c:pt>
                <c:pt idx="125" formatCode="_(* #,##0.00_);_(* \(#,##0.00\);_(* &quot;-&quot;??_);_(@_)">
                  <c:v>190.6996</c:v>
                </c:pt>
                <c:pt idx="126" formatCode="_(* #,##0.00_);_(* \(#,##0.00\);_(* &quot;-&quot;??_);_(@_)">
                  <c:v>192.35359999999997</c:v>
                </c:pt>
                <c:pt idx="127" formatCode="_(* #,##0.00_);_(* \(#,##0.00\);_(* &quot;-&quot;??_);_(@_)">
                  <c:v>192.91799999999998</c:v>
                </c:pt>
                <c:pt idx="128" formatCode="_(* #,##0.00_);_(* \(#,##0.00\);_(* &quot;-&quot;??_);_(@_)">
                  <c:v>208.78</c:v>
                </c:pt>
                <c:pt idx="129" formatCode="_(* #,##0.00_);_(* \(#,##0.00\);_(* &quot;-&quot;??_);_(@_)">
                  <c:v>218.21099999999998</c:v>
                </c:pt>
                <c:pt idx="130" formatCode="_(* #,##0.00_);_(* \(#,##0.00\);_(* &quot;-&quot;??_);_(@_)">
                  <c:v>212.83099999999999</c:v>
                </c:pt>
                <c:pt idx="131" formatCode="_(* #,##0.00_);_(* \(#,##0.00\);_(* &quot;-&quot;??_);_(@_)">
                  <c:v>202.09799999999998</c:v>
                </c:pt>
                <c:pt idx="132" formatCode="_(* #,##0.00_);_(* \(#,##0.00\);_(* &quot;-&quot;??_);_(@_)">
                  <c:v>209.71929999999998</c:v>
                </c:pt>
                <c:pt idx="133" formatCode="_(* #,##0.00_);_(* \(#,##0.00\);_(* &quot;-&quot;??_);_(@_)">
                  <c:v>214.62209999999999</c:v>
                </c:pt>
                <c:pt idx="134" formatCode="_(* #,##0.00_);_(* \(#,##0.00\);_(* &quot;-&quot;??_);_(@_)">
                  <c:v>222.68700000000001</c:v>
                </c:pt>
                <c:pt idx="135" formatCode="_(* #,##0.00_);_(* \(#,##0.00\);_(* &quot;-&quot;??_);_(@_)">
                  <c:v>217.16719999999998</c:v>
                </c:pt>
                <c:pt idx="136" formatCode="_(* #,##0.00_);_(* \(#,##0.00\);_(* &quot;-&quot;??_);_(@_)">
                  <c:v>221.78200000000001</c:v>
                </c:pt>
                <c:pt idx="137" formatCode="_(* #,##0.00_);_(* \(#,##0.00\);_(* &quot;-&quot;??_);_(@_)">
                  <c:v>222.51059999999998</c:v>
                </c:pt>
                <c:pt idx="138" formatCode="_(* #,##0.00_);_(* \(#,##0.00\);_(* &quot;-&quot;??_);_(@_)">
                  <c:v>220.154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46-4DE6-954D-435EA772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0E46-4DE6-954D-435EA77293F9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0E46-4DE6-954D-435EA77293F9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0E46-4DE6-954D-435EA77293F9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E46-4DE6-954D-435EA772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99-4C0D-A041-438B3A53FE9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99-4C0D-A041-438B3A53F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3C-43C1-BDDE-83C9CDBD71E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3C-43C1-BDDE-83C9CDBD7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87-43E4-841C-DB690ACDD6C6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87-43E4-841C-DB690ACDD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D-43CC-9636-9761D26C39A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D-43CC-9636-9761D26C3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72-47A6-B6DC-D9E135D1631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72-47A6-B6DC-D9E135D16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0.24945533769063172</c:v>
                      </c:pt>
                      <c:pt idx="85">
                        <c:v>0.31855996321405122</c:v>
                      </c:pt>
                      <c:pt idx="86">
                        <c:v>0.272580878697539</c:v>
                      </c:pt>
                      <c:pt idx="87">
                        <c:v>0.28851941005104159</c:v>
                      </c:pt>
                      <c:pt idx="88">
                        <c:v>0.32096007197746007</c:v>
                      </c:pt>
                      <c:pt idx="89">
                        <c:v>0.33500813026648518</c:v>
                      </c:pt>
                      <c:pt idx="90">
                        <c:v>0.39173778907408202</c:v>
                      </c:pt>
                      <c:pt idx="91">
                        <c:v>0.40522782392926671</c:v>
                      </c:pt>
                      <c:pt idx="92">
                        <c:v>0.39684176828090983</c:v>
                      </c:pt>
                      <c:pt idx="93">
                        <c:v>0.46014346911498211</c:v>
                      </c:pt>
                      <c:pt idx="94">
                        <c:v>0.53550414088088283</c:v>
                      </c:pt>
                      <c:pt idx="95">
                        <c:v>0.54103761128363426</c:v>
                      </c:pt>
                      <c:pt idx="96">
                        <c:v>0.5970117845117846</c:v>
                      </c:pt>
                      <c:pt idx="97">
                        <c:v>0.6175197446571371</c:v>
                      </c:pt>
                      <c:pt idx="98">
                        <c:v>0.63120207047014742</c:v>
                      </c:pt>
                      <c:pt idx="99">
                        <c:v>0.66335492189601764</c:v>
                      </c:pt>
                      <c:pt idx="100">
                        <c:v>0.65208845325741793</c:v>
                      </c:pt>
                      <c:pt idx="101">
                        <c:v>0.6471453356560477</c:v>
                      </c:pt>
                      <c:pt idx="102">
                        <c:v>0.63851065246971728</c:v>
                      </c:pt>
                      <c:pt idx="103">
                        <c:v>0.63983165505790107</c:v>
                      </c:pt>
                      <c:pt idx="104">
                        <c:v>0.65379569533747262</c:v>
                      </c:pt>
                      <c:pt idx="105">
                        <c:v>0.64369851782072385</c:v>
                      </c:pt>
                      <c:pt idx="106">
                        <c:v>0.61270195196039445</c:v>
                      </c:pt>
                      <c:pt idx="107">
                        <c:v>0.58291999392649529</c:v>
                      </c:pt>
                      <c:pt idx="108">
                        <c:v>0.61327561327561331</c:v>
                      </c:pt>
                      <c:pt idx="109">
                        <c:v>0.43885124258457597</c:v>
                      </c:pt>
                      <c:pt idx="110">
                        <c:v>0.46726524504302286</c:v>
                      </c:pt>
                      <c:pt idx="111">
                        <c:v>0.49747968574635232</c:v>
                      </c:pt>
                      <c:pt idx="112">
                        <c:v>0.55284465109650294</c:v>
                      </c:pt>
                      <c:pt idx="113">
                        <c:v>0.48116722783389448</c:v>
                      </c:pt>
                      <c:pt idx="114">
                        <c:v>0.42177687991021312</c:v>
                      </c:pt>
                      <c:pt idx="115">
                        <c:v>0.45979756649386277</c:v>
                      </c:pt>
                      <c:pt idx="116">
                        <c:v>0.42524008337341673</c:v>
                      </c:pt>
                      <c:pt idx="117">
                        <c:v>0.38489622147399927</c:v>
                      </c:pt>
                      <c:pt idx="118">
                        <c:v>0.48017261860224819</c:v>
                      </c:pt>
                      <c:pt idx="119">
                        <c:v>0.49043771043771039</c:v>
                      </c:pt>
                      <c:pt idx="120">
                        <c:v>0.51185126442858397</c:v>
                      </c:pt>
                      <c:pt idx="121">
                        <c:v>0.43661909613883981</c:v>
                      </c:pt>
                      <c:pt idx="122">
                        <c:v>0.34977219984493402</c:v>
                      </c:pt>
                      <c:pt idx="123">
                        <c:v>0.29315234095134168</c:v>
                      </c:pt>
                      <c:pt idx="124">
                        <c:v>0.31488973885617572</c:v>
                      </c:pt>
                      <c:pt idx="125">
                        <c:v>0.31558432127656072</c:v>
                      </c:pt>
                      <c:pt idx="126">
                        <c:v>0.34926082544828996</c:v>
                      </c:pt>
                      <c:pt idx="127">
                        <c:v>0.37166252136842248</c:v>
                      </c:pt>
                      <c:pt idx="128">
                        <c:v>0.32653934477559382</c:v>
                      </c:pt>
                      <c:pt idx="129">
                        <c:v>0.3395652291357813</c:v>
                      </c:pt>
                      <c:pt idx="130">
                        <c:v>0.36337984237126181</c:v>
                      </c:pt>
                      <c:pt idx="131">
                        <c:v>0.28242671311842571</c:v>
                      </c:pt>
                      <c:pt idx="132">
                        <c:v>0.20256410256410265</c:v>
                      </c:pt>
                      <c:pt idx="133">
                        <c:v>0.12140148271694103</c:v>
                      </c:pt>
                      <c:pt idx="134">
                        <c:v>0.19137634056325378</c:v>
                      </c:pt>
                      <c:pt idx="135">
                        <c:v>0.25803800196404986</c:v>
                      </c:pt>
                      <c:pt idx="136">
                        <c:v>0.22964543137808074</c:v>
                      </c:pt>
                      <c:pt idx="137">
                        <c:v>0.25066197743576507</c:v>
                      </c:pt>
                      <c:pt idx="138">
                        <c:v>0.2813864503729957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067E-44B1-B5C6-EF969ECF817B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264.20393999999999</c:v>
                </c:pt>
                <c:pt idx="85">
                  <c:v>248.89937999999998</c:v>
                </c:pt>
                <c:pt idx="86">
                  <c:v>257.63557333333335</c:v>
                </c:pt>
                <c:pt idx="87">
                  <c:v>253.42749999999995</c:v>
                </c:pt>
                <c:pt idx="88">
                  <c:v>247.82599999999999</c:v>
                </c:pt>
                <c:pt idx="89">
                  <c:v>241.15028333333333</c:v>
                </c:pt>
                <c:pt idx="90">
                  <c:v>228.03288000000003</c:v>
                </c:pt>
                <c:pt idx="91">
                  <c:v>222.86219666666662</c:v>
                </c:pt>
                <c:pt idx="92">
                  <c:v>225.64973333333333</c:v>
                </c:pt>
                <c:pt idx="93">
                  <c:v>205.28825999999998</c:v>
                </c:pt>
                <c:pt idx="94">
                  <c:v>184.4355333333333</c:v>
                </c:pt>
                <c:pt idx="95">
                  <c:v>182.18927999999997</c:v>
                </c:pt>
                <c:pt idx="96">
                  <c:v>168.14879999999999</c:v>
                </c:pt>
                <c:pt idx="97">
                  <c:v>160.85678666666669</c:v>
                </c:pt>
                <c:pt idx="98">
                  <c:v>151.48173333333332</c:v>
                </c:pt>
                <c:pt idx="99">
                  <c:v>140.38056</c:v>
                </c:pt>
                <c:pt idx="100">
                  <c:v>142.2696</c:v>
                </c:pt>
                <c:pt idx="101">
                  <c:v>142.191665</c:v>
                </c:pt>
                <c:pt idx="102">
                  <c:v>144.05807999999996</c:v>
                </c:pt>
                <c:pt idx="103">
                  <c:v>144.11512499999998</c:v>
                </c:pt>
                <c:pt idx="104">
                  <c:v>140.89010666666667</c:v>
                </c:pt>
                <c:pt idx="105">
                  <c:v>142.98459999999997</c:v>
                </c:pt>
                <c:pt idx="106">
                  <c:v>150.44517333333334</c:v>
                </c:pt>
                <c:pt idx="107">
                  <c:v>163.26784666666666</c:v>
                </c:pt>
                <c:pt idx="108">
                  <c:v>165.82499999999999</c:v>
                </c:pt>
                <c:pt idx="109">
                  <c:v>218.81752</c:v>
                </c:pt>
                <c:pt idx="110">
                  <c:v>208.81625</c:v>
                </c:pt>
                <c:pt idx="111">
                  <c:v>196.74038999999999</c:v>
                </c:pt>
                <c:pt idx="112">
                  <c:v>178.90735999999998</c:v>
                </c:pt>
                <c:pt idx="113">
                  <c:v>198.70724999999999</c:v>
                </c:pt>
                <c:pt idx="114">
                  <c:v>212.70732000000001</c:v>
                </c:pt>
                <c:pt idx="115">
                  <c:v>202.92583000000002</c:v>
                </c:pt>
                <c:pt idx="116">
                  <c:v>212.0069</c:v>
                </c:pt>
                <c:pt idx="117">
                  <c:v>220.07705500000003</c:v>
                </c:pt>
                <c:pt idx="118">
                  <c:v>195.93294000000003</c:v>
                </c:pt>
                <c:pt idx="119">
                  <c:v>196.54381666666663</c:v>
                </c:pt>
                <c:pt idx="120">
                  <c:v>193.42884000000001</c:v>
                </c:pt>
                <c:pt idx="121">
                  <c:v>214.94742000000002</c:v>
                </c:pt>
                <c:pt idx="122">
                  <c:v>238.42917</c:v>
                </c:pt>
                <c:pt idx="123">
                  <c:v>254.97372499999997</c:v>
                </c:pt>
                <c:pt idx="124">
                  <c:v>249.99519999999998</c:v>
                </c:pt>
                <c:pt idx="125">
                  <c:v>249.86537333333339</c:v>
                </c:pt>
                <c:pt idx="126">
                  <c:v>242.11463999999998</c:v>
                </c:pt>
                <c:pt idx="127">
                  <c:v>236.68084000000002</c:v>
                </c:pt>
                <c:pt idx="128">
                  <c:v>253.87648000000002</c:v>
                </c:pt>
                <c:pt idx="129">
                  <c:v>254.26776999999996</c:v>
                </c:pt>
                <c:pt idx="130">
                  <c:v>246.12261333333336</c:v>
                </c:pt>
                <c:pt idx="131">
                  <c:v>266.54480666666666</c:v>
                </c:pt>
                <c:pt idx="132">
                  <c:v>289.88785999999999</c:v>
                </c:pt>
                <c:pt idx="133">
                  <c:v>317.53459499999997</c:v>
                </c:pt>
                <c:pt idx="134">
                  <c:v>296.37119999999999</c:v>
                </c:pt>
                <c:pt idx="135">
                  <c:v>276.07633999999996</c:v>
                </c:pt>
                <c:pt idx="136">
                  <c:v>287.10688000000005</c:v>
                </c:pt>
                <c:pt idx="137">
                  <c:v>281.57947999999999</c:v>
                </c:pt>
                <c:pt idx="138">
                  <c:v>270.98955999999998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E-44B1-B5C6-EF969ECF817B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216.02711021212122</c:v>
                </c:pt>
                <c:pt idx="85">
                  <c:v>216.02711021212122</c:v>
                </c:pt>
                <c:pt idx="86">
                  <c:v>216.02711021212122</c:v>
                </c:pt>
                <c:pt idx="87">
                  <c:v>216.02711021212122</c:v>
                </c:pt>
                <c:pt idx="88">
                  <c:v>216.02711021212122</c:v>
                </c:pt>
                <c:pt idx="89">
                  <c:v>216.02711021212122</c:v>
                </c:pt>
                <c:pt idx="90">
                  <c:v>216.02711021212122</c:v>
                </c:pt>
                <c:pt idx="91">
                  <c:v>216.02711021212122</c:v>
                </c:pt>
                <c:pt idx="92">
                  <c:v>216.02711021212122</c:v>
                </c:pt>
                <c:pt idx="93">
                  <c:v>216.02711021212122</c:v>
                </c:pt>
                <c:pt idx="94">
                  <c:v>216.02711021212122</c:v>
                </c:pt>
                <c:pt idx="95">
                  <c:v>216.02711021212122</c:v>
                </c:pt>
                <c:pt idx="96">
                  <c:v>216.02711021212122</c:v>
                </c:pt>
                <c:pt idx="97">
                  <c:v>216.02711021212122</c:v>
                </c:pt>
                <c:pt idx="98">
                  <c:v>216.02711021212122</c:v>
                </c:pt>
                <c:pt idx="99">
                  <c:v>216.02711021212122</c:v>
                </c:pt>
                <c:pt idx="100">
                  <c:v>216.02711021212122</c:v>
                </c:pt>
                <c:pt idx="101">
                  <c:v>216.02711021212122</c:v>
                </c:pt>
                <c:pt idx="102">
                  <c:v>216.02711021212122</c:v>
                </c:pt>
                <c:pt idx="103">
                  <c:v>216.02711021212122</c:v>
                </c:pt>
                <c:pt idx="104">
                  <c:v>216.02711021212122</c:v>
                </c:pt>
                <c:pt idx="105">
                  <c:v>216.02711021212122</c:v>
                </c:pt>
                <c:pt idx="106">
                  <c:v>216.02711021212122</c:v>
                </c:pt>
                <c:pt idx="107">
                  <c:v>216.02711021212122</c:v>
                </c:pt>
                <c:pt idx="108">
                  <c:v>216.02711021212122</c:v>
                </c:pt>
                <c:pt idx="109">
                  <c:v>216.02711021212122</c:v>
                </c:pt>
                <c:pt idx="110">
                  <c:v>216.02711021212122</c:v>
                </c:pt>
                <c:pt idx="111">
                  <c:v>216.02711021212122</c:v>
                </c:pt>
                <c:pt idx="112">
                  <c:v>216.02711021212122</c:v>
                </c:pt>
                <c:pt idx="113">
                  <c:v>216.02711021212122</c:v>
                </c:pt>
                <c:pt idx="114">
                  <c:v>216.02711021212122</c:v>
                </c:pt>
                <c:pt idx="115">
                  <c:v>216.02711021212122</c:v>
                </c:pt>
                <c:pt idx="116">
                  <c:v>216.02711021212122</c:v>
                </c:pt>
                <c:pt idx="117">
                  <c:v>216.02711021212122</c:v>
                </c:pt>
                <c:pt idx="118">
                  <c:v>216.02711021212122</c:v>
                </c:pt>
                <c:pt idx="119">
                  <c:v>216.02711021212122</c:v>
                </c:pt>
                <c:pt idx="120">
                  <c:v>216.02711021212122</c:v>
                </c:pt>
                <c:pt idx="121">
                  <c:v>216.02711021212122</c:v>
                </c:pt>
                <c:pt idx="122">
                  <c:v>216.02711021212122</c:v>
                </c:pt>
                <c:pt idx="123">
                  <c:v>216.02711021212122</c:v>
                </c:pt>
                <c:pt idx="124">
                  <c:v>216.02711021212122</c:v>
                </c:pt>
                <c:pt idx="125">
                  <c:v>216.02711021212122</c:v>
                </c:pt>
                <c:pt idx="126">
                  <c:v>216.02711021212122</c:v>
                </c:pt>
                <c:pt idx="127">
                  <c:v>216.02711021212122</c:v>
                </c:pt>
                <c:pt idx="128">
                  <c:v>216.02711021212122</c:v>
                </c:pt>
                <c:pt idx="129">
                  <c:v>216.02711021212122</c:v>
                </c:pt>
                <c:pt idx="130">
                  <c:v>216.02711021212122</c:v>
                </c:pt>
                <c:pt idx="131">
                  <c:v>216.02711021212122</c:v>
                </c:pt>
                <c:pt idx="132">
                  <c:v>216.02711021212122</c:v>
                </c:pt>
                <c:pt idx="133">
                  <c:v>216.02711021212122</c:v>
                </c:pt>
                <c:pt idx="134">
                  <c:v>216.02711021212122</c:v>
                </c:pt>
                <c:pt idx="135">
                  <c:v>216.02711021212122</c:v>
                </c:pt>
                <c:pt idx="136">
                  <c:v>216.02711021212122</c:v>
                </c:pt>
                <c:pt idx="137">
                  <c:v>216.02711021212122</c:v>
                </c:pt>
                <c:pt idx="138">
                  <c:v>216.02711021212122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67E-44B1-B5C6-EF969ECF817B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374.63579999999996</c:v>
                </c:pt>
                <c:pt idx="85">
                  <c:v>374.63579999999996</c:v>
                </c:pt>
                <c:pt idx="86">
                  <c:v>374.63579999999996</c:v>
                </c:pt>
                <c:pt idx="87">
                  <c:v>374.63579999999996</c:v>
                </c:pt>
                <c:pt idx="88">
                  <c:v>374.63579999999996</c:v>
                </c:pt>
                <c:pt idx="89">
                  <c:v>374.63579999999996</c:v>
                </c:pt>
                <c:pt idx="90">
                  <c:v>374.63579999999996</c:v>
                </c:pt>
                <c:pt idx="91">
                  <c:v>374.63579999999996</c:v>
                </c:pt>
                <c:pt idx="92">
                  <c:v>374.63579999999996</c:v>
                </c:pt>
                <c:pt idx="93">
                  <c:v>374.63579999999996</c:v>
                </c:pt>
                <c:pt idx="94">
                  <c:v>374.63579999999996</c:v>
                </c:pt>
                <c:pt idx="95">
                  <c:v>374.63579999999996</c:v>
                </c:pt>
                <c:pt idx="96">
                  <c:v>369.92736000000002</c:v>
                </c:pt>
                <c:pt idx="97">
                  <c:v>369.92736000000002</c:v>
                </c:pt>
                <c:pt idx="98">
                  <c:v>369.92736000000002</c:v>
                </c:pt>
                <c:pt idx="99">
                  <c:v>369.92736000000002</c:v>
                </c:pt>
                <c:pt idx="100">
                  <c:v>369.92736000000002</c:v>
                </c:pt>
                <c:pt idx="101">
                  <c:v>369.92736000000002</c:v>
                </c:pt>
                <c:pt idx="102">
                  <c:v>369.92736000000002</c:v>
                </c:pt>
                <c:pt idx="103">
                  <c:v>369.92736000000002</c:v>
                </c:pt>
                <c:pt idx="104">
                  <c:v>369.92736000000002</c:v>
                </c:pt>
                <c:pt idx="105">
                  <c:v>369.92736000000002</c:v>
                </c:pt>
                <c:pt idx="106">
                  <c:v>369.92736000000002</c:v>
                </c:pt>
                <c:pt idx="107">
                  <c:v>369.92736000000002</c:v>
                </c:pt>
                <c:pt idx="108">
                  <c:v>389.8125</c:v>
                </c:pt>
                <c:pt idx="109">
                  <c:v>389.8125</c:v>
                </c:pt>
                <c:pt idx="110">
                  <c:v>389.8125</c:v>
                </c:pt>
                <c:pt idx="111">
                  <c:v>389.8125</c:v>
                </c:pt>
                <c:pt idx="112">
                  <c:v>389.8125</c:v>
                </c:pt>
                <c:pt idx="113">
                  <c:v>389.8125</c:v>
                </c:pt>
                <c:pt idx="114">
                  <c:v>389.8125</c:v>
                </c:pt>
                <c:pt idx="115">
                  <c:v>389.8125</c:v>
                </c:pt>
                <c:pt idx="116">
                  <c:v>389.8125</c:v>
                </c:pt>
                <c:pt idx="117">
                  <c:v>389.8125</c:v>
                </c:pt>
                <c:pt idx="118">
                  <c:v>389.8125</c:v>
                </c:pt>
                <c:pt idx="119">
                  <c:v>389.8125</c:v>
                </c:pt>
                <c:pt idx="120">
                  <c:v>406.97514000000001</c:v>
                </c:pt>
                <c:pt idx="121">
                  <c:v>406.97514000000001</c:v>
                </c:pt>
                <c:pt idx="122">
                  <c:v>406.97514000000001</c:v>
                </c:pt>
                <c:pt idx="123">
                  <c:v>406.97514000000001</c:v>
                </c:pt>
                <c:pt idx="124">
                  <c:v>406.97514000000001</c:v>
                </c:pt>
                <c:pt idx="125">
                  <c:v>406.97514000000001</c:v>
                </c:pt>
                <c:pt idx="126">
                  <c:v>406.97514000000001</c:v>
                </c:pt>
                <c:pt idx="127">
                  <c:v>406.97514000000001</c:v>
                </c:pt>
                <c:pt idx="128">
                  <c:v>406.97514000000001</c:v>
                </c:pt>
                <c:pt idx="129">
                  <c:v>406.97514000000001</c:v>
                </c:pt>
                <c:pt idx="130">
                  <c:v>406.97514000000001</c:v>
                </c:pt>
                <c:pt idx="131">
                  <c:v>406.97514000000001</c:v>
                </c:pt>
                <c:pt idx="132">
                  <c:v>402.90899999999999</c:v>
                </c:pt>
                <c:pt idx="133">
                  <c:v>402.90899999999999</c:v>
                </c:pt>
                <c:pt idx="134">
                  <c:v>402.90899999999999</c:v>
                </c:pt>
                <c:pt idx="135">
                  <c:v>402.90899999999999</c:v>
                </c:pt>
                <c:pt idx="136">
                  <c:v>402.90899999999999</c:v>
                </c:pt>
                <c:pt idx="137">
                  <c:v>402.90899999999999</c:v>
                </c:pt>
                <c:pt idx="138">
                  <c:v>402.90899999999999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E-44B1-B5C6-EF969ECF817B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411.23012699999998</c:v>
                </c:pt>
                <c:pt idx="85">
                  <c:v>411.23012699999998</c:v>
                </c:pt>
                <c:pt idx="86">
                  <c:v>411.23012699999998</c:v>
                </c:pt>
                <c:pt idx="87">
                  <c:v>411.23012699999998</c:v>
                </c:pt>
                <c:pt idx="88">
                  <c:v>411.23012699999998</c:v>
                </c:pt>
                <c:pt idx="89">
                  <c:v>411.23012699999998</c:v>
                </c:pt>
                <c:pt idx="90">
                  <c:v>411.23012699999998</c:v>
                </c:pt>
                <c:pt idx="91">
                  <c:v>411.23012699999998</c:v>
                </c:pt>
                <c:pt idx="92">
                  <c:v>411.23012699999998</c:v>
                </c:pt>
                <c:pt idx="93">
                  <c:v>411.23012699999998</c:v>
                </c:pt>
                <c:pt idx="94">
                  <c:v>411.23012699999998</c:v>
                </c:pt>
                <c:pt idx="95">
                  <c:v>411.23012699999998</c:v>
                </c:pt>
                <c:pt idx="96">
                  <c:v>404.82991300000003</c:v>
                </c:pt>
                <c:pt idx="97">
                  <c:v>404.82991300000003</c:v>
                </c:pt>
                <c:pt idx="98">
                  <c:v>404.82991300000003</c:v>
                </c:pt>
                <c:pt idx="99">
                  <c:v>404.82991300000003</c:v>
                </c:pt>
                <c:pt idx="100">
                  <c:v>404.82991300000003</c:v>
                </c:pt>
                <c:pt idx="101">
                  <c:v>404.82991300000003</c:v>
                </c:pt>
                <c:pt idx="102">
                  <c:v>404.82991300000003</c:v>
                </c:pt>
                <c:pt idx="103">
                  <c:v>404.82991300000003</c:v>
                </c:pt>
                <c:pt idx="104">
                  <c:v>404.82991300000003</c:v>
                </c:pt>
                <c:pt idx="105">
                  <c:v>404.82991300000003</c:v>
                </c:pt>
                <c:pt idx="106">
                  <c:v>404.82991300000003</c:v>
                </c:pt>
                <c:pt idx="107">
                  <c:v>404.82991300000003</c:v>
                </c:pt>
                <c:pt idx="108">
                  <c:v>411.01875000000001</c:v>
                </c:pt>
                <c:pt idx="109">
                  <c:v>411.01875000000001</c:v>
                </c:pt>
                <c:pt idx="110">
                  <c:v>411.01875000000001</c:v>
                </c:pt>
                <c:pt idx="111">
                  <c:v>411.01875000000001</c:v>
                </c:pt>
                <c:pt idx="112">
                  <c:v>411.01875000000001</c:v>
                </c:pt>
                <c:pt idx="113">
                  <c:v>411.01875000000001</c:v>
                </c:pt>
                <c:pt idx="114">
                  <c:v>411.01875000000001</c:v>
                </c:pt>
                <c:pt idx="115">
                  <c:v>411.01875000000001</c:v>
                </c:pt>
                <c:pt idx="116">
                  <c:v>411.01875000000001</c:v>
                </c:pt>
                <c:pt idx="117">
                  <c:v>411.01875000000001</c:v>
                </c:pt>
                <c:pt idx="118">
                  <c:v>411.01875000000001</c:v>
                </c:pt>
                <c:pt idx="119">
                  <c:v>411.01875000000001</c:v>
                </c:pt>
                <c:pt idx="120">
                  <c:v>427.25397000000004</c:v>
                </c:pt>
                <c:pt idx="121">
                  <c:v>427.25397000000004</c:v>
                </c:pt>
                <c:pt idx="122">
                  <c:v>427.25397000000004</c:v>
                </c:pt>
                <c:pt idx="123">
                  <c:v>427.25397000000004</c:v>
                </c:pt>
                <c:pt idx="124">
                  <c:v>427.25397000000004</c:v>
                </c:pt>
                <c:pt idx="125">
                  <c:v>427.25397000000004</c:v>
                </c:pt>
                <c:pt idx="126">
                  <c:v>427.25397000000004</c:v>
                </c:pt>
                <c:pt idx="127">
                  <c:v>427.25397000000004</c:v>
                </c:pt>
                <c:pt idx="128">
                  <c:v>427.25397000000004</c:v>
                </c:pt>
                <c:pt idx="129">
                  <c:v>427.25397000000004</c:v>
                </c:pt>
                <c:pt idx="130">
                  <c:v>427.25397000000004</c:v>
                </c:pt>
                <c:pt idx="131">
                  <c:v>427.25397000000004</c:v>
                </c:pt>
                <c:pt idx="132">
                  <c:v>422.38293499999997</c:v>
                </c:pt>
                <c:pt idx="133">
                  <c:v>422.38293499999997</c:v>
                </c:pt>
                <c:pt idx="134">
                  <c:v>422.38293499999997</c:v>
                </c:pt>
                <c:pt idx="135">
                  <c:v>422.38293499999997</c:v>
                </c:pt>
                <c:pt idx="136">
                  <c:v>422.38293499999997</c:v>
                </c:pt>
                <c:pt idx="137">
                  <c:v>422.38293499999997</c:v>
                </c:pt>
                <c:pt idx="138">
                  <c:v>422.38293499999997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67E-44B1-B5C6-EF969ECF817B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454.21529999999996</c:v>
                </c:pt>
                <c:pt idx="85">
                  <c:v>454.21529999999996</c:v>
                </c:pt>
                <c:pt idx="86">
                  <c:v>454.21529999999996</c:v>
                </c:pt>
                <c:pt idx="87">
                  <c:v>454.21529999999996</c:v>
                </c:pt>
                <c:pt idx="88">
                  <c:v>454.21529999999996</c:v>
                </c:pt>
                <c:pt idx="89">
                  <c:v>454.21529999999996</c:v>
                </c:pt>
                <c:pt idx="90">
                  <c:v>454.21529999999996</c:v>
                </c:pt>
                <c:pt idx="91">
                  <c:v>454.21529999999996</c:v>
                </c:pt>
                <c:pt idx="92">
                  <c:v>454.21529999999996</c:v>
                </c:pt>
                <c:pt idx="93">
                  <c:v>454.21529999999996</c:v>
                </c:pt>
                <c:pt idx="94">
                  <c:v>454.21529999999996</c:v>
                </c:pt>
                <c:pt idx="95">
                  <c:v>454.21529999999996</c:v>
                </c:pt>
                <c:pt idx="96">
                  <c:v>445.82785999999999</c:v>
                </c:pt>
                <c:pt idx="97">
                  <c:v>445.82785999999999</c:v>
                </c:pt>
                <c:pt idx="98">
                  <c:v>445.82785999999999</c:v>
                </c:pt>
                <c:pt idx="99">
                  <c:v>445.82785999999999</c:v>
                </c:pt>
                <c:pt idx="100">
                  <c:v>445.82785999999999</c:v>
                </c:pt>
                <c:pt idx="101">
                  <c:v>445.82785999999999</c:v>
                </c:pt>
                <c:pt idx="102">
                  <c:v>445.82785999999999</c:v>
                </c:pt>
                <c:pt idx="103">
                  <c:v>445.82785999999999</c:v>
                </c:pt>
                <c:pt idx="104">
                  <c:v>445.82785999999999</c:v>
                </c:pt>
                <c:pt idx="105">
                  <c:v>445.82785999999999</c:v>
                </c:pt>
                <c:pt idx="106">
                  <c:v>445.82785999999999</c:v>
                </c:pt>
                <c:pt idx="107">
                  <c:v>445.82785999999999</c:v>
                </c:pt>
                <c:pt idx="108">
                  <c:v>440.02125000000001</c:v>
                </c:pt>
                <c:pt idx="109">
                  <c:v>440.02125000000001</c:v>
                </c:pt>
                <c:pt idx="110">
                  <c:v>440.02125000000001</c:v>
                </c:pt>
                <c:pt idx="111">
                  <c:v>440.02125000000001</c:v>
                </c:pt>
                <c:pt idx="112">
                  <c:v>440.02125000000001</c:v>
                </c:pt>
                <c:pt idx="113">
                  <c:v>440.02125000000001</c:v>
                </c:pt>
                <c:pt idx="114">
                  <c:v>440.02125000000001</c:v>
                </c:pt>
                <c:pt idx="115">
                  <c:v>440.02125000000001</c:v>
                </c:pt>
                <c:pt idx="116">
                  <c:v>440.02125000000001</c:v>
                </c:pt>
                <c:pt idx="117">
                  <c:v>440.02125000000001</c:v>
                </c:pt>
                <c:pt idx="118">
                  <c:v>440.02125000000001</c:v>
                </c:pt>
                <c:pt idx="119">
                  <c:v>440.02125000000001</c:v>
                </c:pt>
                <c:pt idx="120">
                  <c:v>454.98809400000005</c:v>
                </c:pt>
                <c:pt idx="121">
                  <c:v>454.98809400000005</c:v>
                </c:pt>
                <c:pt idx="122">
                  <c:v>454.98809400000005</c:v>
                </c:pt>
                <c:pt idx="123">
                  <c:v>454.98809400000005</c:v>
                </c:pt>
                <c:pt idx="124">
                  <c:v>454.98809400000005</c:v>
                </c:pt>
                <c:pt idx="125">
                  <c:v>454.98809400000005</c:v>
                </c:pt>
                <c:pt idx="126">
                  <c:v>454.98809400000005</c:v>
                </c:pt>
                <c:pt idx="127">
                  <c:v>454.98809400000005</c:v>
                </c:pt>
                <c:pt idx="128">
                  <c:v>454.98809400000005</c:v>
                </c:pt>
                <c:pt idx="129">
                  <c:v>454.98809400000005</c:v>
                </c:pt>
                <c:pt idx="130">
                  <c:v>454.98809400000005</c:v>
                </c:pt>
                <c:pt idx="131">
                  <c:v>454.98809400000005</c:v>
                </c:pt>
                <c:pt idx="132">
                  <c:v>449.01625300000001</c:v>
                </c:pt>
                <c:pt idx="133">
                  <c:v>449.01625300000001</c:v>
                </c:pt>
                <c:pt idx="134">
                  <c:v>449.01625300000001</c:v>
                </c:pt>
                <c:pt idx="135">
                  <c:v>449.01625300000001</c:v>
                </c:pt>
                <c:pt idx="136">
                  <c:v>449.01625300000001</c:v>
                </c:pt>
                <c:pt idx="137">
                  <c:v>449.01625300000001</c:v>
                </c:pt>
                <c:pt idx="138">
                  <c:v>449.01625300000001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067E-44B1-B5C6-EF969ECF817B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494.55598499999996</c:v>
                </c:pt>
                <c:pt idx="85">
                  <c:v>494.55598499999996</c:v>
                </c:pt>
                <c:pt idx="86">
                  <c:v>494.55598499999996</c:v>
                </c:pt>
                <c:pt idx="87">
                  <c:v>494.55598499999996</c:v>
                </c:pt>
                <c:pt idx="88">
                  <c:v>494.55598499999996</c:v>
                </c:pt>
                <c:pt idx="89">
                  <c:v>494.55598499999996</c:v>
                </c:pt>
                <c:pt idx="90">
                  <c:v>494.55598499999996</c:v>
                </c:pt>
                <c:pt idx="91">
                  <c:v>494.55598499999996</c:v>
                </c:pt>
                <c:pt idx="92">
                  <c:v>494.55598499999996</c:v>
                </c:pt>
                <c:pt idx="93">
                  <c:v>494.55598499999996</c:v>
                </c:pt>
                <c:pt idx="94">
                  <c:v>494.55598499999996</c:v>
                </c:pt>
                <c:pt idx="95">
                  <c:v>494.55598499999996</c:v>
                </c:pt>
                <c:pt idx="96">
                  <c:v>484.30357500000002</c:v>
                </c:pt>
                <c:pt idx="97">
                  <c:v>484.30357500000002</c:v>
                </c:pt>
                <c:pt idx="98">
                  <c:v>484.30357500000002</c:v>
                </c:pt>
                <c:pt idx="99">
                  <c:v>484.30357500000002</c:v>
                </c:pt>
                <c:pt idx="100">
                  <c:v>484.30357500000002</c:v>
                </c:pt>
                <c:pt idx="101">
                  <c:v>484.30357500000002</c:v>
                </c:pt>
                <c:pt idx="102">
                  <c:v>484.30357500000002</c:v>
                </c:pt>
                <c:pt idx="103">
                  <c:v>484.30357500000002</c:v>
                </c:pt>
                <c:pt idx="104">
                  <c:v>484.30357500000002</c:v>
                </c:pt>
                <c:pt idx="105">
                  <c:v>484.30357500000002</c:v>
                </c:pt>
                <c:pt idx="106">
                  <c:v>484.30357500000002</c:v>
                </c:pt>
                <c:pt idx="107">
                  <c:v>484.30357500000002</c:v>
                </c:pt>
                <c:pt idx="108">
                  <c:v>478.42874999999998</c:v>
                </c:pt>
                <c:pt idx="109">
                  <c:v>478.42874999999998</c:v>
                </c:pt>
                <c:pt idx="110">
                  <c:v>478.42874999999998</c:v>
                </c:pt>
                <c:pt idx="111">
                  <c:v>478.42874999999998</c:v>
                </c:pt>
                <c:pt idx="112">
                  <c:v>478.42874999999998</c:v>
                </c:pt>
                <c:pt idx="113">
                  <c:v>478.42874999999998</c:v>
                </c:pt>
                <c:pt idx="114">
                  <c:v>478.42874999999998</c:v>
                </c:pt>
                <c:pt idx="115">
                  <c:v>478.42874999999998</c:v>
                </c:pt>
                <c:pt idx="116">
                  <c:v>478.42874999999998</c:v>
                </c:pt>
                <c:pt idx="117">
                  <c:v>478.42874999999998</c:v>
                </c:pt>
                <c:pt idx="118">
                  <c:v>478.42874999999998</c:v>
                </c:pt>
                <c:pt idx="119">
                  <c:v>478.42874999999998</c:v>
                </c:pt>
                <c:pt idx="120">
                  <c:v>491.71590600000002</c:v>
                </c:pt>
                <c:pt idx="121">
                  <c:v>491.71590600000002</c:v>
                </c:pt>
                <c:pt idx="122">
                  <c:v>491.71590600000002</c:v>
                </c:pt>
                <c:pt idx="123">
                  <c:v>491.71590600000002</c:v>
                </c:pt>
                <c:pt idx="124">
                  <c:v>491.71590600000002</c:v>
                </c:pt>
                <c:pt idx="125">
                  <c:v>491.71590600000002</c:v>
                </c:pt>
                <c:pt idx="126">
                  <c:v>491.71590600000002</c:v>
                </c:pt>
                <c:pt idx="127">
                  <c:v>491.71590600000002</c:v>
                </c:pt>
                <c:pt idx="128">
                  <c:v>491.71590600000002</c:v>
                </c:pt>
                <c:pt idx="129">
                  <c:v>491.71590600000002</c:v>
                </c:pt>
                <c:pt idx="130">
                  <c:v>491.71590600000002</c:v>
                </c:pt>
                <c:pt idx="131">
                  <c:v>491.71590600000002</c:v>
                </c:pt>
                <c:pt idx="132">
                  <c:v>484.28628700000002</c:v>
                </c:pt>
                <c:pt idx="133">
                  <c:v>484.28628700000002</c:v>
                </c:pt>
                <c:pt idx="134">
                  <c:v>484.28628700000002</c:v>
                </c:pt>
                <c:pt idx="135">
                  <c:v>484.28628700000002</c:v>
                </c:pt>
                <c:pt idx="136">
                  <c:v>484.28628700000002</c:v>
                </c:pt>
                <c:pt idx="137">
                  <c:v>484.28628700000002</c:v>
                </c:pt>
                <c:pt idx="138">
                  <c:v>484.28628700000002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067E-44B1-B5C6-EF969ECF8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0.24945533769063172</c:v>
                </c:pt>
                <c:pt idx="85">
                  <c:v>0.31855996321405122</c:v>
                </c:pt>
                <c:pt idx="86">
                  <c:v>0.272580878697539</c:v>
                </c:pt>
                <c:pt idx="87">
                  <c:v>0.28851941005104159</c:v>
                </c:pt>
                <c:pt idx="88">
                  <c:v>0.32096007197746007</c:v>
                </c:pt>
                <c:pt idx="89">
                  <c:v>0.33500813026648518</c:v>
                </c:pt>
                <c:pt idx="90">
                  <c:v>0.39173778907408202</c:v>
                </c:pt>
                <c:pt idx="91">
                  <c:v>0.40522782392926671</c:v>
                </c:pt>
                <c:pt idx="92">
                  <c:v>0.39684176828090983</c:v>
                </c:pt>
                <c:pt idx="93">
                  <c:v>0.46014346911498211</c:v>
                </c:pt>
                <c:pt idx="94">
                  <c:v>0.53550414088088283</c:v>
                </c:pt>
                <c:pt idx="95">
                  <c:v>0.54103761128363426</c:v>
                </c:pt>
                <c:pt idx="96">
                  <c:v>0.5970117845117846</c:v>
                </c:pt>
                <c:pt idx="97">
                  <c:v>0.6175197446571371</c:v>
                </c:pt>
                <c:pt idx="98">
                  <c:v>0.63120207047014742</c:v>
                </c:pt>
                <c:pt idx="99">
                  <c:v>0.66335492189601764</c:v>
                </c:pt>
                <c:pt idx="100">
                  <c:v>0.65208845325741793</c:v>
                </c:pt>
                <c:pt idx="101">
                  <c:v>0.6471453356560477</c:v>
                </c:pt>
                <c:pt idx="102">
                  <c:v>0.63851065246971728</c:v>
                </c:pt>
                <c:pt idx="103">
                  <c:v>0.63983165505790107</c:v>
                </c:pt>
                <c:pt idx="104">
                  <c:v>0.65379569533747262</c:v>
                </c:pt>
                <c:pt idx="105">
                  <c:v>0.64369851782072385</c:v>
                </c:pt>
                <c:pt idx="106">
                  <c:v>0.61270195196039445</c:v>
                </c:pt>
                <c:pt idx="107">
                  <c:v>0.58291999392649529</c:v>
                </c:pt>
                <c:pt idx="108">
                  <c:v>0.61327561327561331</c:v>
                </c:pt>
                <c:pt idx="109">
                  <c:v>0.43885124258457597</c:v>
                </c:pt>
                <c:pt idx="110">
                  <c:v>0.46726524504302286</c:v>
                </c:pt>
                <c:pt idx="111">
                  <c:v>0.49747968574635232</c:v>
                </c:pt>
                <c:pt idx="112">
                  <c:v>0.55284465109650294</c:v>
                </c:pt>
                <c:pt idx="113">
                  <c:v>0.48116722783389448</c:v>
                </c:pt>
                <c:pt idx="114">
                  <c:v>0.42177687991021312</c:v>
                </c:pt>
                <c:pt idx="115">
                  <c:v>0.45979756649386277</c:v>
                </c:pt>
                <c:pt idx="116">
                  <c:v>0.42524008337341673</c:v>
                </c:pt>
                <c:pt idx="117">
                  <c:v>0.38489622147399927</c:v>
                </c:pt>
                <c:pt idx="118">
                  <c:v>0.48017261860224819</c:v>
                </c:pt>
                <c:pt idx="119">
                  <c:v>0.49043771043771039</c:v>
                </c:pt>
                <c:pt idx="120">
                  <c:v>0.51185126442858397</c:v>
                </c:pt>
                <c:pt idx="121">
                  <c:v>0.43661909613883981</c:v>
                </c:pt>
                <c:pt idx="122">
                  <c:v>0.34977219984493402</c:v>
                </c:pt>
                <c:pt idx="123">
                  <c:v>0.29315234095134168</c:v>
                </c:pt>
                <c:pt idx="124">
                  <c:v>0.31488973885617572</c:v>
                </c:pt>
                <c:pt idx="125">
                  <c:v>0.31558432127656072</c:v>
                </c:pt>
                <c:pt idx="126">
                  <c:v>0.34926082544828996</c:v>
                </c:pt>
                <c:pt idx="127">
                  <c:v>0.37166252136842248</c:v>
                </c:pt>
                <c:pt idx="128">
                  <c:v>0.32653934477559382</c:v>
                </c:pt>
                <c:pt idx="129">
                  <c:v>0.3395652291357813</c:v>
                </c:pt>
                <c:pt idx="130">
                  <c:v>0.36337984237126181</c:v>
                </c:pt>
                <c:pt idx="131">
                  <c:v>0.28242671311842571</c:v>
                </c:pt>
                <c:pt idx="132">
                  <c:v>0.20256410256410265</c:v>
                </c:pt>
                <c:pt idx="133">
                  <c:v>0.12140148271694103</c:v>
                </c:pt>
                <c:pt idx="134">
                  <c:v>0.19137634056325378</c:v>
                </c:pt>
                <c:pt idx="135">
                  <c:v>0.25803800196404986</c:v>
                </c:pt>
                <c:pt idx="136">
                  <c:v>0.22964543137808074</c:v>
                </c:pt>
                <c:pt idx="137">
                  <c:v>0.25066197743576507</c:v>
                </c:pt>
                <c:pt idx="138">
                  <c:v>0.2813864503729957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38-422D-AADA-9E22A5BF18F3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8-422D-AADA-9E22A5BF1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454.21529999999996</c:v>
                      </c:pt>
                      <c:pt idx="85">
                        <c:v>454.21529999999996</c:v>
                      </c:pt>
                      <c:pt idx="86">
                        <c:v>454.21529999999996</c:v>
                      </c:pt>
                      <c:pt idx="87">
                        <c:v>454.21529999999996</c:v>
                      </c:pt>
                      <c:pt idx="88">
                        <c:v>454.21529999999996</c:v>
                      </c:pt>
                      <c:pt idx="89">
                        <c:v>454.21529999999996</c:v>
                      </c:pt>
                      <c:pt idx="90">
                        <c:v>454.21529999999996</c:v>
                      </c:pt>
                      <c:pt idx="91">
                        <c:v>454.21529999999996</c:v>
                      </c:pt>
                      <c:pt idx="92">
                        <c:v>454.21529999999996</c:v>
                      </c:pt>
                      <c:pt idx="93">
                        <c:v>454.21529999999996</c:v>
                      </c:pt>
                      <c:pt idx="94">
                        <c:v>454.21529999999996</c:v>
                      </c:pt>
                      <c:pt idx="95">
                        <c:v>454.21529999999996</c:v>
                      </c:pt>
                      <c:pt idx="96">
                        <c:v>445.82785999999999</c:v>
                      </c:pt>
                      <c:pt idx="97">
                        <c:v>445.82785999999999</c:v>
                      </c:pt>
                      <c:pt idx="98">
                        <c:v>445.82785999999999</c:v>
                      </c:pt>
                      <c:pt idx="99">
                        <c:v>445.82785999999999</c:v>
                      </c:pt>
                      <c:pt idx="100">
                        <c:v>445.82785999999999</c:v>
                      </c:pt>
                      <c:pt idx="101">
                        <c:v>445.82785999999999</c:v>
                      </c:pt>
                      <c:pt idx="102">
                        <c:v>445.82785999999999</c:v>
                      </c:pt>
                      <c:pt idx="103">
                        <c:v>445.82785999999999</c:v>
                      </c:pt>
                      <c:pt idx="104">
                        <c:v>445.82785999999999</c:v>
                      </c:pt>
                      <c:pt idx="105">
                        <c:v>445.82785999999999</c:v>
                      </c:pt>
                      <c:pt idx="106">
                        <c:v>445.82785999999999</c:v>
                      </c:pt>
                      <c:pt idx="107">
                        <c:v>445.82785999999999</c:v>
                      </c:pt>
                      <c:pt idx="108">
                        <c:v>440.02125000000001</c:v>
                      </c:pt>
                      <c:pt idx="109">
                        <c:v>440.02125000000001</c:v>
                      </c:pt>
                      <c:pt idx="110">
                        <c:v>440.02125000000001</c:v>
                      </c:pt>
                      <c:pt idx="111">
                        <c:v>440.02125000000001</c:v>
                      </c:pt>
                      <c:pt idx="112">
                        <c:v>440.02125000000001</c:v>
                      </c:pt>
                      <c:pt idx="113">
                        <c:v>440.02125000000001</c:v>
                      </c:pt>
                      <c:pt idx="114">
                        <c:v>440.02125000000001</c:v>
                      </c:pt>
                      <c:pt idx="115">
                        <c:v>440.02125000000001</c:v>
                      </c:pt>
                      <c:pt idx="116">
                        <c:v>440.02125000000001</c:v>
                      </c:pt>
                      <c:pt idx="117">
                        <c:v>440.02125000000001</c:v>
                      </c:pt>
                      <c:pt idx="118">
                        <c:v>440.02125000000001</c:v>
                      </c:pt>
                      <c:pt idx="119">
                        <c:v>440.02125000000001</c:v>
                      </c:pt>
                      <c:pt idx="120">
                        <c:v>454.98809400000005</c:v>
                      </c:pt>
                      <c:pt idx="121">
                        <c:v>454.98809400000005</c:v>
                      </c:pt>
                      <c:pt idx="122">
                        <c:v>454.98809400000005</c:v>
                      </c:pt>
                      <c:pt idx="123">
                        <c:v>454.98809400000005</c:v>
                      </c:pt>
                      <c:pt idx="124">
                        <c:v>454.98809400000005</c:v>
                      </c:pt>
                      <c:pt idx="125">
                        <c:v>454.98809400000005</c:v>
                      </c:pt>
                      <c:pt idx="126">
                        <c:v>454.98809400000005</c:v>
                      </c:pt>
                      <c:pt idx="127">
                        <c:v>454.98809400000005</c:v>
                      </c:pt>
                      <c:pt idx="128">
                        <c:v>454.98809400000005</c:v>
                      </c:pt>
                      <c:pt idx="129">
                        <c:v>454.98809400000005</c:v>
                      </c:pt>
                      <c:pt idx="130">
                        <c:v>454.98809400000005</c:v>
                      </c:pt>
                      <c:pt idx="131">
                        <c:v>454.98809400000005</c:v>
                      </c:pt>
                      <c:pt idx="132">
                        <c:v>449.01625300000001</c:v>
                      </c:pt>
                      <c:pt idx="133">
                        <c:v>449.01625300000001</c:v>
                      </c:pt>
                      <c:pt idx="134">
                        <c:v>449.01625300000001</c:v>
                      </c:pt>
                      <c:pt idx="135">
                        <c:v>449.01625300000001</c:v>
                      </c:pt>
                      <c:pt idx="136">
                        <c:v>449.01625300000001</c:v>
                      </c:pt>
                      <c:pt idx="137">
                        <c:v>449.01625300000001</c:v>
                      </c:pt>
                      <c:pt idx="138">
                        <c:v>449.01625300000001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D38-422D-AADA-9E22A5BF18F3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494.55598499999996</c:v>
                      </c:pt>
                      <c:pt idx="85">
                        <c:v>494.55598499999996</c:v>
                      </c:pt>
                      <c:pt idx="86">
                        <c:v>494.55598499999996</c:v>
                      </c:pt>
                      <c:pt idx="87">
                        <c:v>494.55598499999996</c:v>
                      </c:pt>
                      <c:pt idx="88">
                        <c:v>494.55598499999996</c:v>
                      </c:pt>
                      <c:pt idx="89">
                        <c:v>494.55598499999996</c:v>
                      </c:pt>
                      <c:pt idx="90">
                        <c:v>494.55598499999996</c:v>
                      </c:pt>
                      <c:pt idx="91">
                        <c:v>494.55598499999996</c:v>
                      </c:pt>
                      <c:pt idx="92">
                        <c:v>494.55598499999996</c:v>
                      </c:pt>
                      <c:pt idx="93">
                        <c:v>494.55598499999996</c:v>
                      </c:pt>
                      <c:pt idx="94">
                        <c:v>494.55598499999996</c:v>
                      </c:pt>
                      <c:pt idx="95">
                        <c:v>494.55598499999996</c:v>
                      </c:pt>
                      <c:pt idx="96">
                        <c:v>484.30357500000002</c:v>
                      </c:pt>
                      <c:pt idx="97">
                        <c:v>484.30357500000002</c:v>
                      </c:pt>
                      <c:pt idx="98">
                        <c:v>484.30357500000002</c:v>
                      </c:pt>
                      <c:pt idx="99">
                        <c:v>484.30357500000002</c:v>
                      </c:pt>
                      <c:pt idx="100">
                        <c:v>484.30357500000002</c:v>
                      </c:pt>
                      <c:pt idx="101">
                        <c:v>484.30357500000002</c:v>
                      </c:pt>
                      <c:pt idx="102">
                        <c:v>484.30357500000002</c:v>
                      </c:pt>
                      <c:pt idx="103">
                        <c:v>484.30357500000002</c:v>
                      </c:pt>
                      <c:pt idx="104">
                        <c:v>484.30357500000002</c:v>
                      </c:pt>
                      <c:pt idx="105">
                        <c:v>484.30357500000002</c:v>
                      </c:pt>
                      <c:pt idx="106">
                        <c:v>484.30357500000002</c:v>
                      </c:pt>
                      <c:pt idx="107">
                        <c:v>484.30357500000002</c:v>
                      </c:pt>
                      <c:pt idx="108">
                        <c:v>478.42874999999998</c:v>
                      </c:pt>
                      <c:pt idx="109">
                        <c:v>478.42874999999998</c:v>
                      </c:pt>
                      <c:pt idx="110">
                        <c:v>478.42874999999998</c:v>
                      </c:pt>
                      <c:pt idx="111">
                        <c:v>478.42874999999998</c:v>
                      </c:pt>
                      <c:pt idx="112">
                        <c:v>478.42874999999998</c:v>
                      </c:pt>
                      <c:pt idx="113">
                        <c:v>478.42874999999998</c:v>
                      </c:pt>
                      <c:pt idx="114">
                        <c:v>478.42874999999998</c:v>
                      </c:pt>
                      <c:pt idx="115">
                        <c:v>478.42874999999998</c:v>
                      </c:pt>
                      <c:pt idx="116">
                        <c:v>478.42874999999998</c:v>
                      </c:pt>
                      <c:pt idx="117">
                        <c:v>478.42874999999998</c:v>
                      </c:pt>
                      <c:pt idx="118">
                        <c:v>478.42874999999998</c:v>
                      </c:pt>
                      <c:pt idx="119">
                        <c:v>478.42874999999998</c:v>
                      </c:pt>
                      <c:pt idx="120">
                        <c:v>491.71590600000002</c:v>
                      </c:pt>
                      <c:pt idx="121">
                        <c:v>491.71590600000002</c:v>
                      </c:pt>
                      <c:pt idx="122">
                        <c:v>491.71590600000002</c:v>
                      </c:pt>
                      <c:pt idx="123">
                        <c:v>491.71590600000002</c:v>
                      </c:pt>
                      <c:pt idx="124">
                        <c:v>491.71590600000002</c:v>
                      </c:pt>
                      <c:pt idx="125">
                        <c:v>491.71590600000002</c:v>
                      </c:pt>
                      <c:pt idx="126">
                        <c:v>491.71590600000002</c:v>
                      </c:pt>
                      <c:pt idx="127">
                        <c:v>491.71590600000002</c:v>
                      </c:pt>
                      <c:pt idx="128">
                        <c:v>491.71590600000002</c:v>
                      </c:pt>
                      <c:pt idx="129">
                        <c:v>491.71590600000002</c:v>
                      </c:pt>
                      <c:pt idx="130">
                        <c:v>491.71590600000002</c:v>
                      </c:pt>
                      <c:pt idx="131">
                        <c:v>491.71590600000002</c:v>
                      </c:pt>
                      <c:pt idx="132">
                        <c:v>484.28628700000002</c:v>
                      </c:pt>
                      <c:pt idx="133">
                        <c:v>484.28628700000002</c:v>
                      </c:pt>
                      <c:pt idx="134">
                        <c:v>484.28628700000002</c:v>
                      </c:pt>
                      <c:pt idx="135">
                        <c:v>484.28628700000002</c:v>
                      </c:pt>
                      <c:pt idx="136">
                        <c:v>484.28628700000002</c:v>
                      </c:pt>
                      <c:pt idx="137">
                        <c:v>484.28628700000002</c:v>
                      </c:pt>
                      <c:pt idx="138">
                        <c:v>484.28628700000002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D38-422D-AADA-9E22A5BF18F3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222.6141006565656</c:v>
                      </c:pt>
                      <c:pt idx="85">
                        <c:v>222.6141006565656</c:v>
                      </c:pt>
                      <c:pt idx="86">
                        <c:v>222.6141006565656</c:v>
                      </c:pt>
                      <c:pt idx="87">
                        <c:v>222.6141006565656</c:v>
                      </c:pt>
                      <c:pt idx="88">
                        <c:v>222.6141006565656</c:v>
                      </c:pt>
                      <c:pt idx="89">
                        <c:v>222.6141006565656</c:v>
                      </c:pt>
                      <c:pt idx="90">
                        <c:v>222.6141006565656</c:v>
                      </c:pt>
                      <c:pt idx="91">
                        <c:v>222.6141006565656</c:v>
                      </c:pt>
                      <c:pt idx="92">
                        <c:v>222.6141006565656</c:v>
                      </c:pt>
                      <c:pt idx="93">
                        <c:v>222.6141006565656</c:v>
                      </c:pt>
                      <c:pt idx="94">
                        <c:v>222.6141006565656</c:v>
                      </c:pt>
                      <c:pt idx="95">
                        <c:v>222.6141006565656</c:v>
                      </c:pt>
                      <c:pt idx="96">
                        <c:v>222.6141006565656</c:v>
                      </c:pt>
                      <c:pt idx="97">
                        <c:v>222.6141006565656</c:v>
                      </c:pt>
                      <c:pt idx="98">
                        <c:v>222.6141006565656</c:v>
                      </c:pt>
                      <c:pt idx="99">
                        <c:v>222.6141006565656</c:v>
                      </c:pt>
                      <c:pt idx="100">
                        <c:v>222.6141006565656</c:v>
                      </c:pt>
                      <c:pt idx="101">
                        <c:v>222.6141006565656</c:v>
                      </c:pt>
                      <c:pt idx="102">
                        <c:v>222.6141006565656</c:v>
                      </c:pt>
                      <c:pt idx="103">
                        <c:v>222.6141006565656</c:v>
                      </c:pt>
                      <c:pt idx="104">
                        <c:v>222.6141006565656</c:v>
                      </c:pt>
                      <c:pt idx="105">
                        <c:v>222.6141006565656</c:v>
                      </c:pt>
                      <c:pt idx="106">
                        <c:v>222.6141006565656</c:v>
                      </c:pt>
                      <c:pt idx="107">
                        <c:v>222.6141006565656</c:v>
                      </c:pt>
                      <c:pt idx="108">
                        <c:v>222.6141006565656</c:v>
                      </c:pt>
                      <c:pt idx="109">
                        <c:v>222.6141006565656</c:v>
                      </c:pt>
                      <c:pt idx="110">
                        <c:v>222.6141006565656</c:v>
                      </c:pt>
                      <c:pt idx="111">
                        <c:v>222.6141006565656</c:v>
                      </c:pt>
                      <c:pt idx="112">
                        <c:v>222.6141006565656</c:v>
                      </c:pt>
                      <c:pt idx="113">
                        <c:v>222.6141006565656</c:v>
                      </c:pt>
                      <c:pt idx="114">
                        <c:v>222.6141006565656</c:v>
                      </c:pt>
                      <c:pt idx="115">
                        <c:v>222.6141006565656</c:v>
                      </c:pt>
                      <c:pt idx="116">
                        <c:v>222.6141006565656</c:v>
                      </c:pt>
                      <c:pt idx="117">
                        <c:v>222.6141006565656</c:v>
                      </c:pt>
                      <c:pt idx="118">
                        <c:v>222.6141006565656</c:v>
                      </c:pt>
                      <c:pt idx="119">
                        <c:v>222.6141006565656</c:v>
                      </c:pt>
                      <c:pt idx="120">
                        <c:v>222.6141006565656</c:v>
                      </c:pt>
                      <c:pt idx="121">
                        <c:v>222.6141006565656</c:v>
                      </c:pt>
                      <c:pt idx="122">
                        <c:v>222.6141006565656</c:v>
                      </c:pt>
                      <c:pt idx="123">
                        <c:v>222.6141006565656</c:v>
                      </c:pt>
                      <c:pt idx="124">
                        <c:v>222.6141006565656</c:v>
                      </c:pt>
                      <c:pt idx="125">
                        <c:v>222.6141006565656</c:v>
                      </c:pt>
                      <c:pt idx="126">
                        <c:v>222.6141006565656</c:v>
                      </c:pt>
                      <c:pt idx="127">
                        <c:v>222.6141006565656</c:v>
                      </c:pt>
                      <c:pt idx="128">
                        <c:v>222.6141006565656</c:v>
                      </c:pt>
                      <c:pt idx="129">
                        <c:v>222.6141006565656</c:v>
                      </c:pt>
                      <c:pt idx="130">
                        <c:v>222.6141006565656</c:v>
                      </c:pt>
                      <c:pt idx="131">
                        <c:v>222.6141006565656</c:v>
                      </c:pt>
                      <c:pt idx="132">
                        <c:v>222.6141006565656</c:v>
                      </c:pt>
                      <c:pt idx="133">
                        <c:v>222.6141006565656</c:v>
                      </c:pt>
                      <c:pt idx="134">
                        <c:v>222.6141006565656</c:v>
                      </c:pt>
                      <c:pt idx="135">
                        <c:v>222.6141006565656</c:v>
                      </c:pt>
                      <c:pt idx="136">
                        <c:v>222.6141006565656</c:v>
                      </c:pt>
                      <c:pt idx="137">
                        <c:v>222.6141006565656</c:v>
                      </c:pt>
                      <c:pt idx="138">
                        <c:v>222.6141006565656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D38-422D-AADA-9E22A5BF18F3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  <c:pt idx="138">
                  <c:v>270</c:v>
                </c:pt>
                <c:pt idx="139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E6-46D5-8C88-F4272C890E7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E6-46D5-8C88-F4272C890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  <c:pt idx="138">
                  <c:v>315</c:v>
                </c:pt>
                <c:pt idx="139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5C-4629-AC4A-637DE6B427A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5C-4629-AC4A-637DE6B42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  <c:pt idx="138">
                  <c:v>288</c:v>
                </c:pt>
                <c:pt idx="139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D6-4005-81D0-4EA127F8A16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D6-4005-81D0-4EA127F8A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  <c:pt idx="138">
                  <c:v>260</c:v>
                </c:pt>
                <c:pt idx="139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EE-4188-9798-DA9CE1C74D0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E-4188-9798-DA9CE1C74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  <c:pt idx="138">
                  <c:v>246</c:v>
                </c:pt>
                <c:pt idx="139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D0-4DEE-8710-AC63D578D6E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222.11649999999997</c:v>
                </c:pt>
                <c:pt idx="133">
                  <c:v>253.64429999999999</c:v>
                </c:pt>
                <c:pt idx="134">
                  <c:v>245.16000000000003</c:v>
                </c:pt>
                <c:pt idx="135">
                  <c:v>234.41879999999998</c:v>
                </c:pt>
                <c:pt idx="136">
                  <c:v>251.01689999999999</c:v>
                </c:pt>
                <c:pt idx="137">
                  <c:v>251.57729999999998</c:v>
                </c:pt>
                <c:pt idx="138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0-4DEE-8710-AC63D578D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286.4862</c:v>
                </c:pt>
                <c:pt idx="85">
                  <c:v>210.86970000000002</c:v>
                </c:pt>
                <c:pt idx="86">
                  <c:v>232.08960000000002</c:v>
                </c:pt>
                <c:pt idx="87">
                  <c:v>205.12720000000002</c:v>
                </c:pt>
                <c:pt idx="88">
                  <c:v>200.94</c:v>
                </c:pt>
                <c:pt idx="89">
                  <c:v>193.0772</c:v>
                </c:pt>
                <c:pt idx="90">
                  <c:v>113.54820000000001</c:v>
                </c:pt>
                <c:pt idx="91">
                  <c:v>116.5626</c:v>
                </c:pt>
                <c:pt idx="92">
                  <c:v>140.53900000000002</c:v>
                </c:pt>
                <c:pt idx="93">
                  <c:v>112.4705</c:v>
                </c:pt>
                <c:pt idx="94">
                  <c:v>106.02</c:v>
                </c:pt>
                <c:pt idx="95">
                  <c:v>106.8249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BC-497D-90EA-ED1F6B47303D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295.05629999999996</c:v>
                </c:pt>
                <c:pt idx="85">
                  <c:v>285.2226</c:v>
                </c:pt>
                <c:pt idx="86">
                  <c:v>311.87040000000002</c:v>
                </c:pt>
                <c:pt idx="87">
                  <c:v>307.69080000000002</c:v>
                </c:pt>
                <c:pt idx="88">
                  <c:v>277.77</c:v>
                </c:pt>
                <c:pt idx="89">
                  <c:v>273.1336</c:v>
                </c:pt>
                <c:pt idx="90">
                  <c:v>254.02020000000002</c:v>
                </c:pt>
                <c:pt idx="91">
                  <c:v>239.01220000000001</c:v>
                </c:pt>
                <c:pt idx="92">
                  <c:v>232.65700000000001</c:v>
                </c:pt>
                <c:pt idx="93">
                  <c:v>195.34350000000001</c:v>
                </c:pt>
                <c:pt idx="94">
                  <c:v>142.53799999999998</c:v>
                </c:pt>
                <c:pt idx="95">
                  <c:v>138.52019999999999</c:v>
                </c:pt>
                <c:pt idx="96">
                  <c:v>126.1116</c:v>
                </c:pt>
                <c:pt idx="97">
                  <c:v>124.37680000000002</c:v>
                </c:pt>
                <c:pt idx="98">
                  <c:v>118.86199999999999</c:v>
                </c:pt>
                <c:pt idx="99">
                  <c:v>115.8369</c:v>
                </c:pt>
                <c:pt idx="100">
                  <c:v>119.82599999999999</c:v>
                </c:pt>
                <c:pt idx="101">
                  <c:v>119.58450000000001</c:v>
                </c:pt>
                <c:pt idx="102">
                  <c:v>123.08759999999999</c:v>
                </c:pt>
                <c:pt idx="103">
                  <c:v>126.37350000000001</c:v>
                </c:pt>
                <c:pt idx="104">
                  <c:v>122.64479999999999</c:v>
                </c:pt>
                <c:pt idx="105">
                  <c:v>124.63</c:v>
                </c:pt>
                <c:pt idx="106">
                  <c:v>124.366</c:v>
                </c:pt>
                <c:pt idx="107">
                  <c:v>125.18579999999999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BC-497D-90EA-ED1F6B47303D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262.00020000000001</c:v>
                </c:pt>
                <c:pt idx="85">
                  <c:v>266.9391</c:v>
                </c:pt>
                <c:pt idx="86">
                  <c:v>271.98</c:v>
                </c:pt>
                <c:pt idx="87">
                  <c:v>277.87580000000003</c:v>
                </c:pt>
                <c:pt idx="88">
                  <c:v>269.49599999999998</c:v>
                </c:pt>
                <c:pt idx="89">
                  <c:v>262.53789999999998</c:v>
                </c:pt>
                <c:pt idx="90">
                  <c:v>254.02020000000002</c:v>
                </c:pt>
                <c:pt idx="91">
                  <c:v>244.89920000000001</c:v>
                </c:pt>
                <c:pt idx="92">
                  <c:v>240.92400000000001</c:v>
                </c:pt>
                <c:pt idx="93">
                  <c:v>219.0215</c:v>
                </c:pt>
                <c:pt idx="94">
                  <c:v>192.01399999999998</c:v>
                </c:pt>
                <c:pt idx="95">
                  <c:v>185.47619999999998</c:v>
                </c:pt>
                <c:pt idx="96">
                  <c:v>151.80099999999999</c:v>
                </c:pt>
                <c:pt idx="97">
                  <c:v>140.65040000000002</c:v>
                </c:pt>
                <c:pt idx="98">
                  <c:v>133.86399999999998</c:v>
                </c:pt>
                <c:pt idx="99">
                  <c:v>118.1307</c:v>
                </c:pt>
                <c:pt idx="100">
                  <c:v>120.96720000000001</c:v>
                </c:pt>
                <c:pt idx="101">
                  <c:v>121.8623</c:v>
                </c:pt>
                <c:pt idx="102">
                  <c:v>125.36699999999999</c:v>
                </c:pt>
                <c:pt idx="103">
                  <c:v>121.81950000000001</c:v>
                </c:pt>
                <c:pt idx="104">
                  <c:v>116.96679999999999</c:v>
                </c:pt>
                <c:pt idx="105">
                  <c:v>117.83199999999999</c:v>
                </c:pt>
                <c:pt idx="106">
                  <c:v>132.28020000000001</c:v>
                </c:pt>
                <c:pt idx="107">
                  <c:v>130.82479999999998</c:v>
                </c:pt>
                <c:pt idx="108">
                  <c:v>135</c:v>
                </c:pt>
                <c:pt idx="109">
                  <c:v>178.2072</c:v>
                </c:pt>
                <c:pt idx="110">
                  <c:v>176.88750000000002</c:v>
                </c:pt>
                <c:pt idx="111">
                  <c:v>166.63499999999999</c:v>
                </c:pt>
                <c:pt idx="112">
                  <c:v>132.852</c:v>
                </c:pt>
                <c:pt idx="113">
                  <c:v>189.63</c:v>
                </c:pt>
                <c:pt idx="114">
                  <c:v>253.09200000000001</c:v>
                </c:pt>
                <c:pt idx="115">
                  <c:v>202.87100000000001</c:v>
                </c:pt>
                <c:pt idx="116">
                  <c:v>249.5916</c:v>
                </c:pt>
                <c:pt idx="117">
                  <c:v>348.89600000000002</c:v>
                </c:pt>
                <c:pt idx="118">
                  <c:v>305.9418</c:v>
                </c:pt>
                <c:pt idx="119">
                  <c:v>126.47699999999999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BC-497D-90EA-ED1F6B47303D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243.63569999999999</c:v>
                </c:pt>
                <c:pt idx="85">
                  <c:v>244.99890000000002</c:v>
                </c:pt>
                <c:pt idx="86">
                  <c:v>241.76000000000002</c:v>
                </c:pt>
                <c:pt idx="87">
                  <c:v>240.90520000000001</c:v>
                </c:pt>
                <c:pt idx="88">
                  <c:v>245.85599999999999</c:v>
                </c:pt>
                <c:pt idx="89">
                  <c:v>237.81460000000001</c:v>
                </c:pt>
                <c:pt idx="90">
                  <c:v>237.63180000000003</c:v>
                </c:pt>
                <c:pt idx="91">
                  <c:v>233.12520000000001</c:v>
                </c:pt>
                <c:pt idx="92">
                  <c:v>236.20000000000002</c:v>
                </c:pt>
                <c:pt idx="93">
                  <c:v>219.0215</c:v>
                </c:pt>
                <c:pt idx="94">
                  <c:v>203.79399999999998</c:v>
                </c:pt>
                <c:pt idx="95">
                  <c:v>199.56299999999999</c:v>
                </c:pt>
                <c:pt idx="96">
                  <c:v>169.31649999999999</c:v>
                </c:pt>
                <c:pt idx="97">
                  <c:v>155.76160000000002</c:v>
                </c:pt>
                <c:pt idx="98">
                  <c:v>150.01999999999998</c:v>
                </c:pt>
                <c:pt idx="99">
                  <c:v>131.89350000000002</c:v>
                </c:pt>
                <c:pt idx="100">
                  <c:v>135.80279999999999</c:v>
                </c:pt>
                <c:pt idx="101">
                  <c:v>137.80690000000001</c:v>
                </c:pt>
                <c:pt idx="102">
                  <c:v>140.1831</c:v>
                </c:pt>
                <c:pt idx="103">
                  <c:v>138.89700000000002</c:v>
                </c:pt>
                <c:pt idx="104">
                  <c:v>131.7296</c:v>
                </c:pt>
                <c:pt idx="105">
                  <c:v>135.96</c:v>
                </c:pt>
                <c:pt idx="106">
                  <c:v>145.84739999999999</c:v>
                </c:pt>
                <c:pt idx="107">
                  <c:v>162.4032</c:v>
                </c:pt>
                <c:pt idx="108">
                  <c:v>151.875</c:v>
                </c:pt>
                <c:pt idx="109">
                  <c:v>242.09280000000001</c:v>
                </c:pt>
                <c:pt idx="110">
                  <c:v>223.61250000000001</c:v>
                </c:pt>
                <c:pt idx="111">
                  <c:v>205.51650000000001</c:v>
                </c:pt>
                <c:pt idx="112">
                  <c:v>177.136</c:v>
                </c:pt>
                <c:pt idx="113">
                  <c:v>206.16750000000002</c:v>
                </c:pt>
                <c:pt idx="114">
                  <c:v>233.28480000000002</c:v>
                </c:pt>
                <c:pt idx="115">
                  <c:v>221.51320000000001</c:v>
                </c:pt>
                <c:pt idx="116">
                  <c:v>236.45519999999999</c:v>
                </c:pt>
                <c:pt idx="117">
                  <c:v>264.94290000000001</c:v>
                </c:pt>
                <c:pt idx="118">
                  <c:v>190.94239999999999</c:v>
                </c:pt>
                <c:pt idx="119">
                  <c:v>194.57999999999998</c:v>
                </c:pt>
                <c:pt idx="120">
                  <c:v>188.26500000000001</c:v>
                </c:pt>
                <c:pt idx="121">
                  <c:v>243.8434</c:v>
                </c:pt>
                <c:pt idx="122">
                  <c:v>341.67419999999998</c:v>
                </c:pt>
                <c:pt idx="123">
                  <c:v>390.23899999999998</c:v>
                </c:pt>
                <c:pt idx="124">
                  <c:v>373.94240000000002</c:v>
                </c:pt>
                <c:pt idx="125">
                  <c:v>381.39920000000001</c:v>
                </c:pt>
                <c:pt idx="126">
                  <c:v>330.34639999999996</c:v>
                </c:pt>
                <c:pt idx="127">
                  <c:v>305.54039999999998</c:v>
                </c:pt>
                <c:pt idx="128">
                  <c:v>347.61869999999999</c:v>
                </c:pt>
                <c:pt idx="129">
                  <c:v>334.59019999999998</c:v>
                </c:pt>
                <c:pt idx="130">
                  <c:v>306.26900000000001</c:v>
                </c:pt>
                <c:pt idx="131">
                  <c:v>323.35680000000002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BC-497D-90EA-ED1F6B47303D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BC-497D-90EA-ED1F6B47303D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CBC-497D-90EA-ED1F6B47303D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CBC-497D-90EA-ED1F6B47303D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CBC-497D-90EA-ED1F6B47303D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199.5609</c:v>
                </c:pt>
                <c:pt idx="85" formatCode="_(* #,##0.00_);_(* \(#,##0.00\);_(* &quot;-&quot;??_);_(@_)">
                  <c:v>201.11850000000001</c:v>
                </c:pt>
                <c:pt idx="86" formatCode="_(* #,##0.00_);_(* \(#,##0.00\);_(* &quot;-&quot;??_);_(@_)">
                  <c:v>198.2432</c:v>
                </c:pt>
                <c:pt idx="87" formatCode="_(* #,##0.00_);_(* \(#,##0.00\);_(* &quot;-&quot;??_);_(@_)">
                  <c:v>197.97160000000002</c:v>
                </c:pt>
                <c:pt idx="88" formatCode="_(* #,##0.00_);_(* \(#,##0.00\);_(* &quot;-&quot;??_);_(@_)">
                  <c:v>203.304</c:v>
                </c:pt>
                <c:pt idx="89" formatCode="_(* #,##0.00_);_(* \(#,##0.00\);_(* &quot;-&quot;??_);_(@_)">
                  <c:v>195.43180000000001</c:v>
                </c:pt>
                <c:pt idx="90" formatCode="_(* #,##0.00_);_(* \(#,##0.00\);_(* &quot;-&quot;??_);_(@_)">
                  <c:v>195.49020000000002</c:v>
                </c:pt>
                <c:pt idx="91" formatCode="_(* #,##0.00_);_(* \(#,##0.00\);_(* &quot;-&quot;??_);_(@_)">
                  <c:v>190.7388</c:v>
                </c:pt>
                <c:pt idx="92" formatCode="_(* #,##0.00_);_(* \(#,##0.00\);_(* &quot;-&quot;??_);_(@_)">
                  <c:v>193.684</c:v>
                </c:pt>
                <c:pt idx="93" formatCode="_(* #,##0.00_);_(* \(#,##0.00\);_(* &quot;-&quot;??_);_(@_)">
                  <c:v>183.50449999999998</c:v>
                </c:pt>
                <c:pt idx="94" formatCode="_(* #,##0.00_);_(* \(#,##0.00\);_(* &quot;-&quot;??_);_(@_)">
                  <c:v>182.59</c:v>
                </c:pt>
                <c:pt idx="95" formatCode="_(* #,##0.00_);_(* \(#,##0.00\);_(* &quot;-&quot;??_);_(@_)">
                  <c:v>181.9545</c:v>
                </c:pt>
                <c:pt idx="96" formatCode="_(* #,##0.00_);_(* \(#,##0.00\);_(* &quot;-&quot;??_);_(@_)">
                  <c:v>185.6643</c:v>
                </c:pt>
                <c:pt idx="97" formatCode="_(* #,##0.00_);_(* \(#,##0.00\);_(* &quot;-&quot;??_);_(@_)">
                  <c:v>189.47120000000001</c:v>
                </c:pt>
                <c:pt idx="98" formatCode="_(* #,##0.00_);_(* \(#,##0.00\);_(* &quot;-&quot;??_);_(@_)">
                  <c:v>180.024</c:v>
                </c:pt>
                <c:pt idx="99" formatCode="_(* #,##0.00_);_(* \(#,##0.00\);_(* &quot;-&quot;??_);_(@_)">
                  <c:v>182.3571</c:v>
                </c:pt>
                <c:pt idx="100" formatCode="_(* #,##0.00_);_(* \(#,##0.00\);_(* &quot;-&quot;??_);_(@_)">
                  <c:v>175.7448</c:v>
                </c:pt>
                <c:pt idx="101" formatCode="_(* #,##0.00_);_(* \(#,##0.00\);_(* &quot;-&quot;??_);_(@_)">
                  <c:v>170.83500000000001</c:v>
                </c:pt>
                <c:pt idx="102" formatCode="_(* #,##0.00_);_(* \(#,##0.00\);_(* &quot;-&quot;??_);_(@_)">
                  <c:v>166.39619999999999</c:v>
                </c:pt>
                <c:pt idx="103" formatCode="_(* #,##0.00_);_(* \(#,##0.00\);_(* &quot;-&quot;??_);_(@_)">
                  <c:v>166.221</c:v>
                </c:pt>
                <c:pt idx="104" formatCode="_(* #,##0.00_);_(* \(#,##0.00\);_(* &quot;-&quot;??_);_(@_)">
                  <c:v>165.79759999999999</c:v>
                </c:pt>
                <c:pt idx="105" formatCode="_(* #,##0.00_);_(* \(#,##0.00\);_(* &quot;-&quot;??_);_(@_)">
                  <c:v>163.15199999999999</c:v>
                </c:pt>
                <c:pt idx="106" formatCode="_(* #,##0.00_);_(* \(#,##0.00\);_(* &quot;-&quot;??_);_(@_)">
                  <c:v>162.8064</c:v>
                </c:pt>
                <c:pt idx="107" formatCode="_(* #,##0.00_);_(* \(#,##0.00\);_(* &quot;-&quot;??_);_(@_)">
                  <c:v>174.809</c:v>
                </c:pt>
                <c:pt idx="108" formatCode="_(* #,##0.00_);_(* \(#,##0.00\);_(* &quot;-&quot;??_);_(@_)">
                  <c:v>181.125</c:v>
                </c:pt>
                <c:pt idx="109" formatCode="_(* #,##0.00_);_(* \(#,##0.00\);_(* &quot;-&quot;??_);_(@_)">
                  <c:v>196.14000000000001</c:v>
                </c:pt>
                <c:pt idx="110" formatCode="_(* #,##0.00_);_(* \(#,##0.00\);_(* &quot;-&quot;??_);_(@_)">
                  <c:v>195.8</c:v>
                </c:pt>
                <c:pt idx="111" formatCode="_(* #,##0.00_);_(* \(#,##0.00\);_(* &quot;-&quot;??_);_(@_)">
                  <c:v>179.9658</c:v>
                </c:pt>
                <c:pt idx="112" formatCode="_(* #,##0.00_);_(* \(#,##0.00\);_(* &quot;-&quot;??_);_(@_)">
                  <c:v>168.2792</c:v>
                </c:pt>
                <c:pt idx="113" formatCode="_(* #,##0.00_);_(* \(#,##0.00\);_(* &quot;-&quot;??_);_(@_)">
                  <c:v>176.4</c:v>
                </c:pt>
                <c:pt idx="114" formatCode="_(* #,##0.00_);_(* \(#,##0.00\);_(* &quot;-&quot;??_);_(@_)">
                  <c:v>177.1644</c:v>
                </c:pt>
                <c:pt idx="115" formatCode="_(* #,##0.00_);_(* \(#,##0.00\);_(* &quot;-&quot;??_);_(@_)">
                  <c:v>175.45600000000002</c:v>
                </c:pt>
                <c:pt idx="116" formatCode="_(* #,##0.00_);_(* \(#,##0.00\);_(* &quot;-&quot;??_);_(@_)">
                  <c:v>178.43610000000001</c:v>
                </c:pt>
                <c:pt idx="117" formatCode="_(* #,##0.00_);_(* \(#,##0.00\);_(* &quot;-&quot;??_);_(@_)">
                  <c:v>175.53830000000002</c:v>
                </c:pt>
                <c:pt idx="118" formatCode="_(* #,##0.00_);_(* \(#,##0.00\);_(* &quot;-&quot;??_);_(@_)">
                  <c:v>171.41419999999999</c:v>
                </c:pt>
                <c:pt idx="119" formatCode="_(* #,##0.00_);_(* \(#,##0.00\);_(* &quot;-&quot;??_);_(@_)">
                  <c:v>179.446</c:v>
                </c:pt>
                <c:pt idx="120" formatCode="_(* #,##0.00_);_(* \(#,##0.00\);_(* &quot;-&quot;??_);_(@_)">
                  <c:v>172.12800000000001</c:v>
                </c:pt>
                <c:pt idx="121" formatCode="_(* #,##0.00_);_(* \(#,##0.00\);_(* &quot;-&quot;??_);_(@_)">
                  <c:v>175.09460000000001</c:v>
                </c:pt>
                <c:pt idx="122" formatCode="_(* #,##0.00_);_(* \(#,##0.00\);_(* &quot;-&quot;??_);_(@_)">
                  <c:v>181.44809999999998</c:v>
                </c:pt>
                <c:pt idx="123" formatCode="_(* #,##0.00_);_(* \(#,##0.00\);_(* &quot;-&quot;??_);_(@_)">
                  <c:v>188.79130000000001</c:v>
                </c:pt>
                <c:pt idx="124" formatCode="_(* #,##0.00_);_(* \(#,##0.00\);_(* &quot;-&quot;??_);_(@_)">
                  <c:v>190.1224</c:v>
                </c:pt>
                <c:pt idx="125" formatCode="_(* #,##0.00_);_(* \(#,##0.00\);_(* &quot;-&quot;??_);_(@_)">
                  <c:v>190.6996</c:v>
                </c:pt>
                <c:pt idx="126" formatCode="_(* #,##0.00_);_(* \(#,##0.00\);_(* &quot;-&quot;??_);_(@_)">
                  <c:v>192.35359999999997</c:v>
                </c:pt>
                <c:pt idx="127" formatCode="_(* #,##0.00_);_(* \(#,##0.00\);_(* &quot;-&quot;??_);_(@_)">
                  <c:v>192.91799999999998</c:v>
                </c:pt>
                <c:pt idx="128" formatCode="_(* #,##0.00_);_(* \(#,##0.00\);_(* &quot;-&quot;??_);_(@_)">
                  <c:v>208.78</c:v>
                </c:pt>
                <c:pt idx="129" formatCode="_(* #,##0.00_);_(* \(#,##0.00\);_(* &quot;-&quot;??_);_(@_)">
                  <c:v>218.21099999999998</c:v>
                </c:pt>
                <c:pt idx="130" formatCode="_(* #,##0.00_);_(* \(#,##0.00\);_(* &quot;-&quot;??_);_(@_)">
                  <c:v>212.83099999999999</c:v>
                </c:pt>
                <c:pt idx="131" formatCode="_(* #,##0.00_);_(* \(#,##0.00\);_(* &quot;-&quot;??_);_(@_)">
                  <c:v>202.09799999999998</c:v>
                </c:pt>
                <c:pt idx="132" formatCode="_(* #,##0.00_);_(* \(#,##0.00\);_(* &quot;-&quot;??_);_(@_)">
                  <c:v>209.71929999999998</c:v>
                </c:pt>
                <c:pt idx="133" formatCode="_(* #,##0.00_);_(* \(#,##0.00\);_(* &quot;-&quot;??_);_(@_)">
                  <c:v>214.62209999999999</c:v>
                </c:pt>
                <c:pt idx="134" formatCode="_(* #,##0.00_);_(* \(#,##0.00\);_(* &quot;-&quot;??_);_(@_)">
                  <c:v>222.68700000000001</c:v>
                </c:pt>
                <c:pt idx="135" formatCode="_(* #,##0.00_);_(* \(#,##0.00\);_(* &quot;-&quot;??_);_(@_)">
                  <c:v>217.16719999999998</c:v>
                </c:pt>
                <c:pt idx="136" formatCode="_(* #,##0.00_);_(* \(#,##0.00\);_(* &quot;-&quot;??_);_(@_)">
                  <c:v>221.78200000000001</c:v>
                </c:pt>
                <c:pt idx="137" formatCode="_(* #,##0.00_);_(* \(#,##0.00\);_(* &quot;-&quot;??_);_(@_)">
                  <c:v>222.51059999999998</c:v>
                </c:pt>
                <c:pt idx="138" formatCode="_(* #,##0.00_);_(* \(#,##0.00\);_(* &quot;-&quot;??_);_(@_)">
                  <c:v>220.154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CBC-497D-90EA-ED1F6B473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DCBC-497D-90EA-ED1F6B47303D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DCBC-497D-90EA-ED1F6B47303D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CBC-497D-90EA-ED1F6B47303D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CBC-497D-90EA-ED1F6B473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  <c:pt idx="138" formatCode="_(* #,##0.00_);_(* \(#,##0.00\);_(* &quot;-&quot;??_);_(@_)">
                  <c:v>270</c:v>
                </c:pt>
                <c:pt idx="139" formatCode="_(* #,##0.00_);_(* \(#,##0.00\);_(* &quot;-&quot;??_);_(@_)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52-4178-B9D0-ED4ACECA9D2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233.84129999999999</c:v>
                </c:pt>
                <c:pt idx="85">
                  <c:v>235.24770000000001</c:v>
                </c:pt>
                <c:pt idx="86">
                  <c:v>232.08960000000002</c:v>
                </c:pt>
                <c:pt idx="87">
                  <c:v>231.36440000000002</c:v>
                </c:pt>
                <c:pt idx="88">
                  <c:v>236.39999999999998</c:v>
                </c:pt>
                <c:pt idx="89">
                  <c:v>228.39619999999999</c:v>
                </c:pt>
                <c:pt idx="90">
                  <c:v>228.26700000000002</c:v>
                </c:pt>
                <c:pt idx="91">
                  <c:v>223.70599999999999</c:v>
                </c:pt>
                <c:pt idx="92">
                  <c:v>226.75200000000001</c:v>
                </c:pt>
                <c:pt idx="93">
                  <c:v>209.55029999999999</c:v>
                </c:pt>
                <c:pt idx="94">
                  <c:v>194.36999999999998</c:v>
                </c:pt>
                <c:pt idx="95">
                  <c:v>190.17179999999999</c:v>
                </c:pt>
                <c:pt idx="96">
                  <c:v>184.4966</c:v>
                </c:pt>
                <c:pt idx="97">
                  <c:v>168.548</c:v>
                </c:pt>
                <c:pt idx="98">
                  <c:v>158.09799999999998</c:v>
                </c:pt>
                <c:pt idx="99">
                  <c:v>146.8032</c:v>
                </c:pt>
                <c:pt idx="100">
                  <c:v>148.35599999999999</c:v>
                </c:pt>
                <c:pt idx="101">
                  <c:v>149.19589999999999</c:v>
                </c:pt>
                <c:pt idx="102">
                  <c:v>148.161</c:v>
                </c:pt>
                <c:pt idx="103">
                  <c:v>148.005</c:v>
                </c:pt>
                <c:pt idx="104">
                  <c:v>141.94999999999999</c:v>
                </c:pt>
                <c:pt idx="105">
                  <c:v>147.29</c:v>
                </c:pt>
                <c:pt idx="106">
                  <c:v>157.1534</c:v>
                </c:pt>
                <c:pt idx="107">
                  <c:v>173.68119999999999</c:v>
                </c:pt>
                <c:pt idx="108">
                  <c:v>165.375</c:v>
                </c:pt>
                <c:pt idx="109">
                  <c:v>232.00560000000002</c:v>
                </c:pt>
                <c:pt idx="110">
                  <c:v>216.9375</c:v>
                </c:pt>
                <c:pt idx="111">
                  <c:v>206.62739999999999</c:v>
                </c:pt>
                <c:pt idx="112">
                  <c:v>193.74250000000001</c:v>
                </c:pt>
                <c:pt idx="113">
                  <c:v>207.27</c:v>
                </c:pt>
                <c:pt idx="114">
                  <c:v>216.77880000000002</c:v>
                </c:pt>
                <c:pt idx="115">
                  <c:v>210.5472</c:v>
                </c:pt>
                <c:pt idx="116">
                  <c:v>218.94</c:v>
                </c:pt>
                <c:pt idx="117">
                  <c:v>219.15030000000002</c:v>
                </c:pt>
                <c:pt idx="118">
                  <c:v>205.0461</c:v>
                </c:pt>
                <c:pt idx="119">
                  <c:v>206.471</c:v>
                </c:pt>
                <c:pt idx="120">
                  <c:v>214.08420000000001</c:v>
                </c:pt>
                <c:pt idx="121">
                  <c:v>235.24980000000002</c:v>
                </c:pt>
                <c:pt idx="122">
                  <c:v>256.78620000000001</c:v>
                </c:pt>
                <c:pt idx="123">
                  <c:v>287.93309999999997</c:v>
                </c:pt>
                <c:pt idx="124">
                  <c:v>284.65839999999997</c:v>
                </c:pt>
                <c:pt idx="125">
                  <c:v>294.43180000000001</c:v>
                </c:pt>
                <c:pt idx="126">
                  <c:v>288.53039999999999</c:v>
                </c:pt>
                <c:pt idx="127">
                  <c:v>279.47039999999998</c:v>
                </c:pt>
                <c:pt idx="128">
                  <c:v>301.68709999999999</c:v>
                </c:pt>
                <c:pt idx="129">
                  <c:v>291.9871</c:v>
                </c:pt>
                <c:pt idx="130">
                  <c:v>289.65780000000001</c:v>
                </c:pt>
                <c:pt idx="131">
                  <c:v>327.50240000000002</c:v>
                </c:pt>
                <c:pt idx="132">
                  <c:v>376.04839999999996</c:v>
                </c:pt>
                <c:pt idx="133">
                  <c:v>447.72839999999997</c:v>
                </c:pt>
                <c:pt idx="134">
                  <c:v>408.6</c:v>
                </c:pt>
                <c:pt idx="135">
                  <c:v>329.81</c:v>
                </c:pt>
                <c:pt idx="136">
                  <c:v>339.72969999999998</c:v>
                </c:pt>
                <c:pt idx="137">
                  <c:v>314.72219999999999</c:v>
                </c:pt>
                <c:pt idx="138">
                  <c:v>270.18899999999996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52-4178-B9D0-ED4ACECA9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  <c:pt idx="138" formatCode="_(* #,##0.00_);_(* \(#,##0.00\);_(* &quot;-&quot;??_);_(@_)">
                  <c:v>315</c:v>
                </c:pt>
                <c:pt idx="139" formatCode="_(* #,##0.00_);_(* \(#,##0.00\);_(* &quot;-&quot;??_);_(@_)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14-4D08-82B9-EE485380577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224.04689999999999</c:v>
                </c:pt>
                <c:pt idx="85">
                  <c:v>225.49650000000003</c:v>
                </c:pt>
                <c:pt idx="86">
                  <c:v>222.41920000000002</c:v>
                </c:pt>
                <c:pt idx="87">
                  <c:v>221.82360000000003</c:v>
                </c:pt>
                <c:pt idx="88">
                  <c:v>226.94399999999999</c:v>
                </c:pt>
                <c:pt idx="89">
                  <c:v>218.9778</c:v>
                </c:pt>
                <c:pt idx="90">
                  <c:v>218.90220000000002</c:v>
                </c:pt>
                <c:pt idx="91">
                  <c:v>214.2868</c:v>
                </c:pt>
                <c:pt idx="92">
                  <c:v>217.304</c:v>
                </c:pt>
                <c:pt idx="93">
                  <c:v>207.1825</c:v>
                </c:pt>
                <c:pt idx="94">
                  <c:v>206.14999999999998</c:v>
                </c:pt>
                <c:pt idx="95">
                  <c:v>205.43249999999998</c:v>
                </c:pt>
                <c:pt idx="96">
                  <c:v>209.01829999999998</c:v>
                </c:pt>
                <c:pt idx="97">
                  <c:v>208.06960000000001</c:v>
                </c:pt>
                <c:pt idx="98">
                  <c:v>183.48599999999999</c:v>
                </c:pt>
                <c:pt idx="99">
                  <c:v>170.88810000000001</c:v>
                </c:pt>
                <c:pt idx="100">
                  <c:v>165.47399999999999</c:v>
                </c:pt>
                <c:pt idx="101">
                  <c:v>158.30709999999999</c:v>
                </c:pt>
                <c:pt idx="102">
                  <c:v>158.41829999999999</c:v>
                </c:pt>
                <c:pt idx="103">
                  <c:v>158.25150000000002</c:v>
                </c:pt>
                <c:pt idx="104">
                  <c:v>157.8484</c:v>
                </c:pt>
                <c:pt idx="105">
                  <c:v>155.221</c:v>
                </c:pt>
                <c:pt idx="106">
                  <c:v>154.8922</c:v>
                </c:pt>
                <c:pt idx="107">
                  <c:v>172.55339999999998</c:v>
                </c:pt>
                <c:pt idx="108">
                  <c:v>189</c:v>
                </c:pt>
                <c:pt idx="109">
                  <c:v>225.2808</c:v>
                </c:pt>
                <c:pt idx="110">
                  <c:v>210.26250000000002</c:v>
                </c:pt>
                <c:pt idx="111">
                  <c:v>202.18379999999999</c:v>
                </c:pt>
                <c:pt idx="112">
                  <c:v>190.4212</c:v>
                </c:pt>
                <c:pt idx="113">
                  <c:v>198.45000000000002</c:v>
                </c:pt>
                <c:pt idx="114">
                  <c:v>199.17240000000001</c:v>
                </c:pt>
                <c:pt idx="115">
                  <c:v>197.38800000000001</c:v>
                </c:pt>
                <c:pt idx="116">
                  <c:v>200.33009999999999</c:v>
                </c:pt>
                <c:pt idx="117">
                  <c:v>197.3443</c:v>
                </c:pt>
                <c:pt idx="118">
                  <c:v>193.1122</c:v>
                </c:pt>
                <c:pt idx="119">
                  <c:v>201.066</c:v>
                </c:pt>
                <c:pt idx="120">
                  <c:v>193.64400000000001</c:v>
                </c:pt>
                <c:pt idx="121">
                  <c:v>212.69160000000002</c:v>
                </c:pt>
                <c:pt idx="122">
                  <c:v>218.58659999999998</c:v>
                </c:pt>
                <c:pt idx="123">
                  <c:v>229.9246</c:v>
                </c:pt>
                <c:pt idx="124">
                  <c:v>232.13839999999999</c:v>
                </c:pt>
                <c:pt idx="125">
                  <c:v>230.51600000000002</c:v>
                </c:pt>
                <c:pt idx="126">
                  <c:v>234.16959999999997</c:v>
                </c:pt>
                <c:pt idx="127">
                  <c:v>235.6728</c:v>
                </c:pt>
                <c:pt idx="128">
                  <c:v>251.57990000000001</c:v>
                </c:pt>
                <c:pt idx="129">
                  <c:v>251.46219999999997</c:v>
                </c:pt>
                <c:pt idx="130">
                  <c:v>241.9006</c:v>
                </c:pt>
                <c:pt idx="131">
                  <c:v>274.64600000000002</c:v>
                </c:pt>
                <c:pt idx="132">
                  <c:v>303.73139999999995</c:v>
                </c:pt>
                <c:pt idx="133">
                  <c:v>322.44659999999999</c:v>
                </c:pt>
                <c:pt idx="134">
                  <c:v>304.40700000000004</c:v>
                </c:pt>
                <c:pt idx="135">
                  <c:v>300.38079999999997</c:v>
                </c:pt>
                <c:pt idx="136">
                  <c:v>319.5677</c:v>
                </c:pt>
                <c:pt idx="137">
                  <c:v>313.7199</c:v>
                </c:pt>
                <c:pt idx="138">
                  <c:v>315.22049999999996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14-4D08-82B9-EE4853805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  <c:pt idx="138" formatCode="_(* #,##0.00_);_(* \(#,##0.00\);_(* &quot;-&quot;??_);_(@_)">
                  <c:v>288</c:v>
                </c:pt>
                <c:pt idx="139" formatCode="_(* #,##0.00_);_(* \(#,##0.00\);_(* &quot;-&quot;??_);_(@_)">
                  <c:v>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A7-4564-B06C-AE7DE8E06FB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217.9254</c:v>
                </c:pt>
                <c:pt idx="85">
                  <c:v>219.40200000000002</c:v>
                </c:pt>
                <c:pt idx="86">
                  <c:v>216.37520000000001</c:v>
                </c:pt>
                <c:pt idx="87">
                  <c:v>215.86060000000001</c:v>
                </c:pt>
                <c:pt idx="88">
                  <c:v>221.03399999999999</c:v>
                </c:pt>
                <c:pt idx="89">
                  <c:v>213.09129999999999</c:v>
                </c:pt>
                <c:pt idx="90">
                  <c:v>213.04920000000001</c:v>
                </c:pt>
                <c:pt idx="91">
                  <c:v>208.3998</c:v>
                </c:pt>
                <c:pt idx="92">
                  <c:v>211.399</c:v>
                </c:pt>
                <c:pt idx="93">
                  <c:v>201.26300000000001</c:v>
                </c:pt>
                <c:pt idx="94">
                  <c:v>200.26</c:v>
                </c:pt>
                <c:pt idx="95">
                  <c:v>199.56299999999999</c:v>
                </c:pt>
                <c:pt idx="96">
                  <c:v>203.1798</c:v>
                </c:pt>
                <c:pt idx="97">
                  <c:v>206.90720000000002</c:v>
                </c:pt>
                <c:pt idx="98">
                  <c:v>197.33399999999997</c:v>
                </c:pt>
                <c:pt idx="99">
                  <c:v>189.23850000000002</c:v>
                </c:pt>
                <c:pt idx="100">
                  <c:v>182.59199999999998</c:v>
                </c:pt>
                <c:pt idx="101">
                  <c:v>177.66839999999999</c:v>
                </c:pt>
                <c:pt idx="102">
                  <c:v>173.23439999999999</c:v>
                </c:pt>
                <c:pt idx="103">
                  <c:v>173.05200000000002</c:v>
                </c:pt>
                <c:pt idx="104">
                  <c:v>172.6112</c:v>
                </c:pt>
                <c:pt idx="105">
                  <c:v>169.95</c:v>
                </c:pt>
                <c:pt idx="106">
                  <c:v>169.59</c:v>
                </c:pt>
                <c:pt idx="107">
                  <c:v>181.57579999999999</c:v>
                </c:pt>
                <c:pt idx="108">
                  <c:v>187.875</c:v>
                </c:pt>
                <c:pt idx="109">
                  <c:v>214.0728</c:v>
                </c:pt>
                <c:pt idx="110">
                  <c:v>211.375</c:v>
                </c:pt>
                <c:pt idx="111">
                  <c:v>196.6293</c:v>
                </c:pt>
                <c:pt idx="112">
                  <c:v>184.88569999999999</c:v>
                </c:pt>
                <c:pt idx="113">
                  <c:v>192.9375</c:v>
                </c:pt>
                <c:pt idx="114">
                  <c:v>193.6704</c:v>
                </c:pt>
                <c:pt idx="115">
                  <c:v>191.905</c:v>
                </c:pt>
                <c:pt idx="116">
                  <c:v>194.85660000000001</c:v>
                </c:pt>
                <c:pt idx="117">
                  <c:v>191.89280000000002</c:v>
                </c:pt>
                <c:pt idx="118">
                  <c:v>187.68770000000001</c:v>
                </c:pt>
                <c:pt idx="119">
                  <c:v>195.661</c:v>
                </c:pt>
                <c:pt idx="120">
                  <c:v>188.26500000000001</c:v>
                </c:pt>
                <c:pt idx="121">
                  <c:v>196.57859999999999</c:v>
                </c:pt>
                <c:pt idx="122">
                  <c:v>202.67009999999999</c:v>
                </c:pt>
                <c:pt idx="123">
                  <c:v>209.8853</c:v>
                </c:pt>
                <c:pt idx="124">
                  <c:v>211.13040000000001</c:v>
                </c:pt>
                <c:pt idx="125">
                  <c:v>211.65560000000002</c:v>
                </c:pt>
                <c:pt idx="126">
                  <c:v>213.26159999999999</c:v>
                </c:pt>
                <c:pt idx="127">
                  <c:v>213.774</c:v>
                </c:pt>
                <c:pt idx="128">
                  <c:v>229.65800000000002</c:v>
                </c:pt>
                <c:pt idx="129">
                  <c:v>238.99299999999997</c:v>
                </c:pt>
                <c:pt idx="130">
                  <c:v>233.595</c:v>
                </c:pt>
                <c:pt idx="131">
                  <c:v>269.464</c:v>
                </c:pt>
                <c:pt idx="132">
                  <c:v>284.10249999999996</c:v>
                </c:pt>
                <c:pt idx="133">
                  <c:v>306.01619999999997</c:v>
                </c:pt>
                <c:pt idx="134">
                  <c:v>288.06300000000005</c:v>
                </c:pt>
                <c:pt idx="135">
                  <c:v>284.14400000000001</c:v>
                </c:pt>
                <c:pt idx="136">
                  <c:v>295.37329999999997</c:v>
                </c:pt>
                <c:pt idx="137">
                  <c:v>295.67849999999999</c:v>
                </c:pt>
                <c:pt idx="138">
                  <c:v>288.20159999999998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A7-4564-B06C-AE7DE8E06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  <c:pt idx="138" formatCode="_(* #,##0.00_);_(* \(#,##0.00\);_(* &quot;-&quot;??_);_(@_)">
                  <c:v>260</c:v>
                </c:pt>
                <c:pt idx="139" formatCode="_(* #,##0.00_);_(* \(#,##0.00\);_(* &quot;-&quot;??_);_(@_)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57-4A53-84D6-75432E999B5C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211.8039</c:v>
                </c:pt>
                <c:pt idx="85">
                  <c:v>213.3075</c:v>
                </c:pt>
                <c:pt idx="86">
                  <c:v>210.33120000000002</c:v>
                </c:pt>
                <c:pt idx="87">
                  <c:v>209.89760000000001</c:v>
                </c:pt>
                <c:pt idx="88">
                  <c:v>215.124</c:v>
                </c:pt>
                <c:pt idx="89">
                  <c:v>207.20480000000001</c:v>
                </c:pt>
                <c:pt idx="90">
                  <c:v>207.1962</c:v>
                </c:pt>
                <c:pt idx="91">
                  <c:v>202.5128</c:v>
                </c:pt>
                <c:pt idx="92">
                  <c:v>205.494</c:v>
                </c:pt>
                <c:pt idx="93">
                  <c:v>195.34350000000001</c:v>
                </c:pt>
                <c:pt idx="94">
                  <c:v>194.36999999999998</c:v>
                </c:pt>
                <c:pt idx="95">
                  <c:v>193.6935</c:v>
                </c:pt>
                <c:pt idx="96">
                  <c:v>197.34129999999999</c:v>
                </c:pt>
                <c:pt idx="97">
                  <c:v>201.09520000000001</c:v>
                </c:pt>
                <c:pt idx="98">
                  <c:v>191.56399999999999</c:v>
                </c:pt>
                <c:pt idx="99">
                  <c:v>186.94470000000001</c:v>
                </c:pt>
                <c:pt idx="100">
                  <c:v>180.30959999999999</c:v>
                </c:pt>
                <c:pt idx="101">
                  <c:v>175.39060000000001</c:v>
                </c:pt>
                <c:pt idx="102">
                  <c:v>170.95499999999998</c:v>
                </c:pt>
                <c:pt idx="103">
                  <c:v>170.77500000000001</c:v>
                </c:pt>
                <c:pt idx="104">
                  <c:v>170.34</c:v>
                </c:pt>
                <c:pt idx="105">
                  <c:v>167.684</c:v>
                </c:pt>
                <c:pt idx="106">
                  <c:v>167.3288</c:v>
                </c:pt>
                <c:pt idx="107">
                  <c:v>179.3202</c:v>
                </c:pt>
                <c:pt idx="108">
                  <c:v>185.625</c:v>
                </c:pt>
                <c:pt idx="109">
                  <c:v>207.34800000000001</c:v>
                </c:pt>
                <c:pt idx="110">
                  <c:v>206.92500000000001</c:v>
                </c:pt>
                <c:pt idx="111">
                  <c:v>191.07480000000001</c:v>
                </c:pt>
                <c:pt idx="112">
                  <c:v>179.3502</c:v>
                </c:pt>
                <c:pt idx="113">
                  <c:v>187.42500000000001</c:v>
                </c:pt>
                <c:pt idx="114">
                  <c:v>188.16840000000002</c:v>
                </c:pt>
                <c:pt idx="115">
                  <c:v>186.422</c:v>
                </c:pt>
                <c:pt idx="116">
                  <c:v>189.38310000000001</c:v>
                </c:pt>
                <c:pt idx="117">
                  <c:v>186.44130000000001</c:v>
                </c:pt>
                <c:pt idx="118">
                  <c:v>182.26319999999998</c:v>
                </c:pt>
                <c:pt idx="119">
                  <c:v>190.256</c:v>
                </c:pt>
                <c:pt idx="120">
                  <c:v>182.88600000000002</c:v>
                </c:pt>
                <c:pt idx="121">
                  <c:v>191.20760000000001</c:v>
                </c:pt>
                <c:pt idx="122">
                  <c:v>197.3646</c:v>
                </c:pt>
                <c:pt idx="123">
                  <c:v>204.61179999999999</c:v>
                </c:pt>
                <c:pt idx="124">
                  <c:v>205.8784</c:v>
                </c:pt>
                <c:pt idx="125">
                  <c:v>206.41660000000002</c:v>
                </c:pt>
                <c:pt idx="126">
                  <c:v>208.03459999999998</c:v>
                </c:pt>
                <c:pt idx="127">
                  <c:v>208.56</c:v>
                </c:pt>
                <c:pt idx="128">
                  <c:v>224.4385</c:v>
                </c:pt>
                <c:pt idx="129">
                  <c:v>233.79749999999999</c:v>
                </c:pt>
                <c:pt idx="130">
                  <c:v>228.404</c:v>
                </c:pt>
                <c:pt idx="131">
                  <c:v>239.4084</c:v>
                </c:pt>
                <c:pt idx="132">
                  <c:v>263.44049999999999</c:v>
                </c:pt>
                <c:pt idx="133">
                  <c:v>277.26299999999998</c:v>
                </c:pt>
                <c:pt idx="134">
                  <c:v>266.61150000000004</c:v>
                </c:pt>
                <c:pt idx="135">
                  <c:v>259.78879999999998</c:v>
                </c:pt>
                <c:pt idx="136">
                  <c:v>269.16269999999997</c:v>
                </c:pt>
                <c:pt idx="137">
                  <c:v>270.62099999999998</c:v>
                </c:pt>
                <c:pt idx="138">
                  <c:v>260.18199999999996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57-4A53-84D6-75432E999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  <c:pt idx="138" formatCode="_(* #,##0.00_);_(* \(#,##0.00\);_(* &quot;-&quot;??_);_(@_)">
                  <c:v>246</c:v>
                </c:pt>
                <c:pt idx="139" formatCode="_(* #,##0.00_);_(* \(#,##0.00\);_(* &quot;-&quot;??_);_(@_)">
                  <c:v>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4C-4A37-A6EB-D37ABF9DCFB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205.6824</c:v>
                </c:pt>
                <c:pt idx="85" formatCode="_(* #,##0.00_);_(* \(#,##0.00\);_(* &quot;-&quot;??_);_(@_)">
                  <c:v>207.21300000000002</c:v>
                </c:pt>
                <c:pt idx="86" formatCode="_(* #,##0.00_);_(* \(#,##0.00\);_(* &quot;-&quot;??_);_(@_)">
                  <c:v>204.28720000000001</c:v>
                </c:pt>
                <c:pt idx="87" formatCode="_(* #,##0.00_);_(* \(#,##0.00\);_(* &quot;-&quot;??_);_(@_)">
                  <c:v>203.93460000000002</c:v>
                </c:pt>
                <c:pt idx="88" formatCode="_(* #,##0.00_);_(* \(#,##0.00\);_(* &quot;-&quot;??_);_(@_)">
                  <c:v>209.214</c:v>
                </c:pt>
                <c:pt idx="89" formatCode="_(* #,##0.00_);_(* \(#,##0.00\);_(* &quot;-&quot;??_);_(@_)">
                  <c:v>201.31829999999999</c:v>
                </c:pt>
                <c:pt idx="90" formatCode="_(* #,##0.00_);_(* \(#,##0.00\);_(* &quot;-&quot;??_);_(@_)">
                  <c:v>201.34320000000002</c:v>
                </c:pt>
                <c:pt idx="91" formatCode="_(* #,##0.00_);_(* \(#,##0.00\);_(* &quot;-&quot;??_);_(@_)">
                  <c:v>196.6258</c:v>
                </c:pt>
                <c:pt idx="92" formatCode="_(* #,##0.00_);_(* \(#,##0.00\);_(* &quot;-&quot;??_);_(@_)">
                  <c:v>199.589</c:v>
                </c:pt>
                <c:pt idx="93" formatCode="_(* #,##0.00_);_(* \(#,##0.00\);_(* &quot;-&quot;??_);_(@_)">
                  <c:v>189.42399999999998</c:v>
                </c:pt>
                <c:pt idx="94" formatCode="_(* #,##0.00_);_(* \(#,##0.00\);_(* &quot;-&quot;??_);_(@_)">
                  <c:v>188.48</c:v>
                </c:pt>
                <c:pt idx="95" formatCode="_(* #,##0.00_);_(* \(#,##0.00\);_(* &quot;-&quot;??_);_(@_)">
                  <c:v>187.82399999999998</c:v>
                </c:pt>
                <c:pt idx="96" formatCode="_(* #,##0.00_);_(* \(#,##0.00\);_(* &quot;-&quot;??_);_(@_)">
                  <c:v>191.50279999999998</c:v>
                </c:pt>
                <c:pt idx="97" formatCode="_(* #,##0.00_);_(* \(#,##0.00\);_(* &quot;-&quot;??_);_(@_)">
                  <c:v>195.28320000000002</c:v>
                </c:pt>
                <c:pt idx="98" formatCode="_(* #,##0.00_);_(* \(#,##0.00\);_(* &quot;-&quot;??_);_(@_)">
                  <c:v>185.79399999999998</c:v>
                </c:pt>
                <c:pt idx="99" formatCode="_(* #,##0.00_);_(* \(#,##0.00\);_(* &quot;-&quot;??_);_(@_)">
                  <c:v>184.65090000000001</c:v>
                </c:pt>
                <c:pt idx="100" formatCode="_(* #,##0.00_);_(* \(#,##0.00\);_(* &quot;-&quot;??_);_(@_)">
                  <c:v>178.02719999999999</c:v>
                </c:pt>
                <c:pt idx="101" formatCode="_(* #,##0.00_);_(* \(#,##0.00\);_(* &quot;-&quot;??_);_(@_)">
                  <c:v>173.11279999999999</c:v>
                </c:pt>
                <c:pt idx="102" formatCode="_(* #,##0.00_);_(* \(#,##0.00\);_(* &quot;-&quot;??_);_(@_)">
                  <c:v>168.6756</c:v>
                </c:pt>
                <c:pt idx="103" formatCode="_(* #,##0.00_);_(* \(#,##0.00\);_(* &quot;-&quot;??_);_(@_)">
                  <c:v>168.49800000000002</c:v>
                </c:pt>
                <c:pt idx="104" formatCode="_(* #,##0.00_);_(* \(#,##0.00\);_(* &quot;-&quot;??_);_(@_)">
                  <c:v>168.06879999999998</c:v>
                </c:pt>
                <c:pt idx="105" formatCode="_(* #,##0.00_);_(* \(#,##0.00\);_(* &quot;-&quot;??_);_(@_)">
                  <c:v>165.41800000000001</c:v>
                </c:pt>
                <c:pt idx="106" formatCode="_(* #,##0.00_);_(* \(#,##0.00\);_(* &quot;-&quot;??_);_(@_)">
                  <c:v>165.0676</c:v>
                </c:pt>
                <c:pt idx="107" formatCode="_(* #,##0.00_);_(* \(#,##0.00\);_(* &quot;-&quot;??_);_(@_)">
                  <c:v>177.06459999999998</c:v>
                </c:pt>
                <c:pt idx="108" formatCode="_(* #,##0.00_);_(* \(#,##0.00\);_(* &quot;-&quot;??_);_(@_)">
                  <c:v>183.375</c:v>
                </c:pt>
                <c:pt idx="109" formatCode="_(* #,##0.00_);_(* \(#,##0.00\);_(* &quot;-&quot;??_);_(@_)">
                  <c:v>201.744</c:v>
                </c:pt>
                <c:pt idx="110" formatCode="_(* #,##0.00_);_(* \(#,##0.00\);_(* &quot;-&quot;??_);_(@_)">
                  <c:v>201.36250000000001</c:v>
                </c:pt>
                <c:pt idx="111" formatCode="_(* #,##0.00_);_(* \(#,##0.00\);_(* &quot;-&quot;??_);_(@_)">
                  <c:v>185.52029999999999</c:v>
                </c:pt>
                <c:pt idx="112" formatCode="_(* #,##0.00_);_(* \(#,##0.00\);_(* &quot;-&quot;??_);_(@_)">
                  <c:v>173.81469999999999</c:v>
                </c:pt>
                <c:pt idx="113" formatCode="_(* #,##0.00_);_(* \(#,##0.00\);_(* &quot;-&quot;??_);_(@_)">
                  <c:v>181.91249999999999</c:v>
                </c:pt>
                <c:pt idx="114" formatCode="_(* #,##0.00_);_(* \(#,##0.00\);_(* &quot;-&quot;??_);_(@_)">
                  <c:v>182.66640000000001</c:v>
                </c:pt>
                <c:pt idx="115" formatCode="_(* #,##0.00_);_(* \(#,##0.00\);_(* &quot;-&quot;??_);_(@_)">
                  <c:v>180.93899999999999</c:v>
                </c:pt>
                <c:pt idx="116" formatCode="_(* #,##0.00_);_(* \(#,##0.00\);_(* &quot;-&quot;??_);_(@_)">
                  <c:v>183.90960000000001</c:v>
                </c:pt>
                <c:pt idx="117" formatCode="_(* #,##0.00_);_(* \(#,##0.00\);_(* &quot;-&quot;??_);_(@_)">
                  <c:v>180.9898</c:v>
                </c:pt>
                <c:pt idx="118" formatCode="_(* #,##0.00_);_(* \(#,##0.00\);_(* &quot;-&quot;??_);_(@_)">
                  <c:v>176.83869999999999</c:v>
                </c:pt>
                <c:pt idx="119" formatCode="_(* #,##0.00_);_(* \(#,##0.00\);_(* &quot;-&quot;??_);_(@_)">
                  <c:v>184.851</c:v>
                </c:pt>
                <c:pt idx="120" formatCode="_(* #,##0.00_);_(* \(#,##0.00\);_(* &quot;-&quot;??_);_(@_)">
                  <c:v>177.50700000000001</c:v>
                </c:pt>
                <c:pt idx="121" formatCode="_(* #,##0.00_);_(* \(#,##0.00\);_(* &quot;-&quot;??_);_(@_)">
                  <c:v>185.8366</c:v>
                </c:pt>
                <c:pt idx="122" formatCode="_(* #,##0.00_);_(* \(#,##0.00\);_(* &quot;-&quot;??_);_(@_)">
                  <c:v>192.0591</c:v>
                </c:pt>
                <c:pt idx="123" formatCode="_(* #,##0.00_);_(* \(#,##0.00\);_(* &quot;-&quot;??_);_(@_)">
                  <c:v>199.3383</c:v>
                </c:pt>
                <c:pt idx="124" formatCode="_(* #,##0.00_);_(* \(#,##0.00\);_(* &quot;-&quot;??_);_(@_)">
                  <c:v>200.62639999999999</c:v>
                </c:pt>
                <c:pt idx="125" formatCode="_(* #,##0.00_);_(* \(#,##0.00\);_(* &quot;-&quot;??_);_(@_)">
                  <c:v>201.17760000000001</c:v>
                </c:pt>
                <c:pt idx="126" formatCode="_(* #,##0.00_);_(* \(#,##0.00\);_(* &quot;-&quot;??_);_(@_)">
                  <c:v>202.80759999999998</c:v>
                </c:pt>
                <c:pt idx="127" formatCode="_(* #,##0.00_);_(* \(#,##0.00\);_(* &quot;-&quot;??_);_(@_)">
                  <c:v>203.346</c:v>
                </c:pt>
                <c:pt idx="128" formatCode="_(* #,##0.00_);_(* \(#,##0.00\);_(* &quot;-&quot;??_);_(@_)">
                  <c:v>219.21900000000002</c:v>
                </c:pt>
                <c:pt idx="129" formatCode="_(* #,##0.00_);_(* \(#,##0.00\);_(* &quot;-&quot;??_);_(@_)">
                  <c:v>228.60199999999998</c:v>
                </c:pt>
                <c:pt idx="130" formatCode="_(* #,##0.00_);_(* \(#,##0.00\);_(* &quot;-&quot;??_);_(@_)">
                  <c:v>223.21299999999999</c:v>
                </c:pt>
                <c:pt idx="131" formatCode="_(* #,##0.00_);_(* \(#,##0.00\);_(* &quot;-&quot;??_);_(@_)">
                  <c:v>212.46199999999999</c:v>
                </c:pt>
                <c:pt idx="132" formatCode="_(* #,##0.00_);_(* \(#,##0.00\);_(* &quot;-&quot;??_);_(@_)">
                  <c:v>222.11649999999997</c:v>
                </c:pt>
                <c:pt idx="133" formatCode="_(* #,##0.00_);_(* \(#,##0.00\);_(* &quot;-&quot;??_);_(@_)">
                  <c:v>253.64429999999999</c:v>
                </c:pt>
                <c:pt idx="134" formatCode="_(* #,##0.00_);_(* \(#,##0.00\);_(* &quot;-&quot;??_);_(@_)">
                  <c:v>245.16000000000003</c:v>
                </c:pt>
                <c:pt idx="135" formatCode="_(* #,##0.00_);_(* \(#,##0.00\);_(* &quot;-&quot;??_);_(@_)">
                  <c:v>234.41879999999998</c:v>
                </c:pt>
                <c:pt idx="136" formatCode="_(* #,##0.00_);_(* \(#,##0.00\);_(* &quot;-&quot;??_);_(@_)">
                  <c:v>251.01689999999999</c:v>
                </c:pt>
                <c:pt idx="137" formatCode="_(* #,##0.00_);_(* \(#,##0.00\);_(* &quot;-&quot;??_);_(@_)">
                  <c:v>251.57729999999998</c:v>
                </c:pt>
                <c:pt idx="138" formatCode="_(* #,##0.00_);_(* \(#,##0.00\);_(* &quot;-&quot;??_);_(@_)">
                  <c:v>246.17219999999998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4C-4A37-A6EB-D37ABF9DC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chart" Target="../charts/chart23.xml"/><Relationship Id="rId3" Type="http://schemas.openxmlformats.org/officeDocument/2006/relationships/image" Target="../media/image1.png"/><Relationship Id="rId7" Type="http://schemas.openxmlformats.org/officeDocument/2006/relationships/chart" Target="../charts/chart18.xml"/><Relationship Id="rId12" Type="http://schemas.openxmlformats.org/officeDocument/2006/relationships/chart" Target="../charts/chart22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7.xml"/><Relationship Id="rId11" Type="http://schemas.openxmlformats.org/officeDocument/2006/relationships/chart" Target="../charts/chart21.xml"/><Relationship Id="rId5" Type="http://schemas.openxmlformats.org/officeDocument/2006/relationships/chart" Target="../charts/chart16.xml"/><Relationship Id="rId15" Type="http://schemas.openxmlformats.org/officeDocument/2006/relationships/chart" Target="../charts/chart25.xml"/><Relationship Id="rId10" Type="http://schemas.openxmlformats.org/officeDocument/2006/relationships/chart" Target="../charts/chart20.xml"/><Relationship Id="rId4" Type="http://schemas.openxmlformats.org/officeDocument/2006/relationships/chart" Target="../charts/chart15.xml"/><Relationship Id="rId9" Type="http://schemas.openxmlformats.org/officeDocument/2006/relationships/image" Target="../media/image2.png"/><Relationship Id="rId14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6.xml"/><Relationship Id="rId3" Type="http://schemas.openxmlformats.org/officeDocument/2006/relationships/image" Target="../media/image1.png"/><Relationship Id="rId7" Type="http://schemas.openxmlformats.org/officeDocument/2006/relationships/chart" Target="../charts/chart31.xml"/><Relationship Id="rId12" Type="http://schemas.openxmlformats.org/officeDocument/2006/relationships/chart" Target="../charts/chart35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0.xml"/><Relationship Id="rId11" Type="http://schemas.openxmlformats.org/officeDocument/2006/relationships/chart" Target="../charts/chart34.xml"/><Relationship Id="rId5" Type="http://schemas.openxmlformats.org/officeDocument/2006/relationships/chart" Target="../charts/chart29.xml"/><Relationship Id="rId15" Type="http://schemas.openxmlformats.org/officeDocument/2006/relationships/chart" Target="../charts/chart38.xml"/><Relationship Id="rId10" Type="http://schemas.openxmlformats.org/officeDocument/2006/relationships/chart" Target="../charts/chart33.xml"/><Relationship Id="rId4" Type="http://schemas.openxmlformats.org/officeDocument/2006/relationships/chart" Target="../charts/chart28.xml"/><Relationship Id="rId9" Type="http://schemas.openxmlformats.org/officeDocument/2006/relationships/image" Target="../media/image2.png"/><Relationship Id="rId14" Type="http://schemas.openxmlformats.org/officeDocument/2006/relationships/chart" Target="../charts/chart37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13" Type="http://schemas.openxmlformats.org/officeDocument/2006/relationships/chart" Target="../charts/chart49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5" Type="http://schemas.openxmlformats.org/officeDocument/2006/relationships/chart" Target="../charts/chart5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Relationship Id="rId14" Type="http://schemas.openxmlformats.org/officeDocument/2006/relationships/chart" Target="../charts/chart50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7.xml"/><Relationship Id="rId13" Type="http://schemas.openxmlformats.org/officeDocument/2006/relationships/chart" Target="../charts/chart62.xml"/><Relationship Id="rId3" Type="http://schemas.openxmlformats.org/officeDocument/2006/relationships/chart" Target="../charts/chart52.xml"/><Relationship Id="rId7" Type="http://schemas.openxmlformats.org/officeDocument/2006/relationships/chart" Target="../charts/chart56.xml"/><Relationship Id="rId12" Type="http://schemas.openxmlformats.org/officeDocument/2006/relationships/chart" Target="../charts/chart6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55.xml"/><Relationship Id="rId11" Type="http://schemas.openxmlformats.org/officeDocument/2006/relationships/chart" Target="../charts/chart60.xml"/><Relationship Id="rId5" Type="http://schemas.openxmlformats.org/officeDocument/2006/relationships/chart" Target="../charts/chart54.xml"/><Relationship Id="rId15" Type="http://schemas.openxmlformats.org/officeDocument/2006/relationships/chart" Target="../charts/chart64.xml"/><Relationship Id="rId10" Type="http://schemas.openxmlformats.org/officeDocument/2006/relationships/chart" Target="../charts/chart59.xml"/><Relationship Id="rId4" Type="http://schemas.openxmlformats.org/officeDocument/2006/relationships/chart" Target="../charts/chart53.xml"/><Relationship Id="rId9" Type="http://schemas.openxmlformats.org/officeDocument/2006/relationships/chart" Target="../charts/chart58.xml"/><Relationship Id="rId14" Type="http://schemas.openxmlformats.org/officeDocument/2006/relationships/chart" Target="../charts/chart63.xml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0.xml"/><Relationship Id="rId13" Type="http://schemas.openxmlformats.org/officeDocument/2006/relationships/chart" Target="../charts/chart75.xml"/><Relationship Id="rId3" Type="http://schemas.openxmlformats.org/officeDocument/2006/relationships/chart" Target="../charts/chart65.xml"/><Relationship Id="rId7" Type="http://schemas.openxmlformats.org/officeDocument/2006/relationships/chart" Target="../charts/chart69.xml"/><Relationship Id="rId12" Type="http://schemas.openxmlformats.org/officeDocument/2006/relationships/chart" Target="../charts/chart7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68.xml"/><Relationship Id="rId11" Type="http://schemas.openxmlformats.org/officeDocument/2006/relationships/chart" Target="../charts/chart73.xml"/><Relationship Id="rId5" Type="http://schemas.openxmlformats.org/officeDocument/2006/relationships/chart" Target="../charts/chart67.xml"/><Relationship Id="rId15" Type="http://schemas.openxmlformats.org/officeDocument/2006/relationships/chart" Target="../charts/chart77.xml"/><Relationship Id="rId10" Type="http://schemas.openxmlformats.org/officeDocument/2006/relationships/chart" Target="../charts/chart72.xml"/><Relationship Id="rId4" Type="http://schemas.openxmlformats.org/officeDocument/2006/relationships/chart" Target="../charts/chart66.xml"/><Relationship Id="rId9" Type="http://schemas.openxmlformats.org/officeDocument/2006/relationships/chart" Target="../charts/chart71.xml"/><Relationship Id="rId14" Type="http://schemas.openxmlformats.org/officeDocument/2006/relationships/chart" Target="../charts/chart76.xml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3.xml"/><Relationship Id="rId13" Type="http://schemas.openxmlformats.org/officeDocument/2006/relationships/chart" Target="../charts/chart88.xml"/><Relationship Id="rId3" Type="http://schemas.openxmlformats.org/officeDocument/2006/relationships/chart" Target="../charts/chart78.xml"/><Relationship Id="rId7" Type="http://schemas.openxmlformats.org/officeDocument/2006/relationships/chart" Target="../charts/chart82.xml"/><Relationship Id="rId12" Type="http://schemas.openxmlformats.org/officeDocument/2006/relationships/chart" Target="../charts/chart87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81.xml"/><Relationship Id="rId11" Type="http://schemas.openxmlformats.org/officeDocument/2006/relationships/chart" Target="../charts/chart86.xml"/><Relationship Id="rId5" Type="http://schemas.openxmlformats.org/officeDocument/2006/relationships/chart" Target="../charts/chart80.xml"/><Relationship Id="rId15" Type="http://schemas.openxmlformats.org/officeDocument/2006/relationships/chart" Target="../charts/chart90.xml"/><Relationship Id="rId10" Type="http://schemas.openxmlformats.org/officeDocument/2006/relationships/chart" Target="../charts/chart85.xml"/><Relationship Id="rId4" Type="http://schemas.openxmlformats.org/officeDocument/2006/relationships/chart" Target="../charts/chart79.xml"/><Relationship Id="rId9" Type="http://schemas.openxmlformats.org/officeDocument/2006/relationships/chart" Target="../charts/chart84.xml"/><Relationship Id="rId14" Type="http://schemas.openxmlformats.org/officeDocument/2006/relationships/chart" Target="../charts/chart89.xml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6.xml"/><Relationship Id="rId13" Type="http://schemas.openxmlformats.org/officeDocument/2006/relationships/chart" Target="../charts/chart101.xml"/><Relationship Id="rId3" Type="http://schemas.openxmlformats.org/officeDocument/2006/relationships/chart" Target="../charts/chart91.xml"/><Relationship Id="rId7" Type="http://schemas.openxmlformats.org/officeDocument/2006/relationships/chart" Target="../charts/chart95.xml"/><Relationship Id="rId12" Type="http://schemas.openxmlformats.org/officeDocument/2006/relationships/chart" Target="../charts/chart100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94.xml"/><Relationship Id="rId11" Type="http://schemas.openxmlformats.org/officeDocument/2006/relationships/chart" Target="../charts/chart99.xml"/><Relationship Id="rId5" Type="http://schemas.openxmlformats.org/officeDocument/2006/relationships/chart" Target="../charts/chart93.xml"/><Relationship Id="rId15" Type="http://schemas.openxmlformats.org/officeDocument/2006/relationships/chart" Target="../charts/chart103.xml"/><Relationship Id="rId10" Type="http://schemas.openxmlformats.org/officeDocument/2006/relationships/chart" Target="../charts/chart98.xml"/><Relationship Id="rId4" Type="http://schemas.openxmlformats.org/officeDocument/2006/relationships/chart" Target="../charts/chart92.xml"/><Relationship Id="rId9" Type="http://schemas.openxmlformats.org/officeDocument/2006/relationships/chart" Target="../charts/chart97.xml"/><Relationship Id="rId14" Type="http://schemas.openxmlformats.org/officeDocument/2006/relationships/chart" Target="../charts/chart102.xml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9.xml"/><Relationship Id="rId13" Type="http://schemas.openxmlformats.org/officeDocument/2006/relationships/chart" Target="../charts/chart114.xml"/><Relationship Id="rId3" Type="http://schemas.openxmlformats.org/officeDocument/2006/relationships/chart" Target="../charts/chart104.xml"/><Relationship Id="rId7" Type="http://schemas.openxmlformats.org/officeDocument/2006/relationships/chart" Target="../charts/chart108.xml"/><Relationship Id="rId12" Type="http://schemas.openxmlformats.org/officeDocument/2006/relationships/chart" Target="../charts/chart113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07.xml"/><Relationship Id="rId11" Type="http://schemas.openxmlformats.org/officeDocument/2006/relationships/chart" Target="../charts/chart112.xml"/><Relationship Id="rId5" Type="http://schemas.openxmlformats.org/officeDocument/2006/relationships/chart" Target="../charts/chart106.xml"/><Relationship Id="rId15" Type="http://schemas.openxmlformats.org/officeDocument/2006/relationships/chart" Target="../charts/chart116.xml"/><Relationship Id="rId10" Type="http://schemas.openxmlformats.org/officeDocument/2006/relationships/chart" Target="../charts/chart111.xml"/><Relationship Id="rId4" Type="http://schemas.openxmlformats.org/officeDocument/2006/relationships/chart" Target="../charts/chart105.xml"/><Relationship Id="rId9" Type="http://schemas.openxmlformats.org/officeDocument/2006/relationships/chart" Target="../charts/chart110.xml"/><Relationship Id="rId14" Type="http://schemas.openxmlformats.org/officeDocument/2006/relationships/chart" Target="../charts/chart115.xml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609327</xdr:colOff>
      <xdr:row>98</xdr:row>
      <xdr:rowOff>30480</xdr:rowOff>
    </xdr:from>
    <xdr:to>
      <xdr:col>57</xdr:col>
      <xdr:colOff>213223</xdr:colOff>
      <xdr:row>117</xdr:row>
      <xdr:rowOff>61095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363855</xdr:colOff>
      <xdr:row>120</xdr:row>
      <xdr:rowOff>163831</xdr:rowOff>
    </xdr:from>
    <xdr:to>
      <xdr:col>64</xdr:col>
      <xdr:colOff>520064</xdr:colOff>
      <xdr:row>157</xdr:row>
      <xdr:rowOff>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EBA4D1-7EFA-4C6E-BB64-D55EBB8AF3DA}"/>
            </a:ext>
            <a:ext uri="{147F2762-F138-4A5C-976F-8EAC2B608ADB}">
              <a16:predDERef xmlns:a16="http://schemas.microsoft.com/office/drawing/2014/main" pre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213584</xdr:colOff>
      <xdr:row>161</xdr:row>
      <xdr:rowOff>30480</xdr:rowOff>
    </xdr:from>
    <xdr:to>
      <xdr:col>56</xdr:col>
      <xdr:colOff>411876</xdr:colOff>
      <xdr:row>188</xdr:row>
      <xdr:rowOff>83300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92D9ED-A8A9-4CC6-BC6F-EAAB0EB8C2D9}"/>
            </a:ext>
            <a:ext uri="{147F2762-F138-4A5C-976F-8EAC2B608ADB}">
              <a16:predDERef xmlns:a16="http://schemas.microsoft.com/office/drawing/2014/main" pred="{99EBA4D1-7EFA-4C6E-BB64-D55EBB8AF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508858</xdr:colOff>
      <xdr:row>161</xdr:row>
      <xdr:rowOff>30481</xdr:rowOff>
    </xdr:from>
    <xdr:to>
      <xdr:col>71</xdr:col>
      <xdr:colOff>65511</xdr:colOff>
      <xdr:row>188</xdr:row>
      <xdr:rowOff>83301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859F326-8830-4D49-AD89-FF50401C3000}"/>
            </a:ext>
            <a:ext uri="{147F2762-F138-4A5C-976F-8EAC2B608ADB}">
              <a16:predDERef xmlns:a16="http://schemas.microsoft.com/office/drawing/2014/main" pred="{CC92D9ED-A8A9-4CC6-BC6F-EAAB0EB8C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199729</xdr:colOff>
      <xdr:row>188</xdr:row>
      <xdr:rowOff>170881</xdr:rowOff>
    </xdr:from>
    <xdr:to>
      <xdr:col>56</xdr:col>
      <xdr:colOff>398021</xdr:colOff>
      <xdr:row>216</xdr:row>
      <xdr:rowOff>49530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3557064-DCCB-40BE-AAB2-06C026A31DD5}"/>
            </a:ext>
            <a:ext uri="{147F2762-F138-4A5C-976F-8EAC2B608ADB}">
              <a16:predDERef xmlns:a16="http://schemas.microsoft.com/office/drawing/2014/main" pred="{6859F326-8830-4D49-AD89-FF50401C3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56</xdr:col>
      <xdr:colOff>522713</xdr:colOff>
      <xdr:row>188</xdr:row>
      <xdr:rowOff>170881</xdr:rowOff>
    </xdr:from>
    <xdr:to>
      <xdr:col>71</xdr:col>
      <xdr:colOff>79366</xdr:colOff>
      <xdr:row>216</xdr:row>
      <xdr:rowOff>49530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894C8E4-FC0A-422A-9745-8DE0FF0E066B}"/>
            </a:ext>
            <a:ext uri="{147F2762-F138-4A5C-976F-8EAC2B608ADB}">
              <a16:predDERef xmlns:a16="http://schemas.microsoft.com/office/drawing/2014/main" pred="{E3557064-DCCB-40BE-AAB2-06C026A31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489464</xdr:colOff>
      <xdr:row>216</xdr:row>
      <xdr:rowOff>131792</xdr:rowOff>
    </xdr:from>
    <xdr:to>
      <xdr:col>63</xdr:col>
      <xdr:colOff>356459</xdr:colOff>
      <xdr:row>244</xdr:row>
      <xdr:rowOff>1732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ED0FCB5-8B5B-4CE4-AA79-2A76322D0DDD}"/>
            </a:ext>
            <a:ext uri="{147F2762-F138-4A5C-976F-8EAC2B608ADB}">
              <a16:predDERef xmlns:a16="http://schemas.microsoft.com/office/drawing/2014/main" pred="{5894C8E4-FC0A-422A-9745-8DE0FF0E0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53</xdr:col>
      <xdr:colOff>385849</xdr:colOff>
      <xdr:row>188</xdr:row>
      <xdr:rowOff>177685</xdr:rowOff>
    </xdr:from>
    <xdr:to>
      <xdr:col>56</xdr:col>
      <xdr:colOff>358140</xdr:colOff>
      <xdr:row>192</xdr:row>
      <xdr:rowOff>126495</xdr:rowOff>
    </xdr:to>
    <xdr:sp macro="" textlink="">
      <xdr:nvSpPr>
        <xdr:cNvPr id="9" name="CaixaDeTexto 1">
          <a:extLst>
            <a:ext uri="{FF2B5EF4-FFF2-40B4-BE49-F238E27FC236}">
              <a16:creationId xmlns:a16="http://schemas.microsoft.com/office/drawing/2014/main" id="{5020F93A-FC27-A723-78DA-8C8BDD53EE0B}"/>
            </a:ext>
          </a:extLst>
        </xdr:cNvPr>
        <xdr:cNvSpPr txBox="1"/>
      </xdr:nvSpPr>
      <xdr:spPr>
        <a:xfrm>
          <a:off x="43515049" y="34559125"/>
          <a:ext cx="1801091" cy="680330"/>
        </a:xfrm>
        <a:prstGeom prst="rect">
          <a:avLst/>
        </a:prstGeom>
        <a:ln>
          <a:solidFill>
            <a:schemeClr val="accent6">
              <a:lumMod val="75000"/>
            </a:schemeClr>
          </a:solidFill>
        </a:ln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xdr:txBody>
    </xdr:sp>
    <xdr:clientData/>
  </xdr:twoCellAnchor>
  <xdr:twoCellAnchor>
    <xdr:from>
      <xdr:col>72</xdr:col>
      <xdr:colOff>365984</xdr:colOff>
      <xdr:row>161</xdr:row>
      <xdr:rowOff>30480</xdr:rowOff>
    </xdr:from>
    <xdr:to>
      <xdr:col>85</xdr:col>
      <xdr:colOff>411876</xdr:colOff>
      <xdr:row>188</xdr:row>
      <xdr:rowOff>83300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62D7C7B-C97C-4D6F-BD61-9F927D9F91EC}"/>
            </a:ext>
            <a:ext uri="{147F2762-F138-4A5C-976F-8EAC2B608ADB}">
              <a16:predDERef xmlns:a16="http://schemas.microsoft.com/office/drawing/2014/main" pred="{5020F93A-FC27-A723-78DA-8C8BDD53E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85</xdr:col>
      <xdr:colOff>508858</xdr:colOff>
      <xdr:row>161</xdr:row>
      <xdr:rowOff>30481</xdr:rowOff>
    </xdr:from>
    <xdr:to>
      <xdr:col>100</xdr:col>
      <xdr:colOff>126471</xdr:colOff>
      <xdr:row>188</xdr:row>
      <xdr:rowOff>83301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5F459AA-3BA9-43B1-838F-EDA181D0267D}"/>
            </a:ext>
            <a:ext uri="{147F2762-F138-4A5C-976F-8EAC2B608ADB}">
              <a16:predDERef xmlns:a16="http://schemas.microsoft.com/office/drawing/2014/main" pred="{262D7C7B-C97C-4D6F-BD61-9F927D9F9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72</xdr:col>
      <xdr:colOff>352129</xdr:colOff>
      <xdr:row>188</xdr:row>
      <xdr:rowOff>170881</xdr:rowOff>
    </xdr:from>
    <xdr:to>
      <xdr:col>85</xdr:col>
      <xdr:colOff>398021</xdr:colOff>
      <xdr:row>216</xdr:row>
      <xdr:rowOff>49530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B768D90-CC0E-4533-B750-C82A9EFDEE55}"/>
            </a:ext>
            <a:ext uri="{147F2762-F138-4A5C-976F-8EAC2B608ADB}">
              <a16:predDERef xmlns:a16="http://schemas.microsoft.com/office/drawing/2014/main" pred="{D5F459AA-3BA9-43B1-838F-EDA181D02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85</xdr:col>
      <xdr:colOff>522713</xdr:colOff>
      <xdr:row>188</xdr:row>
      <xdr:rowOff>170881</xdr:rowOff>
    </xdr:from>
    <xdr:to>
      <xdr:col>100</xdr:col>
      <xdr:colOff>140326</xdr:colOff>
      <xdr:row>216</xdr:row>
      <xdr:rowOff>49530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0D68762-7C78-4AFC-B7EF-1FF197F6298E}"/>
            </a:ext>
            <a:ext uri="{147F2762-F138-4A5C-976F-8EAC2B608ADB}">
              <a16:predDERef xmlns:a16="http://schemas.microsoft.com/office/drawing/2014/main" pred="{0B768D90-CC0E-4533-B750-C82A9EFDE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78</xdr:col>
      <xdr:colOff>550424</xdr:colOff>
      <xdr:row>216</xdr:row>
      <xdr:rowOff>131792</xdr:rowOff>
    </xdr:from>
    <xdr:to>
      <xdr:col>92</xdr:col>
      <xdr:colOff>356459</xdr:colOff>
      <xdr:row>244</xdr:row>
      <xdr:rowOff>1732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4AEB2E72-434E-490D-99EE-9A1277DFF9BE}"/>
            </a:ext>
            <a:ext uri="{147F2762-F138-4A5C-976F-8EAC2B608ADB}">
              <a16:predDERef xmlns:a16="http://schemas.microsoft.com/office/drawing/2014/main" pred="{70D68762-7C78-4AFC-B7EF-1FF197F62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82</xdr:col>
      <xdr:colOff>366799</xdr:colOff>
      <xdr:row>189</xdr:row>
      <xdr:rowOff>13855</xdr:rowOff>
    </xdr:from>
    <xdr:to>
      <xdr:col>85</xdr:col>
      <xdr:colOff>339090</xdr:colOff>
      <xdr:row>192</xdr:row>
      <xdr:rowOff>145545</xdr:rowOff>
    </xdr:to>
    <xdr:sp macro="" textlink="">
      <xdr:nvSpPr>
        <xdr:cNvPr id="15" name="CaixaDeTexto 1">
          <a:extLst>
            <a:ext uri="{FF2B5EF4-FFF2-40B4-BE49-F238E27FC236}">
              <a16:creationId xmlns:a16="http://schemas.microsoft.com/office/drawing/2014/main" id="{9346D11F-A141-476A-A181-1018E191DFAD}"/>
            </a:ext>
          </a:extLst>
        </xdr:cNvPr>
        <xdr:cNvSpPr txBox="1"/>
      </xdr:nvSpPr>
      <xdr:spPr>
        <a:xfrm>
          <a:off x="60869599" y="34578175"/>
          <a:ext cx="1801091" cy="680330"/>
        </a:xfrm>
        <a:prstGeom prst="rect">
          <a:avLst/>
        </a:prstGeom>
        <a:ln>
          <a:solidFill>
            <a:schemeClr val="accent6">
              <a:lumMod val="75000"/>
            </a:schemeClr>
          </a:solidFill>
        </a:ln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xdr:txBody>
    </xdr:sp>
    <xdr:clientData/>
  </xdr:twoCellAnchor>
  <xdr:oneCellAnchor>
    <xdr:from>
      <xdr:col>65</xdr:col>
      <xdr:colOff>399796</xdr:colOff>
      <xdr:row>226</xdr:row>
      <xdr:rowOff>47727</xdr:rowOff>
    </xdr:from>
    <xdr:ext cx="2411237" cy="1689693"/>
    <xdr:sp macro="" textlink="">
      <xdr:nvSpPr>
        <xdr:cNvPr id="16" name="Retângulo 15">
          <a:extLst>
            <a:ext uri="{FF2B5EF4-FFF2-40B4-BE49-F238E27FC236}">
              <a16:creationId xmlns:a16="http://schemas.microsoft.com/office/drawing/2014/main" id="{FE50A18C-824F-F7F7-7751-F63010F21630}"/>
            </a:ext>
          </a:extLst>
        </xdr:cNvPr>
        <xdr:cNvSpPr/>
      </xdr:nvSpPr>
      <xdr:spPr>
        <a:xfrm rot="19765934">
          <a:off x="50844196" y="41378607"/>
          <a:ext cx="2411237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ZOOM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OUT</a:t>
          </a:r>
        </a:p>
      </xdr:txBody>
    </xdr:sp>
    <xdr:clientData/>
  </xdr:oneCellAnchor>
  <xdr:oneCellAnchor>
    <xdr:from>
      <xdr:col>94</xdr:col>
      <xdr:colOff>331615</xdr:colOff>
      <xdr:row>226</xdr:row>
      <xdr:rowOff>39704</xdr:rowOff>
    </xdr:from>
    <xdr:ext cx="2411237" cy="1689693"/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E90E670E-F405-4C20-9B51-9A122063DF2A}"/>
            </a:ext>
          </a:extLst>
        </xdr:cNvPr>
        <xdr:cNvSpPr/>
      </xdr:nvSpPr>
      <xdr:spPr>
        <a:xfrm rot="19765934">
          <a:off x="68149615" y="41370584"/>
          <a:ext cx="2411237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ZOOM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IN</a:t>
          </a:r>
        </a:p>
      </xdr:txBody>
    </xdr:sp>
    <xdr:clientData/>
  </xdr:oneCellAnchor>
  <xdr:oneCellAnchor>
    <xdr:from>
      <xdr:col>43</xdr:col>
      <xdr:colOff>179432</xdr:colOff>
      <xdr:row>226</xdr:row>
      <xdr:rowOff>79811</xdr:rowOff>
    </xdr:from>
    <xdr:ext cx="3666901" cy="1689693"/>
    <xdr:sp macro="" textlink="">
      <xdr:nvSpPr>
        <xdr:cNvPr id="18" name="Retângulo 17">
          <a:extLst>
            <a:ext uri="{FF2B5EF4-FFF2-40B4-BE49-F238E27FC236}">
              <a16:creationId xmlns:a16="http://schemas.microsoft.com/office/drawing/2014/main" id="{23BF40BA-C032-400C-9A5E-6B1E74F66E1C}"/>
            </a:ext>
          </a:extLst>
        </xdr:cNvPr>
        <xdr:cNvSpPr/>
      </xdr:nvSpPr>
      <xdr:spPr>
        <a:xfrm rot="19765934">
          <a:off x="36907832" y="41410691"/>
          <a:ext cx="3666901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VALOR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NOMINAL</a:t>
          </a:r>
        </a:p>
      </xdr:txBody>
    </xdr:sp>
    <xdr:clientData/>
  </xdr:oneCellAnchor>
  <xdr:oneCellAnchor>
    <xdr:from>
      <xdr:col>72</xdr:col>
      <xdr:colOff>57112</xdr:colOff>
      <xdr:row>225</xdr:row>
      <xdr:rowOff>71791</xdr:rowOff>
    </xdr:from>
    <xdr:ext cx="3666901" cy="1689693"/>
    <xdr:sp macro="" textlink="">
      <xdr:nvSpPr>
        <xdr:cNvPr id="19" name="Retângulo 18">
          <a:extLst>
            <a:ext uri="{FF2B5EF4-FFF2-40B4-BE49-F238E27FC236}">
              <a16:creationId xmlns:a16="http://schemas.microsoft.com/office/drawing/2014/main" id="{3F431C43-572B-467B-9788-36EA7E659816}"/>
            </a:ext>
          </a:extLst>
        </xdr:cNvPr>
        <xdr:cNvSpPr/>
      </xdr:nvSpPr>
      <xdr:spPr>
        <a:xfrm rot="19765934">
          <a:off x="54463912" y="41219791"/>
          <a:ext cx="3666901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VALOR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NOMINAL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0.77709</cdr:x>
      <cdr:y>0.00752</cdr:y>
    </cdr:from>
    <cdr:to>
      <cdr:x>0.99161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24351" y="39076"/>
          <a:ext cx="1801078" cy="70742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4C6E0DD-887C-45CF-8ECA-BE71C309CCC4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73</xdr:col>
      <xdr:colOff>2523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4A50A497-D594-2EDF-2F68-8751F7173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411494" y="18282641"/>
          <a:ext cx="1885603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036EBE64-ABDB-0308-B812-5D5FBE463E8E}"/>
            </a:ext>
          </a:extLst>
        </xdr:cNvPr>
        <xdr:cNvCxnSpPr/>
      </xdr:nvCxnSpPr>
      <xdr:spPr>
        <a:xfrm flipH="1">
          <a:off x="3649711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8535DD60-81A9-4AB9-A540-61D96A6B1FC3}"/>
            </a:ext>
          </a:extLst>
        </xdr:cNvPr>
        <xdr:cNvCxnSpPr/>
      </xdr:nvCxnSpPr>
      <xdr:spPr>
        <a:xfrm flipH="1" flipV="1">
          <a:off x="3784384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1D46F564-F73E-4480-92F1-A967361A8D95}"/>
            </a:ext>
          </a:extLst>
        </xdr:cNvPr>
        <xdr:cNvCxnSpPr/>
      </xdr:nvCxnSpPr>
      <xdr:spPr>
        <a:xfrm>
          <a:off x="3847229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9" name="Conector de Seta Reta 18">
          <a:extLst>
            <a:ext uri="{FF2B5EF4-FFF2-40B4-BE49-F238E27FC236}">
              <a16:creationId xmlns:a16="http://schemas.microsoft.com/office/drawing/2014/main" id="{238A8878-F964-46AD-8577-6D0AADD3D41D}"/>
            </a:ext>
          </a:extLst>
        </xdr:cNvPr>
        <xdr:cNvCxnSpPr/>
      </xdr:nvCxnSpPr>
      <xdr:spPr>
        <a:xfrm flipV="1">
          <a:off x="4182408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23" name="Conector de Seta Reta 22">
          <a:extLst>
            <a:ext uri="{FF2B5EF4-FFF2-40B4-BE49-F238E27FC236}">
              <a16:creationId xmlns:a16="http://schemas.microsoft.com/office/drawing/2014/main" id="{D1B30365-C044-464C-ABE1-EA214DA5F187}"/>
            </a:ext>
          </a:extLst>
        </xdr:cNvPr>
        <xdr:cNvCxnSpPr/>
      </xdr:nvCxnSpPr>
      <xdr:spPr>
        <a:xfrm>
          <a:off x="4276109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B1F727FF-769C-4C2C-A9BF-7B0679EFC975}"/>
            </a:ext>
          </a:extLst>
        </xdr:cNvPr>
        <xdr:cNvCxnSpPr/>
      </xdr:nvCxnSpPr>
      <xdr:spPr>
        <a:xfrm>
          <a:off x="4363228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31" name="Conector de Seta Reta 30">
          <a:extLst>
            <a:ext uri="{FF2B5EF4-FFF2-40B4-BE49-F238E27FC236}">
              <a16:creationId xmlns:a16="http://schemas.microsoft.com/office/drawing/2014/main" id="{9B77EFFC-34A8-46B2-AC52-36BAA3CDAC44}"/>
            </a:ext>
          </a:extLst>
        </xdr:cNvPr>
        <xdr:cNvCxnSpPr/>
      </xdr:nvCxnSpPr>
      <xdr:spPr>
        <a:xfrm flipV="1">
          <a:off x="4540967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35" name="Conector de Seta Reta 34">
          <a:extLst>
            <a:ext uri="{FF2B5EF4-FFF2-40B4-BE49-F238E27FC236}">
              <a16:creationId xmlns:a16="http://schemas.microsoft.com/office/drawing/2014/main" id="{A2C186DD-8573-429F-BA80-A526213CABAF}"/>
            </a:ext>
          </a:extLst>
        </xdr:cNvPr>
        <xdr:cNvCxnSpPr/>
      </xdr:nvCxnSpPr>
      <xdr:spPr>
        <a:xfrm flipH="1" flipV="1">
          <a:off x="4811519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38" name="Conector de Seta Reta 37">
          <a:extLst>
            <a:ext uri="{FF2B5EF4-FFF2-40B4-BE49-F238E27FC236}">
              <a16:creationId xmlns:a16="http://schemas.microsoft.com/office/drawing/2014/main" id="{E6F616D0-E37C-4207-AC30-5951E2582268}"/>
            </a:ext>
          </a:extLst>
        </xdr:cNvPr>
        <xdr:cNvCxnSpPr/>
      </xdr:nvCxnSpPr>
      <xdr:spPr>
        <a:xfrm flipV="1">
          <a:off x="4386306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42" name="Conector de Seta Reta 41">
          <a:extLst>
            <a:ext uri="{FF2B5EF4-FFF2-40B4-BE49-F238E27FC236}">
              <a16:creationId xmlns:a16="http://schemas.microsoft.com/office/drawing/2014/main" id="{176237B8-2E56-D97C-028D-19346A8A7138}"/>
            </a:ext>
          </a:extLst>
        </xdr:cNvPr>
        <xdr:cNvCxnSpPr/>
      </xdr:nvCxnSpPr>
      <xdr:spPr>
        <a:xfrm flipH="1" flipV="1">
          <a:off x="4971287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42279FDD-AF39-49CD-97DE-116AA5F45A7B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18E86FC5-90E3-4FEF-ABF4-DC8BFAE601E0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3EDFDD88-8690-4D0A-A6DD-D013D1F0C933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A0B0FC24-D1B0-4F95-A408-99E8AE868D25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9C305A2E-520B-4746-8178-E580367AB246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474616</xdr:colOff>
      <xdr:row>228</xdr:row>
      <xdr:rowOff>11973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5D45C3B-33DF-F7F6-382D-F5060FAC4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82251" y="3816743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4272394-E147-4AAF-9BBD-815097E51E0A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FD7C0CE-90D0-48DB-B580-CB9201ADCFCE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368A4986-7677-44F9-9841-886E16BE18F1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7097B948-2ACF-4B40-A4F3-BE013100A82D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D1175CF-E193-41BD-B7D7-46CB21FACC18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9E3BE602-A71A-45CF-BD6A-D0EA1BBF9310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0" name="Conector de Seta Reta 19">
          <a:extLst>
            <a:ext uri="{FF2B5EF4-FFF2-40B4-BE49-F238E27FC236}">
              <a16:creationId xmlns:a16="http://schemas.microsoft.com/office/drawing/2014/main" id="{C71CDAC1-D8DC-4324-9FF1-1F63AD7EF334}"/>
            </a:ext>
          </a:extLst>
        </xdr:cNvPr>
        <xdr:cNvCxnSpPr/>
      </xdr:nvCxnSpPr>
      <xdr:spPr>
        <a:xfrm flipV="1">
          <a:off x="37033200" y="22004766"/>
          <a:ext cx="16136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DCCFAA5B-3E88-47A7-A35E-08119FDEC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307931" y="3874655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B4EE63F-95F4-4467-B5BE-2AD756DFD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533414" y="19959041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0C70317-EF20-4C2A-8948-D3843B366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704171" y="3984383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B8373A07-27D6-48FA-A8B2-B2CA0602E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D4B78A7-1724-437D-B477-EBFD7DED4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33A11BA-A947-486E-8E8D-A32617FE5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5CEDAEC-A0F5-45DD-827F-9E1CCA074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7AF199D-5E70-49C6-95D5-5A8DD9EA2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3CF76B-3305-4781-BD0A-7B0A59C23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9CC967A-C3BC-4BC2-81EE-FB97A8696163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73</xdr:col>
      <xdr:colOff>2523</xdr:colOff>
      <xdr:row>104</xdr:row>
      <xdr:rowOff>111872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E10A70C-AE83-4BFC-871B-F5A074D22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580414" y="18282641"/>
          <a:ext cx="1888869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5" name="Conector de Seta Reta 4">
          <a:extLst>
            <a:ext uri="{FF2B5EF4-FFF2-40B4-BE49-F238E27FC236}">
              <a16:creationId xmlns:a16="http://schemas.microsoft.com/office/drawing/2014/main" id="{C67730CB-7411-4041-96AA-8C73F5E17341}"/>
            </a:ext>
          </a:extLst>
        </xdr:cNvPr>
        <xdr:cNvCxnSpPr/>
      </xdr:nvCxnSpPr>
      <xdr:spPr>
        <a:xfrm flipH="1">
          <a:off x="316888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B50E7F67-EC6A-4EAB-9DB4-CC314D97D40C}"/>
            </a:ext>
          </a:extLst>
        </xdr:cNvPr>
        <xdr:cNvCxnSpPr/>
      </xdr:nvCxnSpPr>
      <xdr:spPr>
        <a:xfrm flipH="1" flipV="1">
          <a:off x="330203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3C9BAA31-4FCA-4E33-B0D1-F5B31A3B0FCF}"/>
            </a:ext>
          </a:extLst>
        </xdr:cNvPr>
        <xdr:cNvCxnSpPr/>
      </xdr:nvCxnSpPr>
      <xdr:spPr>
        <a:xfrm>
          <a:off x="336412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CAFFD532-8B1C-42D7-AAC4-5159504F2358}"/>
            </a:ext>
          </a:extLst>
        </xdr:cNvPr>
        <xdr:cNvCxnSpPr/>
      </xdr:nvCxnSpPr>
      <xdr:spPr>
        <a:xfrm flipV="1">
          <a:off x="369930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5A446D47-E9AE-4039-81DB-1E29171317FD}"/>
            </a:ext>
          </a:extLst>
        </xdr:cNvPr>
        <xdr:cNvCxnSpPr/>
      </xdr:nvCxnSpPr>
      <xdr:spPr>
        <a:xfrm>
          <a:off x="379300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7DFE2BCB-F6B8-44ED-963E-2FAC01157F1F}"/>
            </a:ext>
          </a:extLst>
        </xdr:cNvPr>
        <xdr:cNvCxnSpPr/>
      </xdr:nvCxnSpPr>
      <xdr:spPr>
        <a:xfrm>
          <a:off x="388012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9F282CAF-E49F-47A7-9A68-CB920565D1FB}"/>
            </a:ext>
          </a:extLst>
        </xdr:cNvPr>
        <xdr:cNvCxnSpPr/>
      </xdr:nvCxnSpPr>
      <xdr:spPr>
        <a:xfrm flipV="1">
          <a:off x="405785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BEE3BB89-9A27-410F-9868-A652C50BFA1E}"/>
            </a:ext>
          </a:extLst>
        </xdr:cNvPr>
        <xdr:cNvCxnSpPr/>
      </xdr:nvCxnSpPr>
      <xdr:spPr>
        <a:xfrm flipH="1" flipV="1">
          <a:off x="432841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D321B903-12A0-4EE8-A1A8-E50FA51FA19B}"/>
            </a:ext>
          </a:extLst>
        </xdr:cNvPr>
        <xdr:cNvCxnSpPr/>
      </xdr:nvCxnSpPr>
      <xdr:spPr>
        <a:xfrm flipV="1">
          <a:off x="390319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59F3B631-9F5D-4301-AA8D-6858844C4AD6}"/>
            </a:ext>
          </a:extLst>
        </xdr:cNvPr>
        <xdr:cNvCxnSpPr/>
      </xdr:nvCxnSpPr>
      <xdr:spPr>
        <a:xfrm flipH="1" flipV="1">
          <a:off x="448817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F5BA0DFD-6B93-493F-B045-FED055F83692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C1A2E1B6-9F2F-4BC1-A42A-9655E989B91D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D6DFBD70-9ECD-46FF-8D77-A71A64053312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BE22425F-BD6F-4C2F-B7CC-B1A95C9742EC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7A0CF62-807A-4378-A857-C1572D9453A5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474616</xdr:colOff>
      <xdr:row>228</xdr:row>
      <xdr:rowOff>11973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0144D15-04B7-46C6-AF6A-1830815DCD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51171" y="38167439"/>
          <a:ext cx="420950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EA396D08-5ECB-4950-86E0-B1A566AC3B3E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6417E440-31D8-4243-A416-12B3F49E5492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CF01EDED-1ED6-4BFF-825A-90365F5546A8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7DE325D9-21B9-43CD-80B2-FD2039DF9082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5B497F92-8216-4E08-AD5A-C2DC32374473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58D1FA3A-1B9B-4678-A7B3-482F97EBBDDA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7" name="Conector de Seta Reta 26">
          <a:extLst>
            <a:ext uri="{FF2B5EF4-FFF2-40B4-BE49-F238E27FC236}">
              <a16:creationId xmlns:a16="http://schemas.microsoft.com/office/drawing/2014/main" id="{012A3CA7-E657-4B99-962C-9D5221885C8D}"/>
            </a:ext>
          </a:extLst>
        </xdr:cNvPr>
        <xdr:cNvCxnSpPr/>
      </xdr:nvCxnSpPr>
      <xdr:spPr>
        <a:xfrm flipV="1">
          <a:off x="322249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567982-D689-449E-9A8C-C82380501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68B0CE-18B7-482D-8C4D-9E2281AB87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A101A36F-D6E0-4BA1-89D3-9AF38A5C1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EBBEB7D-C90D-4BD1-91AC-574CFD8173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B47F0200-F682-4F44-89D8-1F163A39C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873EB3F-0201-44D9-A3DB-8383F88DC4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310CB290-B964-4277-B7E6-3DEC76A21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CCC60DF9-A28C-4571-AD68-B7AFE42C63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15B3EA0-3433-4891-AD6A-816355D80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6A45F49-906E-4A8C-AFD4-899E8099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88869" cy="84875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ADB9B22-4477-4B30-B4F8-4058ECF95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20950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C2B75881-943B-450E-B58A-8CF0CEB3A6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E15B3E93-4D2B-494E-85D9-1EAB0C159297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7681424A-0B32-4D4D-B42B-873D4D4B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19037021"/>
          <a:ext cx="1867914" cy="8868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31" name="Conector de Seta Reta 30">
          <a:extLst>
            <a:ext uri="{FF2B5EF4-FFF2-40B4-BE49-F238E27FC236}">
              <a16:creationId xmlns:a16="http://schemas.microsoft.com/office/drawing/2014/main" id="{B698A51F-A5AE-47A2-8790-35DF8B1EDF99}"/>
            </a:ext>
          </a:extLst>
        </xdr:cNvPr>
        <xdr:cNvCxnSpPr/>
      </xdr:nvCxnSpPr>
      <xdr:spPr>
        <a:xfrm flipH="1">
          <a:off x="35256956" y="20651097"/>
          <a:ext cx="134470" cy="5465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32" name="Conector de Seta Reta 31">
          <a:extLst>
            <a:ext uri="{FF2B5EF4-FFF2-40B4-BE49-F238E27FC236}">
              <a16:creationId xmlns:a16="http://schemas.microsoft.com/office/drawing/2014/main" id="{484A74A3-EAC2-4179-8B9F-522241B73DAB}"/>
            </a:ext>
          </a:extLst>
        </xdr:cNvPr>
        <xdr:cNvCxnSpPr/>
      </xdr:nvCxnSpPr>
      <xdr:spPr>
        <a:xfrm flipH="1" flipV="1">
          <a:off x="36557970" y="22578705"/>
          <a:ext cx="424692" cy="25215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33" name="Conector de Seta Reta 32">
          <a:extLst>
            <a:ext uri="{FF2B5EF4-FFF2-40B4-BE49-F238E27FC236}">
              <a16:creationId xmlns:a16="http://schemas.microsoft.com/office/drawing/2014/main" id="{ED6BBA50-EEE1-4505-B53B-A170797CAFCA}"/>
            </a:ext>
          </a:extLst>
        </xdr:cNvPr>
        <xdr:cNvCxnSpPr/>
      </xdr:nvCxnSpPr>
      <xdr:spPr>
        <a:xfrm>
          <a:off x="37163557" y="21055149"/>
          <a:ext cx="261257" cy="41365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34" name="Conector de Seta Reta 33">
          <a:extLst>
            <a:ext uri="{FF2B5EF4-FFF2-40B4-BE49-F238E27FC236}">
              <a16:creationId xmlns:a16="http://schemas.microsoft.com/office/drawing/2014/main" id="{5BA843F1-E307-46A7-929C-A020912A9057}"/>
            </a:ext>
          </a:extLst>
        </xdr:cNvPr>
        <xdr:cNvCxnSpPr/>
      </xdr:nvCxnSpPr>
      <xdr:spPr>
        <a:xfrm flipV="1">
          <a:off x="40515351" y="22568263"/>
          <a:ext cx="508280" cy="40863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35" name="Conector de Seta Reta 34">
          <a:extLst>
            <a:ext uri="{FF2B5EF4-FFF2-40B4-BE49-F238E27FC236}">
              <a16:creationId xmlns:a16="http://schemas.microsoft.com/office/drawing/2014/main" id="{CBCAB9A1-33D7-4FAC-9C15-24BE9971672D}"/>
            </a:ext>
          </a:extLst>
        </xdr:cNvPr>
        <xdr:cNvCxnSpPr/>
      </xdr:nvCxnSpPr>
      <xdr:spPr>
        <a:xfrm>
          <a:off x="41452360" y="20695920"/>
          <a:ext cx="1138813" cy="105591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36" name="Conector de Seta Reta 35">
          <a:extLst>
            <a:ext uri="{FF2B5EF4-FFF2-40B4-BE49-F238E27FC236}">
              <a16:creationId xmlns:a16="http://schemas.microsoft.com/office/drawing/2014/main" id="{FB885662-C9E7-4D1A-93F5-0CEDDBDEDB2D}"/>
            </a:ext>
          </a:extLst>
        </xdr:cNvPr>
        <xdr:cNvCxnSpPr/>
      </xdr:nvCxnSpPr>
      <xdr:spPr>
        <a:xfrm>
          <a:off x="42323551" y="1851826"/>
          <a:ext cx="492370" cy="21394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37" name="Conector de Seta Reta 36">
          <a:extLst>
            <a:ext uri="{FF2B5EF4-FFF2-40B4-BE49-F238E27FC236}">
              <a16:creationId xmlns:a16="http://schemas.microsoft.com/office/drawing/2014/main" id="{B0B704F8-2DCA-4945-BD2D-D5362A40DFEB}"/>
            </a:ext>
          </a:extLst>
        </xdr:cNvPr>
        <xdr:cNvCxnSpPr/>
      </xdr:nvCxnSpPr>
      <xdr:spPr>
        <a:xfrm flipV="1">
          <a:off x="44100939" y="23478895"/>
          <a:ext cx="410308" cy="29349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38" name="Conector de Seta Reta 37">
          <a:extLst>
            <a:ext uri="{FF2B5EF4-FFF2-40B4-BE49-F238E27FC236}">
              <a16:creationId xmlns:a16="http://schemas.microsoft.com/office/drawing/2014/main" id="{50B8625C-F06A-49AB-B4F9-2A4423D957D3}"/>
            </a:ext>
          </a:extLst>
        </xdr:cNvPr>
        <xdr:cNvCxnSpPr/>
      </xdr:nvCxnSpPr>
      <xdr:spPr>
        <a:xfrm flipH="1" flipV="1">
          <a:off x="46806456" y="23188330"/>
          <a:ext cx="293079" cy="31066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39" name="Conector de Seta Reta 38">
          <a:extLst>
            <a:ext uri="{FF2B5EF4-FFF2-40B4-BE49-F238E27FC236}">
              <a16:creationId xmlns:a16="http://schemas.microsoft.com/office/drawing/2014/main" id="{35C76897-E766-44D3-8343-4D13E192E635}"/>
            </a:ext>
          </a:extLst>
        </xdr:cNvPr>
        <xdr:cNvCxnSpPr/>
      </xdr:nvCxnSpPr>
      <xdr:spPr>
        <a:xfrm flipV="1">
          <a:off x="42554330" y="22261286"/>
          <a:ext cx="526701" cy="45979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40" name="Conector de Seta Reta 39">
          <a:extLst>
            <a:ext uri="{FF2B5EF4-FFF2-40B4-BE49-F238E27FC236}">
              <a16:creationId xmlns:a16="http://schemas.microsoft.com/office/drawing/2014/main" id="{EC8234B5-5F1B-4F1C-A83A-0BB822492E3A}"/>
            </a:ext>
          </a:extLst>
        </xdr:cNvPr>
        <xdr:cNvCxnSpPr/>
      </xdr:nvCxnSpPr>
      <xdr:spPr>
        <a:xfrm flipH="1" flipV="1">
          <a:off x="48404144" y="22697636"/>
          <a:ext cx="386862" cy="48650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B183FD69-7491-490A-9979-45C213BDEFD4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61BA3ED3-7923-4E64-B221-74D2CF42D103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DE84A100-2750-4811-92CD-986A77B19987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C2A8101A-D3F2-4414-8A4D-9F999AFC6731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1453EAAE-0CBB-4BEF-AB33-420BF3AEEDB1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46" name="Imagem 45">
          <a:extLst>
            <a:ext uri="{FF2B5EF4-FFF2-40B4-BE49-F238E27FC236}">
              <a16:creationId xmlns:a16="http://schemas.microsoft.com/office/drawing/2014/main" id="{7FB5DE94-AD60-4A89-8031-C7389C303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39752399"/>
          <a:ext cx="4140925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BD0F791C-7EE5-47FC-A46F-3498799055F7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98108C90-9285-4953-8BF4-5D2F337303DB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3A37C739-3850-4835-BDEA-050F9A317682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17FF03A4-B324-443F-9F9A-5075845C8537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A63AB4D6-0574-4D67-94E2-63B94E7C904B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61D2629B-AA7F-4346-89D7-A2BC2C920EC0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53" name="Conector de Seta Reta 52">
          <a:extLst>
            <a:ext uri="{FF2B5EF4-FFF2-40B4-BE49-F238E27FC236}">
              <a16:creationId xmlns:a16="http://schemas.microsoft.com/office/drawing/2014/main" id="{CD7ECF6A-59F6-439D-92C5-1788471D7D3B}"/>
            </a:ext>
          </a:extLst>
        </xdr:cNvPr>
        <xdr:cNvCxnSpPr/>
      </xdr:nvCxnSpPr>
      <xdr:spPr>
        <a:xfrm flipV="1">
          <a:off x="35793045" y="22919166"/>
          <a:ext cx="138505" cy="41686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43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5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7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9BDBF03-2411-4109-81EE-9326B4538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322FC34-FEC3-4916-A9E8-13A0777BB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DBA293F-FCF5-43D5-8217-384E9E91E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04175" y="0"/>
          <a:ext cx="1885603" cy="87923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0D7F0BC-3D29-44D9-8C61-085B2617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04175" y="0"/>
          <a:ext cx="4232365" cy="368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559BB2C-9D74-47B0-A831-7F9C5D639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20315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928385E-F5B0-482B-944E-D02904DA9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82D2ED9-85F2-4B5E-844E-9B9B502674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CF0728F-5CCB-4A31-8449-D49F4F9EC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AA2089C-5563-4F32-8D7D-6AD2C23A9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06B9E9B-82F6-48C4-B5E4-912835368A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811001D-88AE-4788-9B53-88BB3E1034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38EC91D-6013-4CD6-8DD8-D81C1D6E3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F3C30AD-9AC1-442D-85E0-1B0A255BD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948B259-8572-4E15-9E80-B213D6E876F4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7AE48-B19B-4358-AC26-5180A91B02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07E00308-41DE-41AE-8A9D-B0A10FB9250D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7DAD5DE7-E94F-4229-94C8-ADB44F7E7C6B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FAE2E79C-E33D-49D8-80EF-BC55841DF067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8D426FA3-4FA5-47BD-8796-539D8543275F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8069DBE9-0590-4036-93F7-24012C0C765B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2949144E-5C70-41CD-899D-4F34D31A411F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B6981837-60DD-4F58-B59F-6F01645519ED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A3808589-93BD-431B-8AB6-8EF306F57059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1FB257D3-13DA-4A9A-8E15-EC32E8434149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D302DA8B-926E-49FA-8CC2-18F537CA9521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1272ABE6-03BA-4685-8F86-F9296B25BA09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4D18F96-98C0-4F96-9E0F-1E63BCF97E31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3035F9C7-A4F6-4BD5-B6FB-908AF77F183D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9C2594B-A709-4E3B-9453-0B670165EB19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380CF5C8-F494-4EC3-B05C-2D7CD7C6894F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0A76F340-480B-404F-AFED-2949B3DA27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6DC81235-8451-4320-BABE-2E0CF6AE66E6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764AED2A-DA72-4EEA-922F-37BE0026ED84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DC5A8D5A-F2BD-4856-9591-453315BDB75E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22750A5C-FB4F-4A94-BB29-DBE52E73B769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7580DC6D-0286-45A1-BA29-21B84A794814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3B47B6AC-00B4-4ED6-A654-5FED1937C81B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CE2DE8D3-1239-441B-8625-333893084E49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7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63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5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6295118E-7293-46A7-8301-B2B9784040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1C6892EC-258F-4AAF-9193-A440C3B6F5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2F7FA8-ADBD-424A-9D38-AFCDFD4202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286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DF9B1C2-C4D4-4015-BE58-9DC3E44AC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0"/>
          <a:ext cx="1867914" cy="88685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8D7302B-59E5-4171-A167-38FE6716F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0"/>
          <a:ext cx="4140925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4B88EE7-B749-4D1F-8225-7E4264B8FA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C32E3DA-7C57-4EF1-BB35-70DED7581A1A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C54A83D-EAE7-4395-9792-9B25259A5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19037021"/>
          <a:ext cx="1860630" cy="8868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83B14C79-9E5C-4143-A656-657EF16F968B}"/>
            </a:ext>
          </a:extLst>
        </xdr:cNvPr>
        <xdr:cNvCxnSpPr/>
      </xdr:nvCxnSpPr>
      <xdr:spPr>
        <a:xfrm flipH="1">
          <a:off x="35256956" y="20651097"/>
          <a:ext cx="134470" cy="5465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BDF6FD80-5FBA-4D82-A32A-FEEC9D3BB593}"/>
            </a:ext>
          </a:extLst>
        </xdr:cNvPr>
        <xdr:cNvCxnSpPr/>
      </xdr:nvCxnSpPr>
      <xdr:spPr>
        <a:xfrm flipH="1" flipV="1">
          <a:off x="36557970" y="22578705"/>
          <a:ext cx="424692" cy="25215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32EAC0C4-6EB7-473E-BC91-CB95028A6017}"/>
            </a:ext>
          </a:extLst>
        </xdr:cNvPr>
        <xdr:cNvCxnSpPr/>
      </xdr:nvCxnSpPr>
      <xdr:spPr>
        <a:xfrm>
          <a:off x="37163557" y="21055149"/>
          <a:ext cx="261257" cy="41365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A2E1CFDD-C47F-4430-BBC0-AA23DCFB173B}"/>
            </a:ext>
          </a:extLst>
        </xdr:cNvPr>
        <xdr:cNvCxnSpPr/>
      </xdr:nvCxnSpPr>
      <xdr:spPr>
        <a:xfrm flipV="1">
          <a:off x="40515351" y="22568263"/>
          <a:ext cx="508280" cy="40863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3CA35B4D-ABE1-4202-AB08-2E7CCAD5F931}"/>
            </a:ext>
          </a:extLst>
        </xdr:cNvPr>
        <xdr:cNvCxnSpPr/>
      </xdr:nvCxnSpPr>
      <xdr:spPr>
        <a:xfrm>
          <a:off x="41452360" y="20695920"/>
          <a:ext cx="1138813" cy="105591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7B659265-303D-4B4C-977B-5F5AB0E43E82}"/>
            </a:ext>
          </a:extLst>
        </xdr:cNvPr>
        <xdr:cNvCxnSpPr/>
      </xdr:nvCxnSpPr>
      <xdr:spPr>
        <a:xfrm>
          <a:off x="42323551" y="1851826"/>
          <a:ext cx="492370" cy="21394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EE15898F-1FC6-4D4C-B327-0C72F3E0593A}"/>
            </a:ext>
          </a:extLst>
        </xdr:cNvPr>
        <xdr:cNvCxnSpPr/>
      </xdr:nvCxnSpPr>
      <xdr:spPr>
        <a:xfrm flipV="1">
          <a:off x="44100939" y="23478895"/>
          <a:ext cx="410308" cy="29349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7" name="Conector de Seta Reta 16">
          <a:extLst>
            <a:ext uri="{FF2B5EF4-FFF2-40B4-BE49-F238E27FC236}">
              <a16:creationId xmlns:a16="http://schemas.microsoft.com/office/drawing/2014/main" id="{C8AA61DA-39F8-46B1-9536-6E3CDC7866B0}"/>
            </a:ext>
          </a:extLst>
        </xdr:cNvPr>
        <xdr:cNvCxnSpPr/>
      </xdr:nvCxnSpPr>
      <xdr:spPr>
        <a:xfrm flipH="1" flipV="1">
          <a:off x="46806456" y="23188330"/>
          <a:ext cx="293079" cy="31066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8" name="Conector de Seta Reta 17">
          <a:extLst>
            <a:ext uri="{FF2B5EF4-FFF2-40B4-BE49-F238E27FC236}">
              <a16:creationId xmlns:a16="http://schemas.microsoft.com/office/drawing/2014/main" id="{4B9E15EA-4962-4FCE-B0F1-EC7CC3E62D55}"/>
            </a:ext>
          </a:extLst>
        </xdr:cNvPr>
        <xdr:cNvCxnSpPr/>
      </xdr:nvCxnSpPr>
      <xdr:spPr>
        <a:xfrm flipV="1">
          <a:off x="42554330" y="22261286"/>
          <a:ext cx="526701" cy="45979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9" name="Conector de Seta Reta 18">
          <a:extLst>
            <a:ext uri="{FF2B5EF4-FFF2-40B4-BE49-F238E27FC236}">
              <a16:creationId xmlns:a16="http://schemas.microsoft.com/office/drawing/2014/main" id="{A3213E07-5D2E-4CE9-9A7B-A006CB634995}"/>
            </a:ext>
          </a:extLst>
        </xdr:cNvPr>
        <xdr:cNvCxnSpPr/>
      </xdr:nvCxnSpPr>
      <xdr:spPr>
        <a:xfrm flipH="1" flipV="1">
          <a:off x="48404144" y="22697636"/>
          <a:ext cx="386862" cy="48650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C14C7BDE-3591-4921-98A2-1F1558246CFF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4205A9EE-2570-4713-A0DC-44162AE065AD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90AEEE4A-FECF-4AC8-B3C8-2F89FCD16EC6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99790EC4-7957-43BC-9CA4-021DAFF472DD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87B738B-E2F1-4F3B-A9DA-D8E5F6023781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E9B18A0A-25A6-4FFA-99AB-B5A2D598E9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39752399"/>
          <a:ext cx="4109548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608B0E6B-DEB3-486C-9214-568DB5C9DC11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C4E44390-27B4-4CD0-804A-0EF02B0B745F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62FEAC42-A7E9-4B88-A11F-105C028BCB27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1C932C99-41EB-4733-A276-D5A3817D1806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CBA1BD85-210A-4F0D-B279-4A590EF79CC8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F57FE0F3-F03F-4555-BA63-6ECECBAB88BB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32" name="Conector de Seta Reta 31">
          <a:extLst>
            <a:ext uri="{FF2B5EF4-FFF2-40B4-BE49-F238E27FC236}">
              <a16:creationId xmlns:a16="http://schemas.microsoft.com/office/drawing/2014/main" id="{A18C080A-DF55-4AB3-A957-AC5661C0AF3D}"/>
            </a:ext>
          </a:extLst>
        </xdr:cNvPr>
        <xdr:cNvCxnSpPr/>
      </xdr:nvCxnSpPr>
      <xdr:spPr>
        <a:xfrm flipV="1">
          <a:off x="35793045" y="22919166"/>
          <a:ext cx="138505" cy="41686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9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70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2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4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75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7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5934652-EBD7-4590-802E-FC8AD4710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134050D-69BE-4EA0-A920-70A1A7293A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5CB9926-E99F-412A-A463-906C143F3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654789B-6D8D-421C-B2BE-10DC761A15B8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C7CFCA4-2D15-4A61-9112-2D29C30BF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E7F71D15-F179-4518-A948-6160883FE270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10E8C9CF-E2FF-4146-9688-A453D709EFCE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45A02F6D-A2AB-4425-947C-0E0E219F62A3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35C0CD9E-6345-472F-BBA4-8708918212D0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EBBF7B0C-5923-4D81-BB43-F578B02B1B64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76E4C6FB-2CC6-4CE7-A68C-FEC8E5D1AB77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BBEA4EB3-1FFF-4626-85D1-1ACA7AE81B91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5CCF4C66-54EE-422E-B9D1-14D14B2A4A0E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C4BA13D2-3FCE-45E0-97B8-E91ADD5394A9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79330F27-37B7-4E16-BFA2-447F96F6AA86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EB0243D9-5C5C-4F7F-B681-BDF2AF17BD95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7D8D5CD-53C0-47E4-80E7-2F7127433A2A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7C0349B6-84A8-450B-B317-F2800282115A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A444B45-88C1-4CAD-9220-301F4969FA2E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F4EB56C-B702-45B1-9D3A-ED3295772CBD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7D8CBE57-449C-4691-9C02-F54186F673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2C1EBD05-5D39-4361-ACED-A18F00E6B26B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B61C39E9-28E6-49FC-92B9-DE312B3CCB99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CAD02E37-096F-468A-8370-16A02DFEDFE5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09FF964-FD98-4053-BD86-6F27AFDE876F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4BFD5DFA-3471-4D47-972E-429C77D5A416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E81DA6FC-E28F-42F5-8FDE-D892E2642FF8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FF66B020-F9CE-421A-BED0-5682EC951F53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80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81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2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3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5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86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7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8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23D6D4E-A78B-4C97-B979-ED6C0A08B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BAFF606-AE3C-4702-AA9A-DE1B31D87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9134FB-A8F3-4DC6-BB18-3F83B7B0A1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567AABB-62E3-448F-8BB1-3D2815CF5D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DF33FA-AA56-4902-9090-962DB5959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04175" y="0"/>
          <a:ext cx="1885603" cy="87923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0A75FA-2649-49EF-A53B-B4884F57BF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04175" y="0"/>
          <a:ext cx="4232365" cy="368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9D0960C-1FFD-4A83-A3BA-BBEBAC94A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20315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4ED59E7-7829-41D2-A28F-DCCE8DA0F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B257779-D176-484C-AA59-372394616D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05A3109-81B9-4EF7-9F7D-7B5E884164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7DADFCE-26EB-48C9-8AF4-4E987A9C0B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780E542-F7AF-495C-9C10-BBDEECFA0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CE137670-0E1A-4C12-8884-0815AB86B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31FB48D-4424-436D-BCC6-AD2CE4A31C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866368B9-1475-4E82-A28E-BA965FB2DB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0D9E977-D30C-4B1C-9325-C117E5310F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1407076D-83E5-483A-B96C-7444A232FF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338DA20C-D7FD-4615-B945-92C631145D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757D4EF-E738-41C2-BA4A-5238D64E44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286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8210BCBE-07FD-486E-A312-0AD0E0EA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35EF96E8-357B-4350-B2F1-EE657764F8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E36BD-8FF1-4F46-BAE0-E95E98A241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286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70ED9F5-36D5-4D47-9935-96AC6F9D6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832C18B-3C50-4ADA-AD27-C97B495B3D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669FC2C-8917-4577-9333-6D6B502CC0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36A7BF2-E7D0-4BAC-9BF9-0DC2E369A28E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C646CEDD-D25D-4D9D-A03E-DB39C051F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17541711-7C82-4B82-A6BF-E92632D67AA0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53FB34F7-6E99-4A5C-AC21-87347FC812EC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729FA1A6-8A20-4CB4-ABB3-5BEB9EA6C06C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3F37D1FC-13D4-4D6E-B9D0-A3150915E813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02DA065E-CECC-4256-BC8E-3FE8A2190573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1928FB97-B71B-4DEE-9E5F-FD6119BA2B97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94D8D40A-0116-46DD-9361-497171F18304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08013983-193F-489A-B1C1-A4D8B75E5C3E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50AB971E-A959-47C2-89B0-A253384C8175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4EED3FD2-DA78-4A58-9922-EEEBD361199E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133DB879-F855-4C8C-8381-4CB8935A7AD4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3AE977CA-1348-4ECA-9B9A-BB945B64C1FF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3DDEC32-FA6E-4701-A7DE-3748FE0E17C9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18CE10C6-31B0-4D90-9664-02E686B756E6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BB3C5536-7666-44F2-96A5-02FCC3EE2E4A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2F7B9325-F746-45F6-B765-CED61BA8B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7B10DD6A-8C80-415F-953D-023EBB85818D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E15F32C5-F74E-42AA-98A5-2D7722CDB3B6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701CF98-5A05-4B27-A512-B7E20685D3A7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EF66E8F-02E8-42A2-A08A-345688CE1AFF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85C5224D-1317-46F3-9621-393AB2725612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CBC3F2E3-B5F9-4A27-A107-C967B81CF6BA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7CE6FC6C-04F0-46FC-BE4D-1FBE0415692E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1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10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4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6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107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9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0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010014-BA22-4CFE-B826-33431C6A9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42A77F1-B9A6-4F1A-8BDC-443F5D01C3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416B2FD-4C66-4EFD-9D38-8B7330D84D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FB777CF-6410-42B6-A8E1-F5FE2DB0E26B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2E0171B-9017-469F-9B27-35CAA807D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959429DF-EA3D-4E7A-AEA3-835E07187148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7D5517CC-BD87-4EBE-9D65-1BD3BB59ACFF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B3592C45-6BC3-48DD-B799-AA8A112DEC89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67FC2CF9-69E6-4F35-81D1-32C0E468BDF9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C66C83E6-855E-4154-8034-26184660F059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E568C09C-2752-434E-874B-24D59234F273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45BD9570-217E-48D4-A302-705A071CB38F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025408D1-94F6-4027-AB76-D5BED8053C75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AFBCF919-628F-422A-BC27-62C77921876A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0419AD24-3BD7-40C7-AD11-7DF28EB2DFD2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6898371B-BFD6-466E-A617-0AA5884A5F44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1248485D-10B7-4FCE-93F2-F52A8EA7BFDF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BA002DA1-5019-4EBB-91C9-963AD8E2DACD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EAD4FD78-A99B-45F8-8EEB-C676CD9A88F1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79C6914A-568E-4DF3-BBDF-DD31402C177E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3B6AF845-4BAE-4893-9B11-02BE04185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A6BEB7A4-D560-45BD-9298-8A17E7F923CF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4BEE9B5-8626-4A7D-863D-89188F48F680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86F133B0-B41C-46AD-BA71-F7234D7AAD07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1153BEC-890B-436B-90E4-333A8CC8DD9B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6AC6BE2B-52A1-4FF1-9164-236D5B88E7F5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7731C005-39F5-4E63-9341-73536CFD8DBA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8D0C7DFC-D345-44E4-9F6E-E4062FDCC2FA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2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113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5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7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118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20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2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2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7F9D39E-206F-4C74-A889-44FBE69B2D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9EDF87E-82B7-40B2-AAF0-C68163D47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3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C83D2AA-658D-46E2-9EA5-E6A34422D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D78C8F-3D47-4663-841F-C585AC826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4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BEE6DED-7047-45F4-B9F0-8B5DA8757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891A49-78E6-4977-805E-E0A1A956BF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200DC38-F74C-402A-80B9-83A8B20FB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5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F1E8C82-6902-43A9-8E20-467DC9D8E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0DE972E-270B-4017-A63D-A6B3BFE54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1223D92-2D41-463F-9F56-6B6DA53CDF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>
    <pageSetUpPr fitToPage="1"/>
  </sheetPr>
  <dimension ref="A1:CT147"/>
  <sheetViews>
    <sheetView showGridLines="0" tabSelected="1" zoomScale="90" zoomScaleNormal="90" workbookViewId="0">
      <pane xSplit="3" ySplit="1" topLeftCell="D129" activePane="bottomRight" state="frozen"/>
      <selection pane="topRight" activeCell="C1" sqref="C1"/>
      <selection pane="bottomLeft" activeCell="A3" sqref="A3"/>
      <selection pane="bottomRight" activeCell="N141" sqref="N141"/>
    </sheetView>
  </sheetViews>
  <sheetFormatPr defaultRowHeight="14.4" x14ac:dyDescent="0.3"/>
  <cols>
    <col min="1" max="2" width="11.5546875" customWidth="1"/>
    <col min="3" max="3" width="11.5546875" bestFit="1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6.109375" customWidth="1"/>
    <col min="30" max="30" width="11.33203125" customWidth="1"/>
    <col min="31" max="31" width="12.6640625" customWidth="1"/>
    <col min="35" max="39" width="13.5546875" bestFit="1" customWidth="1"/>
    <col min="40" max="40" width="13.5546875" customWidth="1"/>
    <col min="41" max="41" width="4" customWidth="1"/>
    <col min="42" max="42" width="10.109375" bestFit="1" customWidth="1"/>
    <col min="43" max="48" width="9.6640625" bestFit="1" customWidth="1"/>
    <col min="70" max="70" width="4.33203125" customWidth="1"/>
    <col min="99" max="99" width="3.6640625" customWidth="1"/>
  </cols>
  <sheetData>
    <row r="1" spans="1:40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9</v>
      </c>
      <c r="AE1" s="7" t="s">
        <v>10</v>
      </c>
      <c r="AF1" s="7" t="s">
        <v>11</v>
      </c>
      <c r="AG1" s="7" t="s">
        <v>12</v>
      </c>
      <c r="AH1" s="7" t="s">
        <v>13</v>
      </c>
      <c r="AI1" s="26" t="s">
        <v>14</v>
      </c>
      <c r="AJ1" s="26" t="s">
        <v>15</v>
      </c>
      <c r="AK1" s="26" t="s">
        <v>16</v>
      </c>
      <c r="AL1" s="26" t="s">
        <v>17</v>
      </c>
      <c r="AM1" s="26" t="s">
        <v>18</v>
      </c>
      <c r="AN1" s="26"/>
    </row>
    <row r="2" spans="1:40" x14ac:dyDescent="0.3">
      <c r="A2" s="40"/>
      <c r="B2" s="40"/>
      <c r="C2" s="41"/>
      <c r="D2" s="42"/>
      <c r="E2" s="43"/>
      <c r="F2" s="43"/>
      <c r="G2" s="43"/>
      <c r="H2" s="43"/>
      <c r="I2" s="43"/>
      <c r="J2" s="43"/>
      <c r="K2" s="43"/>
      <c r="L2" s="43"/>
      <c r="M2" s="43"/>
      <c r="N2" s="44"/>
      <c r="O2" s="44"/>
      <c r="P2" s="44"/>
      <c r="Q2" s="44"/>
      <c r="R2" s="44"/>
      <c r="S2" s="44"/>
      <c r="T2" s="44"/>
      <c r="U2" s="44"/>
      <c r="V2" s="44"/>
      <c r="W2" s="45"/>
      <c r="X2" s="45"/>
      <c r="Y2" s="45"/>
      <c r="Z2" s="45"/>
      <c r="AA2" s="46"/>
      <c r="AB2" s="46"/>
      <c r="AC2" s="47"/>
      <c r="AD2" s="46"/>
      <c r="AE2" s="45"/>
      <c r="AF2" s="45"/>
      <c r="AG2" s="45"/>
      <c r="AH2" s="48"/>
      <c r="AI2" s="46"/>
      <c r="AJ2" s="46"/>
      <c r="AK2" s="46"/>
      <c r="AL2" s="46"/>
      <c r="AM2" s="46"/>
    </row>
    <row r="3" spans="1:40" x14ac:dyDescent="0.3">
      <c r="A3" s="40"/>
      <c r="B3" s="40"/>
      <c r="C3" s="41"/>
      <c r="D3" s="42"/>
      <c r="E3" s="43"/>
      <c r="F3" s="43"/>
      <c r="G3" s="43"/>
      <c r="H3" s="43"/>
      <c r="I3" s="43"/>
      <c r="J3" s="43"/>
      <c r="K3" s="43"/>
      <c r="L3" s="43"/>
      <c r="M3" s="43"/>
      <c r="N3" s="44"/>
      <c r="O3" s="44"/>
      <c r="P3" s="44"/>
      <c r="Q3" s="44"/>
      <c r="R3" s="44"/>
      <c r="S3" s="44"/>
      <c r="T3" s="44"/>
      <c r="U3" s="44"/>
      <c r="V3" s="44"/>
      <c r="W3" s="45"/>
      <c r="X3" s="45"/>
      <c r="Y3" s="45"/>
      <c r="Z3" s="45"/>
      <c r="AA3" s="46"/>
      <c r="AB3" s="46"/>
      <c r="AC3" s="47"/>
      <c r="AD3" s="46"/>
      <c r="AE3" s="45"/>
      <c r="AF3" s="45"/>
      <c r="AG3" s="45"/>
      <c r="AH3" s="48"/>
      <c r="AI3" s="46"/>
      <c r="AJ3" s="46"/>
      <c r="AK3" s="46"/>
      <c r="AL3" s="46"/>
      <c r="AM3" s="46"/>
    </row>
    <row r="4" spans="1:40" x14ac:dyDescent="0.3">
      <c r="A4" s="40"/>
      <c r="B4" s="40"/>
      <c r="C4" s="41"/>
      <c r="D4" s="42"/>
      <c r="E4" s="43"/>
      <c r="F4" s="43"/>
      <c r="G4" s="43"/>
      <c r="H4" s="43"/>
      <c r="I4" s="43"/>
      <c r="J4" s="43"/>
      <c r="K4" s="43"/>
      <c r="L4" s="43"/>
      <c r="M4" s="43"/>
      <c r="N4" s="44"/>
      <c r="O4" s="44"/>
      <c r="P4" s="44"/>
      <c r="Q4" s="44"/>
      <c r="R4" s="44"/>
      <c r="S4" s="44"/>
      <c r="T4" s="44"/>
      <c r="U4" s="44"/>
      <c r="V4" s="44"/>
      <c r="W4" s="45"/>
      <c r="X4" s="45"/>
      <c r="Y4" s="45"/>
      <c r="Z4" s="45"/>
      <c r="AA4" s="46"/>
      <c r="AB4" s="46"/>
      <c r="AC4" s="47"/>
      <c r="AD4" s="46"/>
      <c r="AE4" s="45"/>
      <c r="AF4" s="45"/>
      <c r="AG4" s="45"/>
      <c r="AH4" s="48"/>
      <c r="AI4" s="46"/>
      <c r="AJ4" s="46"/>
      <c r="AK4" s="46"/>
      <c r="AL4" s="46"/>
      <c r="AM4" s="46"/>
    </row>
    <row r="5" spans="1:40" x14ac:dyDescent="0.3">
      <c r="A5" s="40"/>
      <c r="B5" s="40"/>
      <c r="C5" s="41"/>
      <c r="D5" s="42"/>
      <c r="E5" s="43"/>
      <c r="F5" s="43"/>
      <c r="G5" s="43"/>
      <c r="H5" s="43"/>
      <c r="I5" s="43"/>
      <c r="J5" s="43"/>
      <c r="K5" s="43"/>
      <c r="L5" s="43"/>
      <c r="M5" s="43"/>
      <c r="N5" s="44"/>
      <c r="O5" s="44"/>
      <c r="P5" s="44"/>
      <c r="Q5" s="44"/>
      <c r="R5" s="44"/>
      <c r="S5" s="44"/>
      <c r="T5" s="44"/>
      <c r="U5" s="44"/>
      <c r="V5" s="44"/>
      <c r="W5" s="45"/>
      <c r="X5" s="45"/>
      <c r="Y5" s="45"/>
      <c r="Z5" s="45"/>
      <c r="AA5" s="46"/>
      <c r="AB5" s="46"/>
      <c r="AC5" s="47"/>
      <c r="AD5" s="46"/>
      <c r="AE5" s="45"/>
      <c r="AF5" s="45"/>
      <c r="AG5" s="45"/>
      <c r="AH5" s="48"/>
      <c r="AI5" s="46"/>
      <c r="AJ5" s="46"/>
      <c r="AK5" s="46"/>
      <c r="AL5" s="46"/>
      <c r="AM5" s="46"/>
    </row>
    <row r="6" spans="1:40" x14ac:dyDescent="0.3">
      <c r="A6" s="40"/>
      <c r="B6" s="40"/>
      <c r="C6" s="41"/>
      <c r="D6" s="42"/>
      <c r="E6" s="43"/>
      <c r="F6" s="43"/>
      <c r="G6" s="43"/>
      <c r="H6" s="43"/>
      <c r="I6" s="43"/>
      <c r="J6" s="43"/>
      <c r="K6" s="43"/>
      <c r="L6" s="43"/>
      <c r="M6" s="43"/>
      <c r="N6" s="44"/>
      <c r="O6" s="44"/>
      <c r="P6" s="44"/>
      <c r="Q6" s="44"/>
      <c r="R6" s="44"/>
      <c r="S6" s="44"/>
      <c r="T6" s="44"/>
      <c r="U6" s="44"/>
      <c r="V6" s="44"/>
      <c r="W6" s="45"/>
      <c r="X6" s="45"/>
      <c r="Y6" s="45"/>
      <c r="Z6" s="45"/>
      <c r="AA6" s="46"/>
      <c r="AB6" s="46"/>
      <c r="AC6" s="47"/>
      <c r="AD6" s="46"/>
      <c r="AE6" s="45"/>
      <c r="AF6" s="45"/>
      <c r="AG6" s="45"/>
      <c r="AH6" s="48"/>
      <c r="AI6" s="46"/>
      <c r="AJ6" s="46"/>
      <c r="AK6" s="46"/>
      <c r="AL6" s="46"/>
      <c r="AM6" s="46"/>
    </row>
    <row r="7" spans="1:40" x14ac:dyDescent="0.3">
      <c r="A7" s="40"/>
      <c r="B7" s="40"/>
      <c r="C7" s="41"/>
      <c r="D7" s="42"/>
      <c r="E7" s="43"/>
      <c r="F7" s="43"/>
      <c r="G7" s="43"/>
      <c r="H7" s="43"/>
      <c r="I7" s="43"/>
      <c r="J7" s="43"/>
      <c r="K7" s="43"/>
      <c r="L7" s="43"/>
      <c r="M7" s="43"/>
      <c r="N7" s="44"/>
      <c r="O7" s="44"/>
      <c r="P7" s="44"/>
      <c r="Q7" s="44"/>
      <c r="R7" s="44"/>
      <c r="S7" s="44"/>
      <c r="T7" s="44"/>
      <c r="U7" s="44"/>
      <c r="V7" s="44"/>
      <c r="W7" s="45"/>
      <c r="X7" s="45"/>
      <c r="Y7" s="45"/>
      <c r="Z7" s="45"/>
      <c r="AA7" s="46"/>
      <c r="AB7" s="46"/>
      <c r="AC7" s="47"/>
      <c r="AD7" s="46"/>
      <c r="AE7" s="45"/>
      <c r="AF7" s="45"/>
      <c r="AG7" s="45"/>
      <c r="AH7" s="48"/>
      <c r="AI7" s="46"/>
      <c r="AJ7" s="46"/>
      <c r="AK7" s="46"/>
      <c r="AL7" s="46"/>
      <c r="AM7" s="46"/>
    </row>
    <row r="8" spans="1:40" x14ac:dyDescent="0.3">
      <c r="A8" s="40"/>
      <c r="B8" s="40"/>
      <c r="C8" s="41"/>
      <c r="D8" s="42"/>
      <c r="E8" s="43"/>
      <c r="F8" s="43"/>
      <c r="G8" s="43"/>
      <c r="H8" s="43"/>
      <c r="I8" s="43"/>
      <c r="J8" s="43"/>
      <c r="K8" s="43"/>
      <c r="L8" s="43"/>
      <c r="M8" s="43"/>
      <c r="N8" s="44"/>
      <c r="O8" s="44"/>
      <c r="P8" s="44"/>
      <c r="Q8" s="44"/>
      <c r="R8" s="44"/>
      <c r="S8" s="44"/>
      <c r="T8" s="44"/>
      <c r="U8" s="44"/>
      <c r="V8" s="44"/>
      <c r="W8" s="45"/>
      <c r="X8" s="45"/>
      <c r="Y8" s="45"/>
      <c r="Z8" s="45"/>
      <c r="AA8" s="46"/>
      <c r="AB8" s="46"/>
      <c r="AC8" s="47"/>
      <c r="AD8" s="46"/>
      <c r="AE8" s="45"/>
      <c r="AF8" s="45"/>
      <c r="AG8" s="45"/>
      <c r="AH8" s="48"/>
      <c r="AI8" s="46"/>
      <c r="AJ8" s="46"/>
      <c r="AK8" s="46"/>
      <c r="AL8" s="46"/>
      <c r="AM8" s="46"/>
    </row>
    <row r="9" spans="1:40" x14ac:dyDescent="0.3">
      <c r="A9" s="40"/>
      <c r="B9" s="40"/>
      <c r="C9" s="41"/>
      <c r="D9" s="42"/>
      <c r="E9" s="43"/>
      <c r="F9" s="43"/>
      <c r="G9" s="43"/>
      <c r="H9" s="43"/>
      <c r="I9" s="43"/>
      <c r="J9" s="43"/>
      <c r="K9" s="43"/>
      <c r="L9" s="43"/>
      <c r="M9" s="43"/>
      <c r="N9" s="44"/>
      <c r="O9" s="44"/>
      <c r="P9" s="44"/>
      <c r="Q9" s="44"/>
      <c r="R9" s="44"/>
      <c r="S9" s="44"/>
      <c r="T9" s="44"/>
      <c r="U9" s="44"/>
      <c r="V9" s="44"/>
      <c r="W9" s="45"/>
      <c r="X9" s="45"/>
      <c r="Y9" s="45"/>
      <c r="Z9" s="45"/>
      <c r="AA9" s="46"/>
      <c r="AB9" s="46"/>
      <c r="AC9" s="47"/>
      <c r="AD9" s="46"/>
      <c r="AE9" s="45"/>
      <c r="AF9" s="45"/>
      <c r="AG9" s="45"/>
      <c r="AH9" s="48"/>
      <c r="AI9" s="46"/>
      <c r="AJ9" s="46"/>
      <c r="AK9" s="46"/>
      <c r="AL9" s="46"/>
      <c r="AM9" s="46"/>
    </row>
    <row r="10" spans="1:40" x14ac:dyDescent="0.3">
      <c r="A10" s="40"/>
      <c r="B10" s="40"/>
      <c r="C10" s="41"/>
      <c r="D10" s="42"/>
      <c r="E10" s="43"/>
      <c r="F10" s="43"/>
      <c r="G10" s="43"/>
      <c r="H10" s="43"/>
      <c r="I10" s="43"/>
      <c r="J10" s="43"/>
      <c r="K10" s="43"/>
      <c r="L10" s="43"/>
      <c r="M10" s="43"/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45"/>
      <c r="Y10" s="45"/>
      <c r="Z10" s="45"/>
      <c r="AA10" s="46"/>
      <c r="AB10" s="46"/>
      <c r="AC10" s="47"/>
      <c r="AD10" s="46"/>
      <c r="AE10" s="45"/>
      <c r="AF10" s="45"/>
      <c r="AG10" s="45"/>
      <c r="AH10" s="48"/>
      <c r="AI10" s="46"/>
      <c r="AJ10" s="46"/>
      <c r="AK10" s="46"/>
      <c r="AL10" s="46"/>
      <c r="AM10" s="46"/>
    </row>
    <row r="11" spans="1:40" x14ac:dyDescent="0.3">
      <c r="A11" s="40"/>
      <c r="B11" s="40"/>
      <c r="C11" s="41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4"/>
      <c r="O11" s="44"/>
      <c r="P11" s="44"/>
      <c r="Q11" s="44"/>
      <c r="R11" s="44"/>
      <c r="S11" s="44"/>
      <c r="T11" s="44"/>
      <c r="U11" s="44"/>
      <c r="V11" s="44"/>
      <c r="W11" s="45"/>
      <c r="X11" s="45"/>
      <c r="Y11" s="45"/>
      <c r="Z11" s="45"/>
      <c r="AA11" s="46"/>
      <c r="AB11" s="46"/>
      <c r="AC11" s="47"/>
      <c r="AD11" s="46"/>
      <c r="AE11" s="45"/>
      <c r="AF11" s="45"/>
      <c r="AG11" s="45"/>
      <c r="AH11" s="48"/>
      <c r="AI11" s="46"/>
      <c r="AJ11" s="46"/>
      <c r="AK11" s="46"/>
      <c r="AL11" s="46"/>
      <c r="AM11" s="46"/>
    </row>
    <row r="12" spans="1:40" x14ac:dyDescent="0.3">
      <c r="A12" s="40"/>
      <c r="B12" s="40"/>
      <c r="C12" s="41"/>
      <c r="D12" s="42"/>
      <c r="E12" s="43"/>
      <c r="F12" s="43"/>
      <c r="G12" s="43"/>
      <c r="H12" s="43"/>
      <c r="I12" s="43"/>
      <c r="J12" s="43"/>
      <c r="K12" s="43"/>
      <c r="L12" s="43"/>
      <c r="M12" s="43"/>
      <c r="N12" s="44"/>
      <c r="O12" s="44"/>
      <c r="P12" s="44"/>
      <c r="Q12" s="44"/>
      <c r="R12" s="44"/>
      <c r="S12" s="44"/>
      <c r="T12" s="44"/>
      <c r="U12" s="44"/>
      <c r="V12" s="44"/>
      <c r="W12" s="45"/>
      <c r="X12" s="45"/>
      <c r="Y12" s="45"/>
      <c r="Z12" s="45"/>
      <c r="AA12" s="46"/>
      <c r="AB12" s="46"/>
      <c r="AC12" s="47"/>
      <c r="AD12" s="46"/>
      <c r="AE12" s="45"/>
      <c r="AF12" s="45"/>
      <c r="AG12" s="45"/>
      <c r="AH12" s="48"/>
      <c r="AI12" s="46"/>
      <c r="AJ12" s="46"/>
      <c r="AK12" s="46"/>
      <c r="AL12" s="46"/>
      <c r="AM12" s="46"/>
    </row>
    <row r="13" spans="1:40" x14ac:dyDescent="0.3">
      <c r="A13" s="40"/>
      <c r="B13" s="40"/>
      <c r="C13" s="41"/>
      <c r="D13" s="42"/>
      <c r="E13" s="43"/>
      <c r="F13" s="43"/>
      <c r="G13" s="43"/>
      <c r="H13" s="43"/>
      <c r="I13" s="43"/>
      <c r="J13" s="43"/>
      <c r="K13" s="43"/>
      <c r="L13" s="43"/>
      <c r="M13" s="43"/>
      <c r="N13" s="44"/>
      <c r="O13" s="44"/>
      <c r="P13" s="44"/>
      <c r="Q13" s="44"/>
      <c r="R13" s="44"/>
      <c r="S13" s="44"/>
      <c r="T13" s="44"/>
      <c r="U13" s="44"/>
      <c r="V13" s="44"/>
      <c r="W13" s="45"/>
      <c r="X13" s="45"/>
      <c r="Y13" s="45"/>
      <c r="Z13" s="45"/>
      <c r="AA13" s="46"/>
      <c r="AB13" s="46"/>
      <c r="AC13" s="47"/>
      <c r="AD13" s="46"/>
      <c r="AE13" s="45"/>
      <c r="AF13" s="45"/>
      <c r="AG13" s="45"/>
      <c r="AH13" s="48"/>
      <c r="AI13" s="46"/>
      <c r="AJ13" s="46"/>
      <c r="AK13" s="46"/>
      <c r="AL13" s="46"/>
      <c r="AM13" s="46"/>
    </row>
    <row r="14" spans="1:40" x14ac:dyDescent="0.3">
      <c r="A14" s="40"/>
      <c r="B14" s="40"/>
      <c r="C14" s="41"/>
      <c r="D14" s="41"/>
      <c r="E14" s="43"/>
      <c r="F14" s="43"/>
      <c r="G14" s="43"/>
      <c r="H14" s="43"/>
      <c r="I14" s="43"/>
      <c r="J14" s="43"/>
      <c r="K14" s="43"/>
      <c r="L14" s="43"/>
      <c r="M14" s="43"/>
      <c r="N14" s="44"/>
      <c r="O14" s="44"/>
      <c r="P14" s="44"/>
      <c r="Q14" s="44"/>
      <c r="R14" s="44"/>
      <c r="S14" s="44"/>
      <c r="T14" s="44"/>
      <c r="U14" s="44"/>
      <c r="V14" s="44"/>
      <c r="W14" s="45"/>
      <c r="X14" s="45"/>
      <c r="Y14" s="45"/>
      <c r="Z14" s="45"/>
      <c r="AA14" s="46"/>
      <c r="AB14" s="46"/>
      <c r="AC14" s="46"/>
      <c r="AD14" s="46"/>
      <c r="AE14" s="45"/>
      <c r="AF14" s="45"/>
      <c r="AG14" s="45"/>
      <c r="AH14" s="48"/>
      <c r="AI14" s="46"/>
      <c r="AJ14" s="46"/>
      <c r="AK14" s="46"/>
      <c r="AL14" s="46"/>
      <c r="AM14" s="46"/>
    </row>
    <row r="15" spans="1:40" x14ac:dyDescent="0.3">
      <c r="A15" s="40"/>
      <c r="B15" s="40"/>
      <c r="C15" s="41"/>
      <c r="D15" s="41"/>
      <c r="E15" s="43"/>
      <c r="F15" s="43"/>
      <c r="G15" s="43"/>
      <c r="H15" s="43"/>
      <c r="I15" s="43"/>
      <c r="J15" s="43"/>
      <c r="K15" s="43"/>
      <c r="L15" s="43"/>
      <c r="M15" s="43"/>
      <c r="N15" s="44"/>
      <c r="O15" s="44"/>
      <c r="P15" s="44"/>
      <c r="Q15" s="44"/>
      <c r="R15" s="44"/>
      <c r="S15" s="44"/>
      <c r="T15" s="44"/>
      <c r="U15" s="44"/>
      <c r="V15" s="44"/>
      <c r="W15" s="45"/>
      <c r="X15" s="45"/>
      <c r="Y15" s="45"/>
      <c r="Z15" s="45"/>
      <c r="AA15" s="46"/>
      <c r="AB15" s="46"/>
      <c r="AC15" s="46"/>
      <c r="AD15" s="46"/>
      <c r="AE15" s="45"/>
      <c r="AF15" s="45"/>
      <c r="AG15" s="45"/>
      <c r="AH15" s="48"/>
      <c r="AI15" s="46"/>
      <c r="AJ15" s="46"/>
      <c r="AK15" s="46"/>
      <c r="AL15" s="46"/>
      <c r="AM15" s="46"/>
    </row>
    <row r="16" spans="1:40" x14ac:dyDescent="0.3">
      <c r="A16" s="40"/>
      <c r="B16" s="40"/>
      <c r="C16" s="41"/>
      <c r="D16" s="41"/>
      <c r="E16" s="43"/>
      <c r="F16" s="43"/>
      <c r="G16" s="43"/>
      <c r="H16" s="43"/>
      <c r="I16" s="43"/>
      <c r="J16" s="43"/>
      <c r="K16" s="43"/>
      <c r="L16" s="43"/>
      <c r="M16" s="43"/>
      <c r="N16" s="44"/>
      <c r="O16" s="44"/>
      <c r="P16" s="44"/>
      <c r="Q16" s="44"/>
      <c r="R16" s="44"/>
      <c r="S16" s="44"/>
      <c r="T16" s="44"/>
      <c r="U16" s="44"/>
      <c r="V16" s="44"/>
      <c r="W16" s="45"/>
      <c r="X16" s="45"/>
      <c r="Y16" s="45"/>
      <c r="Z16" s="45"/>
      <c r="AA16" s="46"/>
      <c r="AB16" s="46"/>
      <c r="AC16" s="46"/>
      <c r="AD16" s="46"/>
      <c r="AE16" s="45"/>
      <c r="AF16" s="45"/>
      <c r="AG16" s="45"/>
      <c r="AH16" s="48"/>
      <c r="AI16" s="46"/>
      <c r="AJ16" s="46"/>
      <c r="AK16" s="46"/>
      <c r="AL16" s="46"/>
      <c r="AM16" s="46"/>
    </row>
    <row r="17" spans="1:39" x14ac:dyDescent="0.3">
      <c r="A17" s="40"/>
      <c r="B17" s="40"/>
      <c r="C17" s="41"/>
      <c r="D17" s="41"/>
      <c r="E17" s="43"/>
      <c r="F17" s="43"/>
      <c r="G17" s="43"/>
      <c r="H17" s="43"/>
      <c r="I17" s="43"/>
      <c r="J17" s="43"/>
      <c r="K17" s="43"/>
      <c r="L17" s="43"/>
      <c r="M17" s="43"/>
      <c r="N17" s="44"/>
      <c r="O17" s="44"/>
      <c r="P17" s="44"/>
      <c r="Q17" s="44"/>
      <c r="R17" s="44"/>
      <c r="S17" s="44"/>
      <c r="T17" s="44"/>
      <c r="U17" s="44"/>
      <c r="V17" s="44"/>
      <c r="W17" s="45"/>
      <c r="X17" s="45"/>
      <c r="Y17" s="45"/>
      <c r="Z17" s="45"/>
      <c r="AA17" s="46"/>
      <c r="AB17" s="46"/>
      <c r="AC17" s="46"/>
      <c r="AD17" s="46"/>
      <c r="AE17" s="45"/>
      <c r="AF17" s="45"/>
      <c r="AG17" s="45"/>
      <c r="AH17" s="48"/>
      <c r="AI17" s="46"/>
      <c r="AJ17" s="46"/>
      <c r="AK17" s="46"/>
      <c r="AL17" s="46"/>
      <c r="AM17" s="46"/>
    </row>
    <row r="18" spans="1:39" x14ac:dyDescent="0.3">
      <c r="A18" s="40"/>
      <c r="B18" s="40"/>
      <c r="C18" s="41"/>
      <c r="D18" s="41"/>
      <c r="E18" s="43"/>
      <c r="F18" s="43"/>
      <c r="G18" s="43"/>
      <c r="H18" s="43"/>
      <c r="I18" s="43"/>
      <c r="J18" s="43"/>
      <c r="K18" s="43"/>
      <c r="L18" s="43"/>
      <c r="M18" s="43"/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45"/>
      <c r="Y18" s="45"/>
      <c r="Z18" s="45"/>
      <c r="AA18" s="46"/>
      <c r="AB18" s="46"/>
      <c r="AC18" s="46"/>
      <c r="AD18" s="46"/>
      <c r="AE18" s="45"/>
      <c r="AF18" s="45"/>
      <c r="AG18" s="45"/>
      <c r="AH18" s="48"/>
      <c r="AI18" s="46"/>
      <c r="AJ18" s="46"/>
      <c r="AK18" s="46"/>
      <c r="AL18" s="46"/>
      <c r="AM18" s="46"/>
    </row>
    <row r="19" spans="1:39" x14ac:dyDescent="0.3">
      <c r="A19" s="40"/>
      <c r="B19" s="40"/>
      <c r="C19" s="41"/>
      <c r="D19" s="41"/>
      <c r="E19" s="43"/>
      <c r="F19" s="43"/>
      <c r="G19" s="43"/>
      <c r="H19" s="43"/>
      <c r="I19" s="43"/>
      <c r="J19" s="43"/>
      <c r="K19" s="43"/>
      <c r="L19" s="43"/>
      <c r="M19" s="43"/>
      <c r="N19" s="44"/>
      <c r="O19" s="44"/>
      <c r="P19" s="44"/>
      <c r="Q19" s="44"/>
      <c r="R19" s="44"/>
      <c r="S19" s="44"/>
      <c r="T19" s="44"/>
      <c r="U19" s="44"/>
      <c r="V19" s="44"/>
      <c r="W19" s="45"/>
      <c r="X19" s="45"/>
      <c r="Y19" s="45"/>
      <c r="Z19" s="45"/>
      <c r="AA19" s="46"/>
      <c r="AB19" s="46"/>
      <c r="AC19" s="46"/>
      <c r="AD19" s="46"/>
      <c r="AE19" s="45"/>
      <c r="AF19" s="45"/>
      <c r="AG19" s="45"/>
      <c r="AH19" s="48"/>
      <c r="AI19" s="46"/>
      <c r="AJ19" s="46"/>
      <c r="AK19" s="46"/>
      <c r="AL19" s="46"/>
      <c r="AM19" s="46"/>
    </row>
    <row r="20" spans="1:39" x14ac:dyDescent="0.3">
      <c r="A20" s="40"/>
      <c r="B20" s="40"/>
      <c r="C20" s="41"/>
      <c r="D20" s="41"/>
      <c r="E20" s="43"/>
      <c r="F20" s="43"/>
      <c r="G20" s="43"/>
      <c r="H20" s="43"/>
      <c r="I20" s="43"/>
      <c r="J20" s="43"/>
      <c r="K20" s="43"/>
      <c r="L20" s="43"/>
      <c r="M20" s="43"/>
      <c r="N20" s="44"/>
      <c r="O20" s="44"/>
      <c r="P20" s="44"/>
      <c r="Q20" s="44"/>
      <c r="R20" s="44"/>
      <c r="S20" s="44"/>
      <c r="T20" s="44"/>
      <c r="U20" s="44"/>
      <c r="V20" s="44"/>
      <c r="W20" s="45"/>
      <c r="X20" s="45"/>
      <c r="Y20" s="45"/>
      <c r="Z20" s="45"/>
      <c r="AA20" s="46"/>
      <c r="AB20" s="46"/>
      <c r="AC20" s="46"/>
      <c r="AD20" s="46"/>
      <c r="AE20" s="45"/>
      <c r="AF20" s="45"/>
      <c r="AG20" s="45"/>
      <c r="AH20" s="48"/>
      <c r="AI20" s="46"/>
      <c r="AJ20" s="46"/>
      <c r="AK20" s="46"/>
      <c r="AL20" s="46"/>
      <c r="AM20" s="46"/>
    </row>
    <row r="21" spans="1:39" x14ac:dyDescent="0.3">
      <c r="A21" s="40"/>
      <c r="B21" s="40"/>
      <c r="C21" s="41"/>
      <c r="D21" s="41"/>
      <c r="E21" s="43"/>
      <c r="F21" s="43"/>
      <c r="G21" s="43"/>
      <c r="H21" s="43"/>
      <c r="I21" s="43"/>
      <c r="J21" s="43"/>
      <c r="K21" s="43"/>
      <c r="L21" s="43"/>
      <c r="M21" s="43"/>
      <c r="N21" s="44"/>
      <c r="O21" s="44"/>
      <c r="P21" s="44"/>
      <c r="Q21" s="44"/>
      <c r="R21" s="44"/>
      <c r="S21" s="44"/>
      <c r="T21" s="44"/>
      <c r="U21" s="44"/>
      <c r="V21" s="44"/>
      <c r="W21" s="45"/>
      <c r="X21" s="45"/>
      <c r="Y21" s="45"/>
      <c r="Z21" s="45"/>
      <c r="AA21" s="46"/>
      <c r="AB21" s="46"/>
      <c r="AC21" s="46"/>
      <c r="AD21" s="46"/>
      <c r="AE21" s="45"/>
      <c r="AF21" s="45"/>
      <c r="AG21" s="45"/>
      <c r="AH21" s="48"/>
      <c r="AI21" s="46"/>
      <c r="AJ21" s="46"/>
      <c r="AK21" s="46"/>
      <c r="AL21" s="46"/>
      <c r="AM21" s="46"/>
    </row>
    <row r="22" spans="1:39" x14ac:dyDescent="0.3">
      <c r="A22" s="40"/>
      <c r="B22" s="40"/>
      <c r="C22" s="41"/>
      <c r="D22" s="41"/>
      <c r="E22" s="43"/>
      <c r="F22" s="43"/>
      <c r="G22" s="43"/>
      <c r="H22" s="43"/>
      <c r="I22" s="43"/>
      <c r="J22" s="43"/>
      <c r="K22" s="43"/>
      <c r="L22" s="43"/>
      <c r="M22" s="43"/>
      <c r="N22" s="44"/>
      <c r="O22" s="44"/>
      <c r="P22" s="44"/>
      <c r="Q22" s="44"/>
      <c r="R22" s="44"/>
      <c r="S22" s="44"/>
      <c r="T22" s="44"/>
      <c r="U22" s="44"/>
      <c r="V22" s="44"/>
      <c r="W22" s="45"/>
      <c r="X22" s="45"/>
      <c r="Y22" s="45"/>
      <c r="Z22" s="45"/>
      <c r="AA22" s="46"/>
      <c r="AB22" s="46"/>
      <c r="AC22" s="46"/>
      <c r="AD22" s="46"/>
      <c r="AE22" s="45"/>
      <c r="AF22" s="45"/>
      <c r="AG22" s="45"/>
      <c r="AH22" s="48"/>
      <c r="AI22" s="46"/>
      <c r="AJ22" s="46"/>
      <c r="AK22" s="46"/>
      <c r="AL22" s="46"/>
      <c r="AM22" s="46"/>
    </row>
    <row r="23" spans="1:39" x14ac:dyDescent="0.3">
      <c r="A23" s="40"/>
      <c r="B23" s="40"/>
      <c r="C23" s="41"/>
      <c r="D23" s="41"/>
      <c r="E23" s="43"/>
      <c r="F23" s="43"/>
      <c r="G23" s="43"/>
      <c r="H23" s="43"/>
      <c r="I23" s="43"/>
      <c r="J23" s="43"/>
      <c r="K23" s="43"/>
      <c r="L23" s="43"/>
      <c r="M23" s="43"/>
      <c r="N23" s="44"/>
      <c r="O23" s="44"/>
      <c r="P23" s="44"/>
      <c r="Q23" s="44"/>
      <c r="R23" s="44"/>
      <c r="S23" s="44"/>
      <c r="T23" s="44"/>
      <c r="U23" s="44"/>
      <c r="V23" s="44"/>
      <c r="W23" s="45"/>
      <c r="X23" s="45"/>
      <c r="Y23" s="45"/>
      <c r="Z23" s="45"/>
      <c r="AA23" s="46"/>
      <c r="AB23" s="46"/>
      <c r="AC23" s="46"/>
      <c r="AD23" s="46"/>
      <c r="AE23" s="45"/>
      <c r="AF23" s="45"/>
      <c r="AG23" s="45"/>
      <c r="AH23" s="48"/>
      <c r="AI23" s="46"/>
      <c r="AJ23" s="46"/>
      <c r="AK23" s="46"/>
      <c r="AL23" s="46"/>
      <c r="AM23" s="46"/>
    </row>
    <row r="24" spans="1:39" x14ac:dyDescent="0.3">
      <c r="A24" s="40"/>
      <c r="B24" s="40"/>
      <c r="C24" s="41"/>
      <c r="D24" s="41"/>
      <c r="E24" s="43"/>
      <c r="F24" s="43"/>
      <c r="G24" s="43"/>
      <c r="H24" s="43"/>
      <c r="I24" s="43"/>
      <c r="J24" s="43"/>
      <c r="K24" s="43"/>
      <c r="L24" s="43"/>
      <c r="M24" s="43"/>
      <c r="N24" s="44"/>
      <c r="O24" s="44"/>
      <c r="P24" s="44"/>
      <c r="Q24" s="44"/>
      <c r="R24" s="44"/>
      <c r="S24" s="44"/>
      <c r="T24" s="44"/>
      <c r="U24" s="44"/>
      <c r="V24" s="44"/>
      <c r="W24" s="45"/>
      <c r="X24" s="45"/>
      <c r="Y24" s="45"/>
      <c r="Z24" s="45"/>
      <c r="AA24" s="46"/>
      <c r="AB24" s="46"/>
      <c r="AC24" s="46"/>
      <c r="AD24" s="46"/>
      <c r="AE24" s="45"/>
      <c r="AF24" s="45"/>
      <c r="AG24" s="45"/>
      <c r="AH24" s="48"/>
      <c r="AI24" s="46"/>
      <c r="AJ24" s="46"/>
      <c r="AK24" s="46"/>
      <c r="AL24" s="46"/>
      <c r="AM24" s="46"/>
    </row>
    <row r="25" spans="1:39" x14ac:dyDescent="0.3">
      <c r="A25" s="40"/>
      <c r="B25" s="40"/>
      <c r="C25" s="41"/>
      <c r="D25" s="41"/>
      <c r="E25" s="43"/>
      <c r="F25" s="43"/>
      <c r="G25" s="43"/>
      <c r="H25" s="43"/>
      <c r="I25" s="43"/>
      <c r="J25" s="43"/>
      <c r="K25" s="43"/>
      <c r="L25" s="43"/>
      <c r="M25" s="43"/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45"/>
      <c r="Y25" s="45"/>
      <c r="Z25" s="45"/>
      <c r="AA25" s="46"/>
      <c r="AB25" s="46"/>
      <c r="AC25" s="46"/>
      <c r="AD25" s="46"/>
      <c r="AE25" s="45"/>
      <c r="AF25" s="45"/>
      <c r="AG25" s="45"/>
      <c r="AH25" s="48"/>
      <c r="AI25" s="46"/>
      <c r="AJ25" s="46"/>
      <c r="AK25" s="46"/>
      <c r="AL25" s="46"/>
      <c r="AM25" s="46"/>
    </row>
    <row r="26" spans="1:39" x14ac:dyDescent="0.3">
      <c r="A26" s="40"/>
      <c r="B26" s="40"/>
      <c r="C26" s="41"/>
      <c r="D26" s="41"/>
      <c r="E26" s="49"/>
      <c r="F26" s="50"/>
      <c r="G26" s="50"/>
      <c r="H26" s="50"/>
      <c r="I26" s="50"/>
      <c r="J26" s="50"/>
      <c r="K26" s="50"/>
      <c r="L26" s="50"/>
      <c r="M26" s="50"/>
      <c r="N26" s="44"/>
      <c r="O26" s="44"/>
      <c r="P26" s="44"/>
      <c r="Q26" s="44"/>
      <c r="R26" s="44"/>
      <c r="S26" s="44"/>
      <c r="T26" s="44"/>
      <c r="U26" s="44"/>
      <c r="V26" s="44"/>
      <c r="W26" s="45"/>
      <c r="X26" s="45"/>
      <c r="Y26" s="45"/>
      <c r="Z26" s="45"/>
      <c r="AA26" s="46"/>
      <c r="AB26" s="46"/>
      <c r="AC26" s="46"/>
      <c r="AD26" s="46"/>
      <c r="AE26" s="45"/>
      <c r="AF26" s="45"/>
      <c r="AG26" s="45"/>
      <c r="AH26" s="48"/>
      <c r="AI26" s="46"/>
      <c r="AJ26" s="46"/>
      <c r="AK26" s="46"/>
      <c r="AL26" s="46"/>
      <c r="AM26" s="46"/>
    </row>
    <row r="27" spans="1:39" x14ac:dyDescent="0.3">
      <c r="A27" s="40"/>
      <c r="B27" s="40"/>
      <c r="C27" s="41"/>
      <c r="D27" s="41"/>
      <c r="E27" s="49"/>
      <c r="F27" s="50"/>
      <c r="G27" s="50"/>
      <c r="H27" s="50"/>
      <c r="I27" s="50"/>
      <c r="J27" s="50"/>
      <c r="K27" s="50"/>
      <c r="L27" s="50"/>
      <c r="M27" s="50"/>
      <c r="N27" s="44"/>
      <c r="O27" s="44"/>
      <c r="P27" s="44"/>
      <c r="Q27" s="44"/>
      <c r="R27" s="44"/>
      <c r="S27" s="44"/>
      <c r="T27" s="44"/>
      <c r="U27" s="44"/>
      <c r="V27" s="44"/>
      <c r="W27" s="45"/>
      <c r="X27" s="45"/>
      <c r="Y27" s="45"/>
      <c r="Z27" s="45"/>
      <c r="AA27" s="46"/>
      <c r="AB27" s="46"/>
      <c r="AC27" s="46"/>
      <c r="AD27" s="46"/>
      <c r="AE27" s="45"/>
      <c r="AF27" s="45"/>
      <c r="AG27" s="45"/>
      <c r="AH27" s="48"/>
      <c r="AI27" s="46"/>
      <c r="AJ27" s="46"/>
      <c r="AK27" s="46"/>
      <c r="AL27" s="46"/>
      <c r="AM27" s="46"/>
    </row>
    <row r="28" spans="1:39" x14ac:dyDescent="0.3">
      <c r="A28" s="40"/>
      <c r="B28" s="40"/>
      <c r="C28" s="41"/>
      <c r="D28" s="41"/>
      <c r="E28" s="49"/>
      <c r="F28" s="51"/>
      <c r="G28" s="51"/>
      <c r="H28" s="51"/>
      <c r="I28" s="51"/>
      <c r="J28" s="51"/>
      <c r="K28" s="51"/>
      <c r="L28" s="51"/>
      <c r="M28" s="51"/>
      <c r="N28" s="44"/>
      <c r="O28" s="44"/>
      <c r="P28" s="44"/>
      <c r="Q28" s="44"/>
      <c r="R28" s="44"/>
      <c r="S28" s="44"/>
      <c r="T28" s="44"/>
      <c r="U28" s="44"/>
      <c r="V28" s="44"/>
      <c r="W28" s="45"/>
      <c r="X28" s="45"/>
      <c r="Y28" s="45"/>
      <c r="Z28" s="45"/>
      <c r="AA28" s="46"/>
      <c r="AB28" s="46"/>
      <c r="AC28" s="46"/>
      <c r="AD28" s="46"/>
      <c r="AE28" s="45"/>
      <c r="AF28" s="45"/>
      <c r="AG28" s="45"/>
      <c r="AH28" s="48"/>
      <c r="AI28" s="46"/>
      <c r="AJ28" s="46"/>
      <c r="AK28" s="46"/>
      <c r="AL28" s="46"/>
      <c r="AM28" s="46"/>
    </row>
    <row r="29" spans="1:39" x14ac:dyDescent="0.3">
      <c r="A29" s="40"/>
      <c r="B29" s="40"/>
      <c r="C29" s="41"/>
      <c r="D29" s="41"/>
      <c r="E29" s="49"/>
      <c r="F29" s="51"/>
      <c r="G29" s="51"/>
      <c r="H29" s="51"/>
      <c r="I29" s="51"/>
      <c r="J29" s="51"/>
      <c r="K29" s="51"/>
      <c r="L29" s="51"/>
      <c r="M29" s="51"/>
      <c r="N29" s="44"/>
      <c r="O29" s="44"/>
      <c r="P29" s="44"/>
      <c r="Q29" s="44"/>
      <c r="R29" s="44"/>
      <c r="S29" s="44"/>
      <c r="T29" s="44"/>
      <c r="U29" s="44"/>
      <c r="V29" s="44"/>
      <c r="W29" s="45"/>
      <c r="X29" s="45"/>
      <c r="Y29" s="45"/>
      <c r="Z29" s="45"/>
      <c r="AA29" s="46"/>
      <c r="AB29" s="46"/>
      <c r="AC29" s="46"/>
      <c r="AD29" s="46"/>
      <c r="AE29" s="45"/>
      <c r="AF29" s="45"/>
      <c r="AG29" s="45"/>
      <c r="AH29" s="48"/>
      <c r="AI29" s="46"/>
      <c r="AJ29" s="46"/>
      <c r="AK29" s="46"/>
      <c r="AL29" s="46"/>
      <c r="AM29" s="46"/>
    </row>
    <row r="30" spans="1:39" x14ac:dyDescent="0.3">
      <c r="A30" s="40"/>
      <c r="B30" s="40"/>
      <c r="C30" s="41"/>
      <c r="D30" s="41"/>
      <c r="E30" s="49"/>
      <c r="F30" s="51"/>
      <c r="G30" s="51"/>
      <c r="H30" s="51"/>
      <c r="I30" s="51"/>
      <c r="J30" s="51"/>
      <c r="K30" s="51"/>
      <c r="L30" s="51"/>
      <c r="M30" s="51"/>
      <c r="N30" s="44"/>
      <c r="O30" s="44"/>
      <c r="P30" s="44"/>
      <c r="Q30" s="44"/>
      <c r="R30" s="44"/>
      <c r="S30" s="44"/>
      <c r="T30" s="44"/>
      <c r="U30" s="44"/>
      <c r="V30" s="44"/>
      <c r="W30" s="45"/>
      <c r="X30" s="45"/>
      <c r="Y30" s="45"/>
      <c r="Z30" s="45"/>
      <c r="AA30" s="46"/>
      <c r="AB30" s="46"/>
      <c r="AC30" s="46"/>
      <c r="AD30" s="46"/>
      <c r="AE30" s="45"/>
      <c r="AF30" s="45"/>
      <c r="AG30" s="45"/>
      <c r="AH30" s="48"/>
      <c r="AI30" s="46"/>
      <c r="AJ30" s="46"/>
      <c r="AK30" s="46"/>
      <c r="AL30" s="46"/>
      <c r="AM30" s="46"/>
    </row>
    <row r="31" spans="1:39" x14ac:dyDescent="0.3">
      <c r="A31" s="40"/>
      <c r="B31" s="40"/>
      <c r="C31" s="41"/>
      <c r="D31" s="41"/>
      <c r="E31" s="49"/>
      <c r="F31" s="51"/>
      <c r="G31" s="51"/>
      <c r="H31" s="51"/>
      <c r="I31" s="51"/>
      <c r="J31" s="51"/>
      <c r="K31" s="51"/>
      <c r="L31" s="51"/>
      <c r="M31" s="51"/>
      <c r="N31" s="44"/>
      <c r="O31" s="44"/>
      <c r="P31" s="44"/>
      <c r="Q31" s="44"/>
      <c r="R31" s="44"/>
      <c r="S31" s="44"/>
      <c r="T31" s="44"/>
      <c r="U31" s="44"/>
      <c r="V31" s="44"/>
      <c r="W31" s="45"/>
      <c r="X31" s="45"/>
      <c r="Y31" s="45"/>
      <c r="Z31" s="45"/>
      <c r="AA31" s="46"/>
      <c r="AB31" s="46"/>
      <c r="AC31" s="46"/>
      <c r="AD31" s="46"/>
      <c r="AE31" s="45"/>
      <c r="AF31" s="45"/>
      <c r="AG31" s="45"/>
      <c r="AH31" s="48"/>
      <c r="AI31" s="46"/>
      <c r="AJ31" s="46"/>
      <c r="AK31" s="46"/>
      <c r="AL31" s="46"/>
      <c r="AM31" s="46"/>
    </row>
    <row r="32" spans="1:39" x14ac:dyDescent="0.3">
      <c r="A32" s="40"/>
      <c r="B32" s="40"/>
      <c r="C32" s="41"/>
      <c r="D32" s="41"/>
      <c r="E32" s="49"/>
      <c r="F32" s="51"/>
      <c r="G32" s="51"/>
      <c r="H32" s="51"/>
      <c r="I32" s="51"/>
      <c r="J32" s="51"/>
      <c r="K32" s="51"/>
      <c r="L32" s="51"/>
      <c r="M32" s="51"/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45"/>
      <c r="Y32" s="45"/>
      <c r="Z32" s="45"/>
      <c r="AA32" s="46"/>
      <c r="AB32" s="46"/>
      <c r="AC32" s="46"/>
      <c r="AD32" s="46"/>
      <c r="AE32" s="45"/>
      <c r="AF32" s="45"/>
      <c r="AG32" s="45"/>
      <c r="AH32" s="48"/>
      <c r="AI32" s="46"/>
      <c r="AJ32" s="46"/>
      <c r="AK32" s="46"/>
      <c r="AL32" s="46"/>
      <c r="AM32" s="46"/>
    </row>
    <row r="33" spans="1:39" x14ac:dyDescent="0.3">
      <c r="A33" s="40"/>
      <c r="B33" s="40"/>
      <c r="C33" s="41"/>
      <c r="D33" s="41"/>
      <c r="E33" s="49"/>
      <c r="F33" s="51"/>
      <c r="G33" s="51"/>
      <c r="H33" s="51"/>
      <c r="I33" s="51"/>
      <c r="J33" s="51"/>
      <c r="K33" s="51"/>
      <c r="L33" s="51"/>
      <c r="M33" s="51"/>
      <c r="N33" s="44"/>
      <c r="O33" s="44"/>
      <c r="P33" s="44"/>
      <c r="Q33" s="44"/>
      <c r="R33" s="44"/>
      <c r="S33" s="44"/>
      <c r="T33" s="44"/>
      <c r="U33" s="44"/>
      <c r="V33" s="44"/>
      <c r="W33" s="45"/>
      <c r="X33" s="45"/>
      <c r="Y33" s="45"/>
      <c r="Z33" s="45"/>
      <c r="AA33" s="46"/>
      <c r="AB33" s="46"/>
      <c r="AC33" s="46"/>
      <c r="AD33" s="46"/>
      <c r="AE33" s="45"/>
      <c r="AF33" s="45"/>
      <c r="AG33" s="45"/>
      <c r="AH33" s="48"/>
      <c r="AI33" s="46"/>
      <c r="AJ33" s="46"/>
      <c r="AK33" s="46"/>
      <c r="AL33" s="46"/>
      <c r="AM33" s="46"/>
    </row>
    <row r="34" spans="1:39" x14ac:dyDescent="0.3">
      <c r="A34" s="40"/>
      <c r="B34" s="40"/>
      <c r="C34" s="41"/>
      <c r="D34" s="41"/>
      <c r="E34" s="49"/>
      <c r="F34" s="51"/>
      <c r="G34" s="51"/>
      <c r="H34" s="51"/>
      <c r="I34" s="51"/>
      <c r="J34" s="51"/>
      <c r="K34" s="51"/>
      <c r="L34" s="51"/>
      <c r="M34" s="51"/>
      <c r="N34" s="44"/>
      <c r="O34" s="44"/>
      <c r="P34" s="44"/>
      <c r="Q34" s="44"/>
      <c r="R34" s="44"/>
      <c r="S34" s="44"/>
      <c r="T34" s="44"/>
      <c r="U34" s="44"/>
      <c r="V34" s="44"/>
      <c r="W34" s="45"/>
      <c r="X34" s="45"/>
      <c r="Y34" s="45"/>
      <c r="Z34" s="45"/>
      <c r="AA34" s="46"/>
      <c r="AB34" s="46"/>
      <c r="AC34" s="46"/>
      <c r="AD34" s="46"/>
      <c r="AE34" s="45"/>
      <c r="AF34" s="45"/>
      <c r="AG34" s="45"/>
      <c r="AH34" s="48"/>
      <c r="AI34" s="46"/>
      <c r="AJ34" s="46"/>
      <c r="AK34" s="46"/>
      <c r="AL34" s="46"/>
      <c r="AM34" s="46"/>
    </row>
    <row r="35" spans="1:39" x14ac:dyDescent="0.3">
      <c r="A35" s="40"/>
      <c r="B35" s="40"/>
      <c r="C35" s="41"/>
      <c r="D35" s="41"/>
      <c r="E35" s="49"/>
      <c r="F35" s="51"/>
      <c r="G35" s="51"/>
      <c r="H35" s="51"/>
      <c r="I35" s="51"/>
      <c r="J35" s="51"/>
      <c r="K35" s="51"/>
      <c r="L35" s="51"/>
      <c r="M35" s="51"/>
      <c r="N35" s="44"/>
      <c r="O35" s="44"/>
      <c r="P35" s="44"/>
      <c r="Q35" s="44"/>
      <c r="R35" s="44"/>
      <c r="S35" s="44"/>
      <c r="T35" s="44"/>
      <c r="U35" s="44"/>
      <c r="V35" s="44"/>
      <c r="W35" s="45"/>
      <c r="X35" s="45"/>
      <c r="Y35" s="45"/>
      <c r="Z35" s="45"/>
      <c r="AA35" s="46"/>
      <c r="AB35" s="46"/>
      <c r="AC35" s="46"/>
      <c r="AD35" s="46"/>
      <c r="AE35" s="45"/>
      <c r="AF35" s="45"/>
      <c r="AG35" s="45"/>
      <c r="AH35" s="48"/>
      <c r="AI35" s="46"/>
      <c r="AJ35" s="46"/>
      <c r="AK35" s="46"/>
      <c r="AL35" s="46"/>
      <c r="AM35" s="46"/>
    </row>
    <row r="36" spans="1:39" x14ac:dyDescent="0.3">
      <c r="A36" s="40"/>
      <c r="B36" s="40"/>
      <c r="C36" s="41"/>
      <c r="D36" s="41"/>
      <c r="E36" s="49"/>
      <c r="F36" s="51"/>
      <c r="G36" s="51"/>
      <c r="H36" s="51"/>
      <c r="I36" s="51"/>
      <c r="J36" s="51"/>
      <c r="K36" s="51"/>
      <c r="L36" s="51"/>
      <c r="M36" s="51"/>
      <c r="N36" s="44"/>
      <c r="O36" s="44"/>
      <c r="P36" s="44"/>
      <c r="Q36" s="44"/>
      <c r="R36" s="44"/>
      <c r="S36" s="44"/>
      <c r="T36" s="44"/>
      <c r="U36" s="44"/>
      <c r="V36" s="44"/>
      <c r="W36" s="45"/>
      <c r="X36" s="45"/>
      <c r="Y36" s="45"/>
      <c r="Z36" s="45"/>
      <c r="AA36" s="46"/>
      <c r="AB36" s="46"/>
      <c r="AC36" s="46"/>
      <c r="AD36" s="46"/>
      <c r="AE36" s="45"/>
      <c r="AF36" s="45"/>
      <c r="AG36" s="45"/>
      <c r="AH36" s="48"/>
      <c r="AI36" s="46"/>
      <c r="AJ36" s="46"/>
      <c r="AK36" s="46"/>
      <c r="AL36" s="46"/>
      <c r="AM36" s="46"/>
    </row>
    <row r="37" spans="1:39" x14ac:dyDescent="0.3">
      <c r="A37" s="40"/>
      <c r="B37" s="40"/>
      <c r="C37" s="41"/>
      <c r="D37" s="41"/>
      <c r="E37" s="49"/>
      <c r="F37" s="51"/>
      <c r="G37" s="51"/>
      <c r="H37" s="51"/>
      <c r="I37" s="51"/>
      <c r="J37" s="51"/>
      <c r="K37" s="51"/>
      <c r="L37" s="51"/>
      <c r="M37" s="51"/>
      <c r="N37" s="44"/>
      <c r="O37" s="44"/>
      <c r="P37" s="44"/>
      <c r="Q37" s="44"/>
      <c r="R37" s="44"/>
      <c r="S37" s="44"/>
      <c r="T37" s="44"/>
      <c r="U37" s="44"/>
      <c r="V37" s="44"/>
      <c r="W37" s="45"/>
      <c r="X37" s="45"/>
      <c r="Y37" s="45"/>
      <c r="Z37" s="45"/>
      <c r="AA37" s="46"/>
      <c r="AB37" s="46"/>
      <c r="AC37" s="46"/>
      <c r="AD37" s="46"/>
      <c r="AE37" s="45"/>
      <c r="AF37" s="45"/>
      <c r="AG37" s="45"/>
      <c r="AH37" s="48"/>
      <c r="AI37" s="46"/>
      <c r="AJ37" s="46"/>
      <c r="AK37" s="46"/>
      <c r="AL37" s="46"/>
      <c r="AM37" s="46"/>
    </row>
    <row r="38" spans="1:39" x14ac:dyDescent="0.3">
      <c r="A38" s="40"/>
      <c r="B38" s="40"/>
      <c r="C38" s="41"/>
      <c r="D38" s="41"/>
      <c r="E38" s="49"/>
      <c r="F38" s="51"/>
      <c r="G38" s="51"/>
      <c r="H38" s="51"/>
      <c r="I38" s="51"/>
      <c r="J38" s="51"/>
      <c r="K38" s="51"/>
      <c r="L38" s="51"/>
      <c r="M38" s="51"/>
      <c r="N38" s="44"/>
      <c r="O38" s="44"/>
      <c r="P38" s="44"/>
      <c r="Q38" s="44"/>
      <c r="R38" s="44"/>
      <c r="S38" s="44"/>
      <c r="T38" s="44"/>
      <c r="U38" s="44"/>
      <c r="V38" s="44"/>
      <c r="W38" s="45"/>
      <c r="X38" s="45"/>
      <c r="Y38" s="45"/>
      <c r="Z38" s="45"/>
      <c r="AA38" s="46"/>
      <c r="AB38" s="46"/>
      <c r="AC38" s="46"/>
      <c r="AD38" s="46"/>
      <c r="AE38" s="45"/>
      <c r="AF38" s="45"/>
      <c r="AG38" s="45"/>
      <c r="AH38" s="48"/>
      <c r="AI38" s="46"/>
      <c r="AJ38" s="46"/>
      <c r="AK38" s="46"/>
      <c r="AL38" s="46"/>
      <c r="AM38" s="46"/>
    </row>
    <row r="39" spans="1:39" x14ac:dyDescent="0.3">
      <c r="A39" s="40"/>
      <c r="B39" s="40"/>
      <c r="C39" s="41"/>
      <c r="D39" s="41"/>
      <c r="E39" s="49"/>
      <c r="F39" s="51"/>
      <c r="G39" s="51"/>
      <c r="H39" s="51"/>
      <c r="I39" s="51"/>
      <c r="J39" s="51"/>
      <c r="K39" s="51"/>
      <c r="L39" s="51"/>
      <c r="M39" s="51"/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45"/>
      <c r="Y39" s="45"/>
      <c r="Z39" s="45"/>
      <c r="AA39" s="46"/>
      <c r="AB39" s="46"/>
      <c r="AC39" s="46"/>
      <c r="AD39" s="46"/>
      <c r="AE39" s="45"/>
      <c r="AF39" s="45"/>
      <c r="AG39" s="45"/>
      <c r="AH39" s="48"/>
      <c r="AI39" s="46"/>
      <c r="AJ39" s="46"/>
      <c r="AK39" s="46"/>
      <c r="AL39" s="46"/>
      <c r="AM39" s="46"/>
    </row>
    <row r="40" spans="1:39" x14ac:dyDescent="0.3">
      <c r="A40" s="40"/>
      <c r="B40" s="40"/>
      <c r="C40" s="41"/>
      <c r="D40" s="41"/>
      <c r="E40" s="49"/>
      <c r="F40" s="51"/>
      <c r="G40" s="51"/>
      <c r="H40" s="51"/>
      <c r="I40" s="51"/>
      <c r="J40" s="51"/>
      <c r="K40" s="51"/>
      <c r="L40" s="51"/>
      <c r="M40" s="51"/>
      <c r="N40" s="44"/>
      <c r="O40" s="44"/>
      <c r="P40" s="44"/>
      <c r="Q40" s="44"/>
      <c r="R40" s="44"/>
      <c r="S40" s="44"/>
      <c r="T40" s="44"/>
      <c r="U40" s="44"/>
      <c r="V40" s="44"/>
      <c r="W40" s="45"/>
      <c r="X40" s="45"/>
      <c r="Y40" s="45"/>
      <c r="Z40" s="45"/>
      <c r="AA40" s="46"/>
      <c r="AB40" s="46"/>
      <c r="AC40" s="46"/>
      <c r="AD40" s="46"/>
      <c r="AE40" s="45"/>
      <c r="AF40" s="45"/>
      <c r="AG40" s="45"/>
      <c r="AH40" s="48"/>
      <c r="AI40" s="46"/>
      <c r="AJ40" s="46"/>
      <c r="AK40" s="46"/>
      <c r="AL40" s="46"/>
      <c r="AM40" s="46"/>
    </row>
    <row r="41" spans="1:39" x14ac:dyDescent="0.3">
      <c r="A41" s="40"/>
      <c r="B41" s="40"/>
      <c r="C41" s="41"/>
      <c r="D41" s="41"/>
      <c r="E41" s="49"/>
      <c r="F41" s="51"/>
      <c r="G41" s="51"/>
      <c r="H41" s="51"/>
      <c r="I41" s="51"/>
      <c r="J41" s="51"/>
      <c r="K41" s="51"/>
      <c r="L41" s="51"/>
      <c r="M41" s="51"/>
      <c r="N41" s="44"/>
      <c r="O41" s="44"/>
      <c r="P41" s="44"/>
      <c r="Q41" s="44"/>
      <c r="R41" s="44"/>
      <c r="S41" s="44"/>
      <c r="T41" s="44"/>
      <c r="U41" s="44"/>
      <c r="V41" s="44"/>
      <c r="W41" s="45"/>
      <c r="X41" s="45"/>
      <c r="Y41" s="45"/>
      <c r="Z41" s="45"/>
      <c r="AA41" s="46"/>
      <c r="AB41" s="46"/>
      <c r="AC41" s="46"/>
      <c r="AD41" s="46"/>
      <c r="AE41" s="45"/>
      <c r="AF41" s="45"/>
      <c r="AG41" s="45"/>
      <c r="AH41" s="48"/>
      <c r="AI41" s="46"/>
      <c r="AJ41" s="46"/>
      <c r="AK41" s="46"/>
      <c r="AL41" s="46"/>
      <c r="AM41" s="46"/>
    </row>
    <row r="42" spans="1:39" x14ac:dyDescent="0.3">
      <c r="A42" s="40"/>
      <c r="B42" s="40"/>
      <c r="C42" s="41"/>
      <c r="D42" s="41"/>
      <c r="E42" s="49"/>
      <c r="F42" s="51"/>
      <c r="G42" s="51"/>
      <c r="H42" s="51"/>
      <c r="I42" s="51"/>
      <c r="J42" s="51"/>
      <c r="K42" s="51"/>
      <c r="L42" s="51"/>
      <c r="M42" s="51"/>
      <c r="N42" s="44"/>
      <c r="O42" s="44"/>
      <c r="P42" s="44"/>
      <c r="Q42" s="44"/>
      <c r="R42" s="44"/>
      <c r="S42" s="44"/>
      <c r="T42" s="44"/>
      <c r="U42" s="44"/>
      <c r="V42" s="44"/>
      <c r="W42" s="45"/>
      <c r="X42" s="45"/>
      <c r="Y42" s="45"/>
      <c r="Z42" s="45"/>
      <c r="AA42" s="46"/>
      <c r="AB42" s="46"/>
      <c r="AC42" s="46"/>
      <c r="AD42" s="46"/>
      <c r="AE42" s="45"/>
      <c r="AF42" s="45"/>
      <c r="AG42" s="45"/>
      <c r="AH42" s="48"/>
      <c r="AI42" s="46"/>
      <c r="AJ42" s="46"/>
      <c r="AK42" s="46"/>
      <c r="AL42" s="46"/>
      <c r="AM42" s="46"/>
    </row>
    <row r="43" spans="1:39" x14ac:dyDescent="0.3">
      <c r="A43" s="40"/>
      <c r="B43" s="40"/>
      <c r="C43" s="41"/>
      <c r="D43" s="41"/>
      <c r="E43" s="49"/>
      <c r="F43" s="51"/>
      <c r="G43" s="51"/>
      <c r="H43" s="51"/>
      <c r="I43" s="51"/>
      <c r="J43" s="51"/>
      <c r="K43" s="51"/>
      <c r="L43" s="51"/>
      <c r="M43" s="51"/>
      <c r="N43" s="44"/>
      <c r="O43" s="44"/>
      <c r="P43" s="44"/>
      <c r="Q43" s="44"/>
      <c r="R43" s="44"/>
      <c r="S43" s="44"/>
      <c r="T43" s="44"/>
      <c r="U43" s="44"/>
      <c r="V43" s="44"/>
      <c r="W43" s="45"/>
      <c r="X43" s="45"/>
      <c r="Y43" s="45"/>
      <c r="Z43" s="45"/>
      <c r="AA43" s="46"/>
      <c r="AB43" s="46"/>
      <c r="AC43" s="46"/>
      <c r="AD43" s="46"/>
      <c r="AE43" s="45"/>
      <c r="AF43" s="45"/>
      <c r="AG43" s="45"/>
      <c r="AH43" s="48"/>
      <c r="AI43" s="46"/>
      <c r="AJ43" s="46"/>
      <c r="AK43" s="46"/>
      <c r="AL43" s="46"/>
      <c r="AM43" s="46"/>
    </row>
    <row r="44" spans="1:39" x14ac:dyDescent="0.3">
      <c r="A44" s="40"/>
      <c r="B44" s="40"/>
      <c r="C44" s="41"/>
      <c r="D44" s="41"/>
      <c r="E44" s="49"/>
      <c r="F44" s="51"/>
      <c r="G44" s="51"/>
      <c r="H44" s="51"/>
      <c r="I44" s="51"/>
      <c r="J44" s="51"/>
      <c r="K44" s="51"/>
      <c r="L44" s="51"/>
      <c r="M44" s="51"/>
      <c r="N44" s="44"/>
      <c r="O44" s="44"/>
      <c r="P44" s="44"/>
      <c r="Q44" s="44"/>
      <c r="R44" s="44"/>
      <c r="S44" s="44"/>
      <c r="T44" s="44"/>
      <c r="U44" s="44"/>
      <c r="V44" s="44"/>
      <c r="W44" s="45"/>
      <c r="X44" s="45"/>
      <c r="Y44" s="45"/>
      <c r="Z44" s="45"/>
      <c r="AA44" s="46"/>
      <c r="AB44" s="46"/>
      <c r="AC44" s="46"/>
      <c r="AD44" s="46"/>
      <c r="AE44" s="45"/>
      <c r="AF44" s="45"/>
      <c r="AG44" s="45"/>
      <c r="AH44" s="48"/>
      <c r="AI44" s="46"/>
      <c r="AJ44" s="46"/>
      <c r="AK44" s="46"/>
      <c r="AL44" s="46"/>
      <c r="AM44" s="46"/>
    </row>
    <row r="45" spans="1:39" x14ac:dyDescent="0.3">
      <c r="A45" s="40"/>
      <c r="B45" s="40"/>
      <c r="C45" s="41"/>
      <c r="D45" s="41"/>
      <c r="E45" s="49"/>
      <c r="F45" s="52"/>
      <c r="G45" s="52"/>
      <c r="H45" s="52"/>
      <c r="I45" s="52"/>
      <c r="J45" s="51"/>
      <c r="K45" s="51"/>
      <c r="L45" s="51"/>
      <c r="M45" s="51"/>
      <c r="N45" s="44"/>
      <c r="O45" s="44"/>
      <c r="P45" s="44"/>
      <c r="Q45" s="44"/>
      <c r="R45" s="44"/>
      <c r="S45" s="44"/>
      <c r="T45" s="44"/>
      <c r="U45" s="44"/>
      <c r="V45" s="44"/>
      <c r="W45" s="45"/>
      <c r="X45" s="45"/>
      <c r="Y45" s="45"/>
      <c r="Z45" s="45"/>
      <c r="AA45" s="46"/>
      <c r="AB45" s="46"/>
      <c r="AC45" s="46"/>
      <c r="AD45" s="46"/>
      <c r="AE45" s="45"/>
      <c r="AF45" s="45"/>
      <c r="AG45" s="45"/>
      <c r="AH45" s="48"/>
      <c r="AI45" s="46"/>
      <c r="AJ45" s="46"/>
      <c r="AK45" s="46"/>
      <c r="AL45" s="46"/>
      <c r="AM45" s="46"/>
    </row>
    <row r="46" spans="1:39" x14ac:dyDescent="0.3">
      <c r="A46" s="40"/>
      <c r="B46" s="40"/>
      <c r="C46" s="41"/>
      <c r="D46" s="41"/>
      <c r="E46" s="49"/>
      <c r="F46" s="52"/>
      <c r="G46" s="52"/>
      <c r="H46" s="52"/>
      <c r="I46" s="52"/>
      <c r="J46" s="51"/>
      <c r="K46" s="51"/>
      <c r="L46" s="51"/>
      <c r="M46" s="51"/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45"/>
      <c r="Y46" s="45"/>
      <c r="Z46" s="45"/>
      <c r="AA46" s="46"/>
      <c r="AB46" s="46"/>
      <c r="AC46" s="46"/>
      <c r="AD46" s="46"/>
      <c r="AE46" s="45"/>
      <c r="AF46" s="45"/>
      <c r="AG46" s="45"/>
      <c r="AH46" s="48"/>
      <c r="AI46" s="46"/>
      <c r="AJ46" s="46"/>
      <c r="AK46" s="46"/>
      <c r="AL46" s="46"/>
      <c r="AM46" s="46"/>
    </row>
    <row r="47" spans="1:39" x14ac:dyDescent="0.3">
      <c r="A47" s="40"/>
      <c r="B47" s="40"/>
      <c r="C47" s="41"/>
      <c r="D47" s="41"/>
      <c r="E47" s="49"/>
      <c r="F47" s="52"/>
      <c r="G47" s="52"/>
      <c r="H47" s="52"/>
      <c r="I47" s="52"/>
      <c r="J47" s="51"/>
      <c r="K47" s="51"/>
      <c r="L47" s="51"/>
      <c r="M47" s="51"/>
      <c r="N47" s="44"/>
      <c r="O47" s="44"/>
      <c r="P47" s="44"/>
      <c r="Q47" s="44"/>
      <c r="R47" s="44"/>
      <c r="S47" s="44"/>
      <c r="T47" s="44"/>
      <c r="U47" s="44"/>
      <c r="V47" s="44"/>
      <c r="W47" s="45"/>
      <c r="X47" s="45"/>
      <c r="Y47" s="45"/>
      <c r="Z47" s="45"/>
      <c r="AA47" s="46"/>
      <c r="AB47" s="46"/>
      <c r="AC47" s="46"/>
      <c r="AD47" s="46"/>
      <c r="AE47" s="45"/>
      <c r="AF47" s="45"/>
      <c r="AG47" s="45"/>
      <c r="AH47" s="48"/>
      <c r="AI47" s="46"/>
      <c r="AJ47" s="46"/>
      <c r="AK47" s="46"/>
      <c r="AL47" s="46"/>
      <c r="AM47" s="46"/>
    </row>
    <row r="48" spans="1:39" x14ac:dyDescent="0.3">
      <c r="A48" s="40"/>
      <c r="B48" s="40"/>
      <c r="C48" s="41"/>
      <c r="D48" s="41"/>
      <c r="E48" s="49"/>
      <c r="F48" s="52"/>
      <c r="G48" s="52"/>
      <c r="H48" s="52"/>
      <c r="I48" s="52"/>
      <c r="J48" s="51"/>
      <c r="K48" s="51"/>
      <c r="L48" s="51"/>
      <c r="M48" s="51"/>
      <c r="N48" s="44"/>
      <c r="O48" s="44"/>
      <c r="P48" s="44"/>
      <c r="Q48" s="44"/>
      <c r="R48" s="44"/>
      <c r="S48" s="44"/>
      <c r="T48" s="44"/>
      <c r="U48" s="44"/>
      <c r="V48" s="44"/>
      <c r="W48" s="45"/>
      <c r="X48" s="45"/>
      <c r="Y48" s="45"/>
      <c r="Z48" s="45"/>
      <c r="AA48" s="46"/>
      <c r="AB48" s="46"/>
      <c r="AC48" s="46"/>
      <c r="AD48" s="46"/>
      <c r="AE48" s="45"/>
      <c r="AF48" s="45"/>
      <c r="AG48" s="45"/>
      <c r="AH48" s="48"/>
      <c r="AI48" s="46"/>
      <c r="AJ48" s="46"/>
      <c r="AK48" s="46"/>
      <c r="AL48" s="46"/>
      <c r="AM48" s="46"/>
    </row>
    <row r="49" spans="1:98" x14ac:dyDescent="0.3">
      <c r="A49" s="40"/>
      <c r="B49" s="40"/>
      <c r="C49" s="41"/>
      <c r="D49" s="41"/>
      <c r="E49" s="49"/>
      <c r="F49" s="52"/>
      <c r="G49" s="52"/>
      <c r="H49" s="52"/>
      <c r="I49" s="52"/>
      <c r="J49" s="51"/>
      <c r="K49" s="51"/>
      <c r="L49" s="51"/>
      <c r="M49" s="51"/>
      <c r="N49" s="44"/>
      <c r="O49" s="44"/>
      <c r="P49" s="44"/>
      <c r="Q49" s="44"/>
      <c r="R49" s="44"/>
      <c r="S49" s="44"/>
      <c r="T49" s="44"/>
      <c r="U49" s="44"/>
      <c r="V49" s="44"/>
      <c r="W49" s="45"/>
      <c r="X49" s="45"/>
      <c r="Y49" s="45"/>
      <c r="Z49" s="45"/>
      <c r="AA49" s="46"/>
      <c r="AB49" s="46"/>
      <c r="AC49" s="46"/>
      <c r="AD49" s="46"/>
      <c r="AE49" s="45"/>
      <c r="AF49" s="45"/>
      <c r="AG49" s="45"/>
      <c r="AH49" s="48"/>
      <c r="AI49" s="46"/>
      <c r="AJ49" s="46"/>
      <c r="AK49" s="46"/>
      <c r="AL49" s="46"/>
      <c r="AM49" s="46"/>
    </row>
    <row r="50" spans="1:98" x14ac:dyDescent="0.3">
      <c r="A50" s="40"/>
      <c r="B50" s="40"/>
      <c r="C50" s="41"/>
      <c r="D50" s="41"/>
      <c r="E50" s="49"/>
      <c r="F50" s="52"/>
      <c r="G50" s="52"/>
      <c r="H50" s="52"/>
      <c r="I50" s="52"/>
      <c r="J50" s="51"/>
      <c r="K50" s="51"/>
      <c r="L50" s="51"/>
      <c r="M50" s="51"/>
      <c r="N50" s="44"/>
      <c r="O50" s="44"/>
      <c r="P50" s="44"/>
      <c r="Q50" s="44"/>
      <c r="R50" s="44"/>
      <c r="S50" s="44"/>
      <c r="T50" s="44"/>
      <c r="U50" s="44"/>
      <c r="V50" s="44"/>
      <c r="W50" s="45"/>
      <c r="X50" s="45"/>
      <c r="Y50" s="45"/>
      <c r="Z50" s="45"/>
      <c r="AA50" s="46"/>
      <c r="AB50" s="46"/>
      <c r="AC50" s="46"/>
      <c r="AD50" s="46"/>
      <c r="AE50" s="45"/>
      <c r="AF50" s="45"/>
      <c r="AG50" s="45"/>
      <c r="AH50" s="48"/>
      <c r="AI50" s="46"/>
      <c r="AJ50" s="46"/>
      <c r="AK50" s="46"/>
      <c r="AL50" s="46"/>
      <c r="AM50" s="46"/>
    </row>
    <row r="51" spans="1:98" x14ac:dyDescent="0.3">
      <c r="A51" s="40"/>
      <c r="B51" s="40"/>
      <c r="C51" s="41"/>
      <c r="D51" s="41"/>
      <c r="E51" s="49"/>
      <c r="F51" s="52"/>
      <c r="G51" s="52"/>
      <c r="H51" s="52"/>
      <c r="I51" s="52"/>
      <c r="J51" s="51"/>
      <c r="K51" s="51"/>
      <c r="L51" s="51"/>
      <c r="M51" s="51"/>
      <c r="N51" s="44"/>
      <c r="O51" s="44"/>
      <c r="P51" s="44"/>
      <c r="Q51" s="44"/>
      <c r="R51" s="44"/>
      <c r="S51" s="44"/>
      <c r="T51" s="44"/>
      <c r="U51" s="44"/>
      <c r="V51" s="44"/>
      <c r="W51" s="45"/>
      <c r="X51" s="45"/>
      <c r="Y51" s="45"/>
      <c r="Z51" s="45"/>
      <c r="AA51" s="46"/>
      <c r="AB51" s="46"/>
      <c r="AC51" s="46"/>
      <c r="AD51" s="46"/>
      <c r="AE51" s="45"/>
      <c r="AF51" s="45"/>
      <c r="AG51" s="45"/>
      <c r="AH51" s="48"/>
      <c r="AI51" s="46"/>
      <c r="AJ51" s="46"/>
      <c r="AK51" s="46"/>
      <c r="AL51" s="46"/>
      <c r="AM51" s="46"/>
    </row>
    <row r="52" spans="1:98" x14ac:dyDescent="0.3">
      <c r="A52" s="40"/>
      <c r="B52" s="40"/>
      <c r="C52" s="41"/>
      <c r="D52" s="41"/>
      <c r="E52" s="49"/>
      <c r="F52" s="52"/>
      <c r="G52" s="52"/>
      <c r="H52" s="52"/>
      <c r="I52" s="52"/>
      <c r="J52" s="51"/>
      <c r="K52" s="51"/>
      <c r="L52" s="51"/>
      <c r="M52" s="51"/>
      <c r="N52" s="44"/>
      <c r="O52" s="44"/>
      <c r="P52" s="44"/>
      <c r="Q52" s="44"/>
      <c r="R52" s="44"/>
      <c r="S52" s="44"/>
      <c r="T52" s="44"/>
      <c r="U52" s="44"/>
      <c r="V52" s="44"/>
      <c r="W52" s="45"/>
      <c r="X52" s="45"/>
      <c r="Y52" s="45"/>
      <c r="Z52" s="45"/>
      <c r="AA52" s="46"/>
      <c r="AB52" s="46"/>
      <c r="AC52" s="46"/>
      <c r="AD52" s="46"/>
      <c r="AE52" s="45"/>
      <c r="AF52" s="45"/>
      <c r="AG52" s="45"/>
      <c r="AH52" s="48"/>
      <c r="AI52" s="46"/>
      <c r="AJ52" s="46"/>
      <c r="AK52" s="46"/>
      <c r="AL52" s="46"/>
      <c r="AM52" s="46"/>
    </row>
    <row r="53" spans="1:98" x14ac:dyDescent="0.3">
      <c r="A53" s="40"/>
      <c r="B53" s="40"/>
      <c r="C53" s="41"/>
      <c r="D53" s="41"/>
      <c r="E53" s="49"/>
      <c r="F53" s="52"/>
      <c r="G53" s="52"/>
      <c r="H53" s="52"/>
      <c r="I53" s="52"/>
      <c r="J53" s="51"/>
      <c r="K53" s="51"/>
      <c r="L53" s="51"/>
      <c r="M53" s="51"/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45"/>
      <c r="Y53" s="45"/>
      <c r="Z53" s="45"/>
      <c r="AA53" s="46"/>
      <c r="AB53" s="46"/>
      <c r="AC53" s="46"/>
      <c r="AD53" s="46"/>
      <c r="AE53" s="45"/>
      <c r="AF53" s="45"/>
      <c r="AG53" s="45"/>
      <c r="AH53" s="48"/>
      <c r="AI53" s="46"/>
      <c r="AJ53" s="46"/>
      <c r="AK53" s="46"/>
      <c r="AL53" s="46"/>
      <c r="AM53" s="46"/>
    </row>
    <row r="54" spans="1:98" x14ac:dyDescent="0.3">
      <c r="A54" s="40"/>
      <c r="B54" s="40"/>
      <c r="C54" s="41"/>
      <c r="D54" s="41"/>
      <c r="E54" s="49"/>
      <c r="F54" s="53"/>
      <c r="G54" s="53"/>
      <c r="H54" s="53"/>
      <c r="I54" s="54"/>
      <c r="J54" s="55"/>
      <c r="K54" s="55"/>
      <c r="L54" s="55"/>
      <c r="M54" s="55"/>
      <c r="N54" s="44"/>
      <c r="O54" s="44"/>
      <c r="P54" s="44"/>
      <c r="Q54" s="44"/>
      <c r="R54" s="44"/>
      <c r="S54" s="44"/>
      <c r="T54" s="44"/>
      <c r="U54" s="44"/>
      <c r="V54" s="44"/>
      <c r="W54" s="45"/>
      <c r="X54" s="45"/>
      <c r="Y54" s="45"/>
      <c r="Z54" s="45"/>
      <c r="AA54" s="46"/>
      <c r="AB54" s="46"/>
      <c r="AC54" s="46"/>
      <c r="AD54" s="46"/>
      <c r="AE54" s="45"/>
      <c r="AF54" s="45"/>
      <c r="AG54" s="45"/>
      <c r="AH54" s="48"/>
      <c r="AI54" s="46"/>
      <c r="AJ54" s="46"/>
      <c r="AK54" s="46"/>
      <c r="AL54" s="46"/>
      <c r="AM54" s="46"/>
    </row>
    <row r="55" spans="1:98" x14ac:dyDescent="0.3">
      <c r="A55" s="40"/>
      <c r="B55" s="40"/>
      <c r="C55" s="41"/>
      <c r="D55" s="41"/>
      <c r="E55" s="49"/>
      <c r="F55" s="53"/>
      <c r="G55" s="53"/>
      <c r="H55" s="53"/>
      <c r="I55" s="54"/>
      <c r="J55" s="54"/>
      <c r="K55" s="54"/>
      <c r="L55" s="54"/>
      <c r="M55" s="55"/>
      <c r="N55" s="44"/>
      <c r="O55" s="44"/>
      <c r="P55" s="44"/>
      <c r="Q55" s="44"/>
      <c r="R55" s="44"/>
      <c r="S55" s="44"/>
      <c r="T55" s="44"/>
      <c r="U55" s="44"/>
      <c r="V55" s="44"/>
      <c r="W55" s="45"/>
      <c r="X55" s="45"/>
      <c r="Y55" s="45"/>
      <c r="Z55" s="45"/>
      <c r="AA55" s="46"/>
      <c r="AB55" s="46"/>
      <c r="AC55" s="46"/>
      <c r="AD55" s="46"/>
      <c r="AE55" s="45"/>
      <c r="AF55" s="45"/>
      <c r="AG55" s="45"/>
      <c r="AH55" s="48"/>
      <c r="AI55" s="46"/>
      <c r="AJ55" s="46"/>
      <c r="AK55" s="46"/>
      <c r="AL55" s="46"/>
      <c r="AM55" s="46"/>
    </row>
    <row r="56" spans="1:98" x14ac:dyDescent="0.3">
      <c r="A56" s="40"/>
      <c r="B56" s="40"/>
      <c r="C56" s="41"/>
      <c r="D56" s="41"/>
      <c r="E56" s="49"/>
      <c r="F56" s="53"/>
      <c r="G56" s="53"/>
      <c r="H56" s="53"/>
      <c r="I56" s="54"/>
      <c r="J56" s="54"/>
      <c r="K56" s="54"/>
      <c r="L56" s="54"/>
      <c r="M56" s="55"/>
      <c r="N56" s="44"/>
      <c r="O56" s="44"/>
      <c r="P56" s="44"/>
      <c r="Q56" s="44"/>
      <c r="R56" s="44"/>
      <c r="S56" s="44"/>
      <c r="T56" s="44"/>
      <c r="U56" s="44"/>
      <c r="V56" s="44"/>
      <c r="W56" s="45"/>
      <c r="X56" s="45"/>
      <c r="Y56" s="45"/>
      <c r="Z56" s="45"/>
      <c r="AA56" s="46"/>
      <c r="AB56" s="46"/>
      <c r="AC56" s="46"/>
      <c r="AD56" s="46"/>
      <c r="AE56" s="45"/>
      <c r="AF56" s="45"/>
      <c r="AG56" s="45"/>
      <c r="AH56" s="48"/>
      <c r="AI56" s="46"/>
      <c r="AJ56" s="46"/>
      <c r="AK56" s="46"/>
      <c r="AL56" s="46"/>
      <c r="AM56" s="46"/>
    </row>
    <row r="57" spans="1:98" x14ac:dyDescent="0.3">
      <c r="A57" s="40"/>
      <c r="B57" s="40"/>
      <c r="C57" s="41"/>
      <c r="D57" s="41"/>
      <c r="E57" s="49"/>
      <c r="F57" s="53"/>
      <c r="G57" s="53"/>
      <c r="H57" s="53"/>
      <c r="I57" s="54"/>
      <c r="J57" s="54"/>
      <c r="K57" s="54"/>
      <c r="L57" s="54"/>
      <c r="M57" s="55"/>
      <c r="N57" s="44"/>
      <c r="O57" s="44"/>
      <c r="P57" s="44"/>
      <c r="Q57" s="44"/>
      <c r="R57" s="44"/>
      <c r="S57" s="44"/>
      <c r="T57" s="44"/>
      <c r="U57" s="44"/>
      <c r="V57" s="44"/>
      <c r="W57" s="45"/>
      <c r="X57" s="45"/>
      <c r="Y57" s="45"/>
      <c r="Z57" s="45"/>
      <c r="AA57" s="46"/>
      <c r="AB57" s="46"/>
      <c r="AC57" s="46"/>
      <c r="AD57" s="46"/>
      <c r="AE57" s="45"/>
      <c r="AF57" s="45"/>
      <c r="AG57" s="45"/>
      <c r="AH57" s="48"/>
      <c r="AI57" s="46"/>
      <c r="AJ57" s="46"/>
      <c r="AK57" s="46"/>
      <c r="AL57" s="46"/>
      <c r="AM57" s="46"/>
    </row>
    <row r="58" spans="1:98" x14ac:dyDescent="0.3">
      <c r="A58" s="40"/>
      <c r="B58" s="40"/>
      <c r="C58" s="41"/>
      <c r="D58" s="41"/>
      <c r="E58" s="49"/>
      <c r="F58" s="53"/>
      <c r="G58" s="53"/>
      <c r="H58" s="53"/>
      <c r="I58" s="54"/>
      <c r="J58" s="54"/>
      <c r="K58" s="54"/>
      <c r="L58" s="54"/>
      <c r="M58" s="54"/>
      <c r="N58" s="44"/>
      <c r="O58" s="44"/>
      <c r="P58" s="44"/>
      <c r="Q58" s="44"/>
      <c r="R58" s="44"/>
      <c r="S58" s="44"/>
      <c r="T58" s="44"/>
      <c r="U58" s="44"/>
      <c r="V58" s="44"/>
      <c r="W58" s="45"/>
      <c r="X58" s="45"/>
      <c r="Y58" s="45"/>
      <c r="Z58" s="45"/>
      <c r="AA58" s="46"/>
      <c r="AB58" s="46"/>
      <c r="AC58" s="46"/>
      <c r="AD58" s="46"/>
      <c r="AE58" s="45"/>
      <c r="AF58" s="45"/>
      <c r="AG58" s="45"/>
      <c r="AH58" s="48"/>
      <c r="AI58" s="46"/>
      <c r="AJ58" s="46"/>
      <c r="AK58" s="46"/>
      <c r="AL58" s="46"/>
      <c r="AM58" s="46"/>
    </row>
    <row r="59" spans="1:98" x14ac:dyDescent="0.3">
      <c r="A59" s="40"/>
      <c r="B59" s="40"/>
      <c r="C59" s="41"/>
      <c r="D59" s="41"/>
      <c r="E59" s="49"/>
      <c r="F59" s="53"/>
      <c r="G59" s="53"/>
      <c r="H59" s="53"/>
      <c r="I59" s="54"/>
      <c r="J59" s="54"/>
      <c r="K59" s="54"/>
      <c r="L59" s="54"/>
      <c r="M59" s="54"/>
      <c r="N59" s="44"/>
      <c r="O59" s="44"/>
      <c r="P59" s="44"/>
      <c r="Q59" s="44"/>
      <c r="R59" s="44"/>
      <c r="S59" s="44"/>
      <c r="T59" s="44"/>
      <c r="U59" s="44"/>
      <c r="V59" s="44"/>
      <c r="W59" s="45"/>
      <c r="X59" s="45"/>
      <c r="Y59" s="45"/>
      <c r="Z59" s="45"/>
      <c r="AA59" s="46"/>
      <c r="AB59" s="46"/>
      <c r="AC59" s="46"/>
      <c r="AD59" s="46"/>
      <c r="AE59" s="45"/>
      <c r="AF59" s="45"/>
      <c r="AG59" s="45"/>
      <c r="AH59" s="48"/>
      <c r="AI59" s="46"/>
      <c r="AJ59" s="46"/>
      <c r="AK59" s="46"/>
      <c r="AL59" s="46"/>
      <c r="AM59" s="46"/>
    </row>
    <row r="60" spans="1:98" x14ac:dyDescent="0.3">
      <c r="A60" s="40"/>
      <c r="B60" s="40"/>
      <c r="C60" s="41"/>
      <c r="D60" s="41"/>
      <c r="E60" s="49"/>
      <c r="F60" s="53"/>
      <c r="G60" s="53"/>
      <c r="H60" s="53"/>
      <c r="I60" s="54"/>
      <c r="J60" s="54"/>
      <c r="K60" s="54"/>
      <c r="L60" s="54"/>
      <c r="M60" s="54"/>
      <c r="N60" s="44"/>
      <c r="O60" s="44"/>
      <c r="P60" s="44"/>
      <c r="Q60" s="44"/>
      <c r="R60" s="44"/>
      <c r="S60" s="44"/>
      <c r="T60" s="44"/>
      <c r="U60" s="44"/>
      <c r="V60" s="44"/>
      <c r="W60" s="45"/>
      <c r="X60" s="45"/>
      <c r="Y60" s="45"/>
      <c r="Z60" s="45"/>
      <c r="AA60" s="46"/>
      <c r="AB60" s="46"/>
      <c r="AC60" s="46"/>
      <c r="AD60" s="46"/>
      <c r="AE60" s="45"/>
      <c r="AF60" s="45"/>
      <c r="AG60" s="45"/>
      <c r="AH60" s="48"/>
      <c r="AI60" s="46"/>
      <c r="AJ60" s="46"/>
      <c r="AK60" s="46"/>
      <c r="AL60" s="46"/>
      <c r="AM60" s="46"/>
    </row>
    <row r="61" spans="1:98" x14ac:dyDescent="0.3">
      <c r="A61" s="40"/>
      <c r="B61" s="40"/>
      <c r="C61" s="41"/>
      <c r="D61" s="41"/>
      <c r="E61" s="49"/>
      <c r="F61" s="53"/>
      <c r="G61" s="53"/>
      <c r="H61" s="53"/>
      <c r="I61" s="54"/>
      <c r="J61" s="54"/>
      <c r="K61" s="54"/>
      <c r="L61" s="54"/>
      <c r="M61" s="54"/>
      <c r="N61" s="44"/>
      <c r="O61" s="44"/>
      <c r="P61" s="44"/>
      <c r="Q61" s="44"/>
      <c r="R61" s="44"/>
      <c r="S61" s="44"/>
      <c r="T61" s="44"/>
      <c r="U61" s="44"/>
      <c r="V61" s="44"/>
      <c r="W61" s="45"/>
      <c r="X61" s="45"/>
      <c r="Y61" s="45"/>
      <c r="Z61" s="45"/>
      <c r="AA61" s="46"/>
      <c r="AB61" s="46"/>
      <c r="AC61" s="46"/>
      <c r="AD61" s="46"/>
      <c r="AE61" s="45"/>
      <c r="AF61" s="45"/>
      <c r="AG61" s="45"/>
      <c r="AH61" s="48"/>
      <c r="AI61" s="46"/>
      <c r="AJ61" s="46"/>
      <c r="AK61" s="46"/>
      <c r="AL61" s="46"/>
      <c r="AM61" s="46"/>
    </row>
    <row r="62" spans="1:98" x14ac:dyDescent="0.3">
      <c r="A62" s="40"/>
      <c r="B62" s="40"/>
      <c r="C62" s="41"/>
      <c r="D62" s="41"/>
      <c r="E62" s="49"/>
      <c r="F62" s="53"/>
      <c r="G62" s="53"/>
      <c r="H62" s="53"/>
      <c r="I62" s="54"/>
      <c r="J62" s="54"/>
      <c r="K62" s="54"/>
      <c r="L62" s="54"/>
      <c r="M62" s="54"/>
      <c r="N62" s="44"/>
      <c r="O62" s="44"/>
      <c r="P62" s="44"/>
      <c r="Q62" s="44"/>
      <c r="R62" s="44"/>
      <c r="S62" s="44"/>
      <c r="T62" s="44"/>
      <c r="U62" s="44"/>
      <c r="V62" s="44"/>
      <c r="W62" s="45"/>
      <c r="X62" s="45"/>
      <c r="Y62" s="45"/>
      <c r="Z62" s="45"/>
      <c r="AA62" s="46"/>
      <c r="AB62" s="46"/>
      <c r="AC62" s="46"/>
      <c r="AD62" s="46"/>
      <c r="AE62" s="45"/>
      <c r="AF62" s="45"/>
      <c r="AG62" s="45"/>
      <c r="AH62" s="48"/>
      <c r="AI62" s="46"/>
      <c r="AJ62" s="46"/>
      <c r="AK62" s="46"/>
      <c r="AL62" s="46"/>
      <c r="AM62" s="46"/>
    </row>
    <row r="63" spans="1:98" x14ac:dyDescent="0.3">
      <c r="A63" s="40"/>
      <c r="B63" s="40"/>
      <c r="C63" s="41"/>
      <c r="D63" s="41"/>
      <c r="E63" s="49"/>
      <c r="F63" s="49"/>
      <c r="G63" s="49"/>
      <c r="H63" s="44"/>
      <c r="I63" s="44"/>
      <c r="J63" s="44"/>
      <c r="K63" s="44"/>
      <c r="L63" s="54"/>
      <c r="M63" s="54"/>
      <c r="N63" s="44"/>
      <c r="O63" s="44"/>
      <c r="P63" s="44"/>
      <c r="Q63" s="44"/>
      <c r="R63" s="44"/>
      <c r="S63" s="44"/>
      <c r="T63" s="44"/>
      <c r="U63" s="44"/>
      <c r="V63" s="44"/>
      <c r="W63" s="45"/>
      <c r="X63" s="45"/>
      <c r="Y63" s="45"/>
      <c r="Z63" s="45"/>
      <c r="AA63" s="46"/>
      <c r="AB63" s="46"/>
      <c r="AC63" s="46"/>
      <c r="AD63" s="46"/>
      <c r="AE63" s="45"/>
      <c r="AF63" s="45"/>
      <c r="AG63" s="45"/>
      <c r="AH63" s="48"/>
      <c r="AI63" s="46"/>
      <c r="AJ63" s="46"/>
      <c r="AK63" s="46"/>
      <c r="AL63" s="46"/>
      <c r="AM63" s="46"/>
      <c r="AP63" s="27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9"/>
      <c r="BS63" s="27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  <c r="CF63" s="28"/>
      <c r="CG63" s="28"/>
      <c r="CH63" s="28"/>
      <c r="CI63" s="28"/>
      <c r="CJ63" s="28"/>
      <c r="CK63" s="28"/>
      <c r="CL63" s="28"/>
      <c r="CM63" s="28"/>
      <c r="CN63" s="28"/>
      <c r="CO63" s="28"/>
      <c r="CP63" s="28"/>
      <c r="CQ63" s="28"/>
      <c r="CR63" s="28"/>
      <c r="CS63" s="28"/>
      <c r="CT63" s="29"/>
    </row>
    <row r="64" spans="1:98" x14ac:dyDescent="0.3">
      <c r="A64" s="40"/>
      <c r="B64" s="40"/>
      <c r="C64" s="41"/>
      <c r="D64" s="41"/>
      <c r="E64" s="49"/>
      <c r="F64" s="49"/>
      <c r="G64" s="49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5"/>
      <c r="X64" s="45"/>
      <c r="Y64" s="45"/>
      <c r="Z64" s="45"/>
      <c r="AA64" s="46"/>
      <c r="AB64" s="46"/>
      <c r="AC64" s="46"/>
      <c r="AD64" s="46"/>
      <c r="AE64" s="45"/>
      <c r="AF64" s="45"/>
      <c r="AG64" s="45"/>
      <c r="AH64" s="48"/>
      <c r="AI64" s="46"/>
      <c r="AJ64" s="46"/>
      <c r="AK64" s="46"/>
      <c r="AL64" s="46"/>
      <c r="AM64" s="46"/>
      <c r="AP64" s="30"/>
      <c r="BQ64" s="31"/>
      <c r="BS64" s="30"/>
      <c r="CT64" s="31"/>
    </row>
    <row r="65" spans="1:98" x14ac:dyDescent="0.3">
      <c r="A65" s="40"/>
      <c r="B65" s="40"/>
      <c r="C65" s="41"/>
      <c r="D65" s="41"/>
      <c r="E65" s="49"/>
      <c r="F65" s="49"/>
      <c r="G65" s="49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5"/>
      <c r="X65" s="45"/>
      <c r="Y65" s="45"/>
      <c r="Z65" s="45"/>
      <c r="AA65" s="46"/>
      <c r="AB65" s="46"/>
      <c r="AC65" s="46"/>
      <c r="AD65" s="46"/>
      <c r="AE65" s="45"/>
      <c r="AF65" s="45"/>
      <c r="AG65" s="45"/>
      <c r="AH65" s="48"/>
      <c r="AI65" s="46"/>
      <c r="AJ65" s="46"/>
      <c r="AK65" s="46"/>
      <c r="AL65" s="46"/>
      <c r="AM65" s="46"/>
      <c r="AP65" s="30"/>
      <c r="BQ65" s="31"/>
      <c r="BS65" s="30"/>
      <c r="CT65" s="31"/>
    </row>
    <row r="66" spans="1:98" x14ac:dyDescent="0.3">
      <c r="A66" s="40"/>
      <c r="B66" s="40"/>
      <c r="C66" s="41"/>
      <c r="D66" s="41"/>
      <c r="E66" s="49"/>
      <c r="F66" s="49"/>
      <c r="G66" s="49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5"/>
      <c r="X66" s="45"/>
      <c r="Y66" s="45"/>
      <c r="Z66" s="45"/>
      <c r="AA66" s="46"/>
      <c r="AB66" s="46"/>
      <c r="AC66" s="46"/>
      <c r="AD66" s="46"/>
      <c r="AE66" s="45"/>
      <c r="AF66" s="45"/>
      <c r="AG66" s="45"/>
      <c r="AH66" s="48"/>
      <c r="AI66" s="46"/>
      <c r="AJ66" s="46"/>
      <c r="AK66" s="46"/>
      <c r="AL66" s="46"/>
      <c r="AM66" s="46"/>
      <c r="AP66" s="30"/>
      <c r="BQ66" s="31"/>
      <c r="BS66" s="30"/>
      <c r="CT66" s="31"/>
    </row>
    <row r="67" spans="1:98" x14ac:dyDescent="0.3">
      <c r="A67" s="40"/>
      <c r="B67" s="40"/>
      <c r="C67" s="41"/>
      <c r="D67" s="41"/>
      <c r="E67" s="49"/>
      <c r="F67" s="49"/>
      <c r="G67" s="49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5"/>
      <c r="X67" s="45"/>
      <c r="Y67" s="45"/>
      <c r="Z67" s="45"/>
      <c r="AA67" s="46"/>
      <c r="AB67" s="46"/>
      <c r="AC67" s="46"/>
      <c r="AD67" s="46"/>
      <c r="AE67" s="45"/>
      <c r="AF67" s="45"/>
      <c r="AG67" s="45"/>
      <c r="AH67" s="48"/>
      <c r="AI67" s="46"/>
      <c r="AJ67" s="46"/>
      <c r="AK67" s="46"/>
      <c r="AL67" s="46"/>
      <c r="AM67" s="46"/>
      <c r="AP67" s="30"/>
      <c r="BQ67" s="31"/>
      <c r="BS67" s="30"/>
      <c r="CT67" s="31"/>
    </row>
    <row r="68" spans="1:98" x14ac:dyDescent="0.3">
      <c r="A68" s="40"/>
      <c r="B68" s="40"/>
      <c r="C68" s="41"/>
      <c r="D68" s="41"/>
      <c r="E68" s="49"/>
      <c r="F68" s="49"/>
      <c r="G68" s="49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5"/>
      <c r="X68" s="45"/>
      <c r="Y68" s="45"/>
      <c r="Z68" s="45"/>
      <c r="AA68" s="46"/>
      <c r="AB68" s="46"/>
      <c r="AC68" s="46"/>
      <c r="AD68" s="46"/>
      <c r="AE68" s="45"/>
      <c r="AF68" s="45"/>
      <c r="AG68" s="45"/>
      <c r="AH68" s="48"/>
      <c r="AI68" s="46"/>
      <c r="AJ68" s="46"/>
      <c r="AK68" s="46"/>
      <c r="AL68" s="46"/>
      <c r="AM68" s="46"/>
      <c r="AP68" s="30"/>
      <c r="BQ68" s="31"/>
      <c r="BS68" s="30"/>
      <c r="CT68" s="31"/>
    </row>
    <row r="69" spans="1:98" x14ac:dyDescent="0.3">
      <c r="A69" s="40"/>
      <c r="B69" s="40"/>
      <c r="C69" s="41"/>
      <c r="D69" s="41"/>
      <c r="E69" s="49"/>
      <c r="F69" s="49"/>
      <c r="G69" s="49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5"/>
      <c r="X69" s="45"/>
      <c r="Y69" s="45"/>
      <c r="Z69" s="45"/>
      <c r="AA69" s="46"/>
      <c r="AB69" s="46"/>
      <c r="AC69" s="46"/>
      <c r="AD69" s="46"/>
      <c r="AE69" s="45"/>
      <c r="AF69" s="45"/>
      <c r="AG69" s="45"/>
      <c r="AH69" s="48"/>
      <c r="AI69" s="46"/>
      <c r="AJ69" s="46"/>
      <c r="AK69" s="46"/>
      <c r="AL69" s="46"/>
      <c r="AM69" s="46"/>
      <c r="AP69" s="30"/>
      <c r="BQ69" s="31"/>
      <c r="BS69" s="30"/>
      <c r="CT69" s="31"/>
    </row>
    <row r="70" spans="1:98" x14ac:dyDescent="0.3">
      <c r="A70" s="40"/>
      <c r="B70" s="40"/>
      <c r="C70" s="41"/>
      <c r="D70" s="41"/>
      <c r="E70" s="49"/>
      <c r="F70" s="49"/>
      <c r="G70" s="49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5"/>
      <c r="X70" s="45"/>
      <c r="Y70" s="45"/>
      <c r="Z70" s="45"/>
      <c r="AA70" s="46"/>
      <c r="AB70" s="46"/>
      <c r="AC70" s="46"/>
      <c r="AD70" s="46"/>
      <c r="AE70" s="45"/>
      <c r="AF70" s="45"/>
      <c r="AG70" s="45"/>
      <c r="AH70" s="48"/>
      <c r="AI70" s="46"/>
      <c r="AJ70" s="46"/>
      <c r="AK70" s="46"/>
      <c r="AL70" s="46"/>
      <c r="AM70" s="46"/>
      <c r="AP70" s="30"/>
      <c r="BQ70" s="31"/>
      <c r="BS70" s="30"/>
      <c r="CT70" s="31"/>
    </row>
    <row r="71" spans="1:98" x14ac:dyDescent="0.3">
      <c r="A71" s="40"/>
      <c r="B71" s="40"/>
      <c r="C71" s="41"/>
      <c r="D71" s="41"/>
      <c r="E71" s="49"/>
      <c r="F71" s="49"/>
      <c r="G71" s="49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5"/>
      <c r="X71" s="45"/>
      <c r="Y71" s="45"/>
      <c r="Z71" s="45"/>
      <c r="AA71" s="46"/>
      <c r="AB71" s="46"/>
      <c r="AC71" s="46"/>
      <c r="AD71" s="46"/>
      <c r="AE71" s="45"/>
      <c r="AF71" s="45"/>
      <c r="AG71" s="45"/>
      <c r="AH71" s="48"/>
      <c r="AI71" s="46"/>
      <c r="AJ71" s="46"/>
      <c r="AK71" s="46"/>
      <c r="AL71" s="46"/>
      <c r="AM71" s="46"/>
      <c r="AP71" s="30"/>
      <c r="BQ71" s="31"/>
      <c r="BS71" s="30"/>
      <c r="CT71" s="31"/>
    </row>
    <row r="72" spans="1:98" x14ac:dyDescent="0.3">
      <c r="A72" s="40"/>
      <c r="B72" s="40"/>
      <c r="C72" s="41"/>
      <c r="D72" s="41"/>
      <c r="E72" s="49"/>
      <c r="F72" s="49"/>
      <c r="G72" s="49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5"/>
      <c r="X72" s="45"/>
      <c r="Y72" s="45"/>
      <c r="Z72" s="45"/>
      <c r="AA72" s="46"/>
      <c r="AB72" s="46"/>
      <c r="AC72" s="46"/>
      <c r="AD72" s="46"/>
      <c r="AE72" s="45"/>
      <c r="AF72" s="45"/>
      <c r="AG72" s="45"/>
      <c r="AH72" s="48"/>
      <c r="AI72" s="46"/>
      <c r="AJ72" s="46"/>
      <c r="AK72" s="46"/>
      <c r="AL72" s="46"/>
      <c r="AM72" s="46"/>
      <c r="AP72" s="30"/>
      <c r="BQ72" s="31"/>
      <c r="BS72" s="30"/>
      <c r="CT72" s="31"/>
    </row>
    <row r="73" spans="1:98" x14ac:dyDescent="0.3">
      <c r="A73" s="40"/>
      <c r="B73" s="40"/>
      <c r="C73" s="41"/>
      <c r="D73" s="41"/>
      <c r="E73" s="49"/>
      <c r="F73" s="49"/>
      <c r="G73" s="49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5"/>
      <c r="X73" s="45"/>
      <c r="Y73" s="45"/>
      <c r="Z73" s="45"/>
      <c r="AA73" s="46"/>
      <c r="AB73" s="46"/>
      <c r="AC73" s="46"/>
      <c r="AD73" s="46"/>
      <c r="AE73" s="45"/>
      <c r="AF73" s="45"/>
      <c r="AG73" s="45"/>
      <c r="AH73" s="48"/>
      <c r="AI73" s="46"/>
      <c r="AJ73" s="46"/>
      <c r="AK73" s="46"/>
      <c r="AL73" s="46"/>
      <c r="AM73" s="46"/>
      <c r="AP73" s="30"/>
      <c r="BQ73" s="31"/>
      <c r="BS73" s="30"/>
      <c r="CT73" s="31"/>
    </row>
    <row r="74" spans="1:98" x14ac:dyDescent="0.3">
      <c r="A74" s="40"/>
      <c r="B74" s="40"/>
      <c r="C74" s="41"/>
      <c r="D74" s="41"/>
      <c r="E74" s="49"/>
      <c r="F74" s="49"/>
      <c r="G74" s="49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5"/>
      <c r="X74" s="45"/>
      <c r="Y74" s="45"/>
      <c r="Z74" s="45"/>
      <c r="AA74" s="46"/>
      <c r="AB74" s="46"/>
      <c r="AC74" s="46"/>
      <c r="AD74" s="46"/>
      <c r="AE74" s="45"/>
      <c r="AF74" s="45"/>
      <c r="AG74" s="45"/>
      <c r="AH74" s="48"/>
      <c r="AI74" s="46"/>
      <c r="AJ74" s="46"/>
      <c r="AK74" s="46"/>
      <c r="AL74" s="46"/>
      <c r="AM74" s="46"/>
      <c r="AP74" s="30"/>
      <c r="BQ74" s="31"/>
      <c r="BS74" s="30"/>
      <c r="CT74" s="31"/>
    </row>
    <row r="75" spans="1:98" x14ac:dyDescent="0.3">
      <c r="A75" s="40"/>
      <c r="B75" s="40"/>
      <c r="C75" s="41"/>
      <c r="D75" s="41"/>
      <c r="E75" s="49"/>
      <c r="F75" s="49"/>
      <c r="G75" s="49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5"/>
      <c r="X75" s="45"/>
      <c r="Y75" s="45"/>
      <c r="Z75" s="45"/>
      <c r="AA75" s="46"/>
      <c r="AB75" s="46"/>
      <c r="AC75" s="46"/>
      <c r="AD75" s="46"/>
      <c r="AE75" s="45"/>
      <c r="AF75" s="45"/>
      <c r="AG75" s="45"/>
      <c r="AH75" s="48"/>
      <c r="AI75" s="46"/>
      <c r="AJ75" s="46"/>
      <c r="AK75" s="46"/>
      <c r="AL75" s="46"/>
      <c r="AM75" s="46"/>
      <c r="AP75" s="30"/>
      <c r="BQ75" s="31"/>
      <c r="BS75" s="30"/>
      <c r="CT75" s="31"/>
    </row>
    <row r="76" spans="1:98" x14ac:dyDescent="0.3">
      <c r="A76" s="40"/>
      <c r="B76" s="40"/>
      <c r="C76" s="41"/>
      <c r="D76" s="41"/>
      <c r="E76" s="49"/>
      <c r="F76" s="49"/>
      <c r="G76" s="49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5"/>
      <c r="X76" s="45"/>
      <c r="Y76" s="45"/>
      <c r="Z76" s="45"/>
      <c r="AA76" s="46"/>
      <c r="AB76" s="46"/>
      <c r="AC76" s="46"/>
      <c r="AD76" s="46"/>
      <c r="AE76" s="45"/>
      <c r="AF76" s="45"/>
      <c r="AG76" s="45"/>
      <c r="AH76" s="48"/>
      <c r="AI76" s="46"/>
      <c r="AJ76" s="46"/>
      <c r="AK76" s="46"/>
      <c r="AL76" s="46"/>
      <c r="AM76" s="46"/>
      <c r="AP76" s="30"/>
      <c r="BQ76" s="31"/>
      <c r="BS76" s="30"/>
      <c r="CT76" s="31"/>
    </row>
    <row r="77" spans="1:98" x14ac:dyDescent="0.3">
      <c r="A77" s="40"/>
      <c r="B77" s="40"/>
      <c r="C77" s="41"/>
      <c r="D77" s="41"/>
      <c r="E77" s="49"/>
      <c r="F77" s="49"/>
      <c r="G77" s="49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5"/>
      <c r="X77" s="45"/>
      <c r="Y77" s="45"/>
      <c r="Z77" s="45"/>
      <c r="AA77" s="46"/>
      <c r="AB77" s="46"/>
      <c r="AC77" s="46"/>
      <c r="AD77" s="46"/>
      <c r="AE77" s="45"/>
      <c r="AF77" s="45"/>
      <c r="AG77" s="45"/>
      <c r="AH77" s="48"/>
      <c r="AI77" s="46"/>
      <c r="AJ77" s="46"/>
      <c r="AK77" s="46"/>
      <c r="AL77" s="46"/>
      <c r="AM77" s="46"/>
      <c r="AP77" s="30"/>
      <c r="BQ77" s="31"/>
      <c r="BS77" s="30"/>
      <c r="CT77" s="31"/>
    </row>
    <row r="78" spans="1:98" x14ac:dyDescent="0.3">
      <c r="A78" s="40"/>
      <c r="B78" s="40"/>
      <c r="C78" s="41"/>
      <c r="D78" s="41"/>
      <c r="E78" s="49"/>
      <c r="F78" s="49"/>
      <c r="G78" s="49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5"/>
      <c r="X78" s="45"/>
      <c r="Y78" s="45"/>
      <c r="Z78" s="45"/>
      <c r="AA78" s="46"/>
      <c r="AB78" s="46"/>
      <c r="AC78" s="46"/>
      <c r="AD78" s="46"/>
      <c r="AE78" s="45"/>
      <c r="AF78" s="45"/>
      <c r="AG78" s="45"/>
      <c r="AH78" s="48"/>
      <c r="AI78" s="46"/>
      <c r="AJ78" s="46"/>
      <c r="AK78" s="46"/>
      <c r="AL78" s="46"/>
      <c r="AM78" s="46"/>
      <c r="AP78" s="30"/>
      <c r="BQ78" s="31"/>
      <c r="BS78" s="30"/>
      <c r="CT78" s="31"/>
    </row>
    <row r="79" spans="1:98" x14ac:dyDescent="0.3">
      <c r="A79" s="40"/>
      <c r="B79" s="40"/>
      <c r="C79" s="41"/>
      <c r="D79" s="41"/>
      <c r="E79" s="49"/>
      <c r="F79" s="49"/>
      <c r="G79" s="49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5"/>
      <c r="X79" s="45"/>
      <c r="Y79" s="45"/>
      <c r="Z79" s="45"/>
      <c r="AA79" s="46"/>
      <c r="AB79" s="46"/>
      <c r="AC79" s="46"/>
      <c r="AD79" s="46"/>
      <c r="AE79" s="45"/>
      <c r="AF79" s="45"/>
      <c r="AG79" s="45"/>
      <c r="AH79" s="48"/>
      <c r="AI79" s="46"/>
      <c r="AJ79" s="46"/>
      <c r="AK79" s="46"/>
      <c r="AL79" s="46"/>
      <c r="AM79" s="46"/>
      <c r="AP79" s="30"/>
      <c r="BQ79" s="31"/>
      <c r="BS79" s="30"/>
      <c r="CT79" s="31"/>
    </row>
    <row r="80" spans="1:98" x14ac:dyDescent="0.3">
      <c r="A80" s="40"/>
      <c r="B80" s="40"/>
      <c r="C80" s="41"/>
      <c r="D80" s="41"/>
      <c r="E80" s="49"/>
      <c r="F80" s="49"/>
      <c r="G80" s="49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5"/>
      <c r="X80" s="45"/>
      <c r="Y80" s="45"/>
      <c r="Z80" s="45"/>
      <c r="AA80" s="46"/>
      <c r="AB80" s="46"/>
      <c r="AC80" s="46"/>
      <c r="AD80" s="46"/>
      <c r="AE80" s="45"/>
      <c r="AF80" s="45"/>
      <c r="AG80" s="45"/>
      <c r="AH80" s="48"/>
      <c r="AI80" s="46"/>
      <c r="AJ80" s="46"/>
      <c r="AK80" s="46"/>
      <c r="AL80" s="46"/>
      <c r="AM80" s="46"/>
      <c r="AP80" s="30"/>
      <c r="BQ80" s="31"/>
      <c r="BS80" s="30"/>
      <c r="CT80" s="31"/>
    </row>
    <row r="81" spans="1:98" x14ac:dyDescent="0.3">
      <c r="A81" s="40"/>
      <c r="B81" s="40"/>
      <c r="C81" s="41"/>
      <c r="D81" s="41"/>
      <c r="E81" s="49"/>
      <c r="F81" s="49"/>
      <c r="G81" s="49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5"/>
      <c r="X81" s="45"/>
      <c r="Y81" s="45"/>
      <c r="Z81" s="45"/>
      <c r="AA81" s="46"/>
      <c r="AB81" s="46"/>
      <c r="AC81" s="46"/>
      <c r="AD81" s="46"/>
      <c r="AE81" s="45"/>
      <c r="AF81" s="45"/>
      <c r="AG81" s="45"/>
      <c r="AH81" s="48"/>
      <c r="AI81" s="46"/>
      <c r="AJ81" s="46"/>
      <c r="AK81" s="46"/>
      <c r="AL81" s="46"/>
      <c r="AM81" s="46"/>
      <c r="AP81" s="30"/>
      <c r="BQ81" s="31"/>
      <c r="BS81" s="30"/>
      <c r="CT81" s="31"/>
    </row>
    <row r="82" spans="1:98" x14ac:dyDescent="0.3">
      <c r="A82" s="40"/>
      <c r="B82" s="40"/>
      <c r="C82" s="41"/>
      <c r="D82" s="41"/>
      <c r="E82" s="49"/>
      <c r="F82" s="49"/>
      <c r="G82" s="49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5"/>
      <c r="X82" s="45"/>
      <c r="Y82" s="45"/>
      <c r="Z82" s="45"/>
      <c r="AA82" s="46"/>
      <c r="AB82" s="46"/>
      <c r="AC82" s="46"/>
      <c r="AD82" s="46"/>
      <c r="AE82" s="45"/>
      <c r="AF82" s="45"/>
      <c r="AG82" s="45"/>
      <c r="AH82" s="48"/>
      <c r="AI82" s="46"/>
      <c r="AJ82" s="46"/>
      <c r="AK82" s="46"/>
      <c r="AL82" s="46"/>
      <c r="AM82" s="46"/>
      <c r="AP82" s="30"/>
      <c r="BQ82" s="31"/>
      <c r="BS82" s="30"/>
      <c r="CT82" s="31"/>
    </row>
    <row r="83" spans="1:98" x14ac:dyDescent="0.3">
      <c r="A83" s="40"/>
      <c r="B83" s="40"/>
      <c r="C83" s="41"/>
      <c r="D83" s="41"/>
      <c r="E83" s="49"/>
      <c r="F83" s="49"/>
      <c r="G83" s="49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5"/>
      <c r="X83" s="45"/>
      <c r="Y83" s="45"/>
      <c r="Z83" s="45"/>
      <c r="AA83" s="46"/>
      <c r="AB83" s="46"/>
      <c r="AC83" s="46"/>
      <c r="AD83" s="46"/>
      <c r="AE83" s="45"/>
      <c r="AF83" s="45"/>
      <c r="AG83" s="45"/>
      <c r="AH83" s="48"/>
      <c r="AI83" s="46"/>
      <c r="AJ83" s="46"/>
      <c r="AK83" s="46"/>
      <c r="AL83" s="46"/>
      <c r="AM83" s="46"/>
      <c r="AP83" s="30"/>
      <c r="BQ83" s="31"/>
      <c r="BS83" s="30"/>
      <c r="CT83" s="31"/>
    </row>
    <row r="84" spans="1:98" x14ac:dyDescent="0.3">
      <c r="A84" s="40"/>
      <c r="B84" s="40"/>
      <c r="C84" s="41"/>
      <c r="D84" s="41"/>
      <c r="E84" s="49"/>
      <c r="F84" s="49"/>
      <c r="G84" s="49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5"/>
      <c r="X84" s="45"/>
      <c r="Y84" s="45"/>
      <c r="Z84" s="45"/>
      <c r="AA84" s="46"/>
      <c r="AB84" s="46"/>
      <c r="AC84" s="46"/>
      <c r="AD84" s="46"/>
      <c r="AE84" s="45"/>
      <c r="AF84" s="45"/>
      <c r="AG84" s="45"/>
      <c r="AH84" s="48"/>
      <c r="AI84" s="46"/>
      <c r="AJ84" s="46"/>
      <c r="AK84" s="46"/>
      <c r="AL84" s="46"/>
      <c r="AM84" s="46"/>
      <c r="AP84" s="30"/>
      <c r="BQ84" s="31"/>
      <c r="BS84" s="30"/>
      <c r="CT84" s="31"/>
    </row>
    <row r="85" spans="1:98" x14ac:dyDescent="0.3">
      <c r="A85" s="40"/>
      <c r="B85" s="40"/>
      <c r="C85" s="41"/>
      <c r="D85" s="41"/>
      <c r="E85" s="49"/>
      <c r="F85" s="49"/>
      <c r="G85" s="49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5"/>
      <c r="X85" s="45"/>
      <c r="Y85" s="45"/>
      <c r="Z85" s="45"/>
      <c r="AA85" s="46"/>
      <c r="AB85" s="46"/>
      <c r="AC85" s="46"/>
      <c r="AD85" s="46"/>
      <c r="AE85" s="45"/>
      <c r="AF85" s="45"/>
      <c r="AG85" s="45"/>
      <c r="AH85" s="48"/>
      <c r="AI85" s="46"/>
      <c r="AJ85" s="46"/>
      <c r="AK85" s="46"/>
      <c r="AL85" s="46"/>
      <c r="AM85" s="46"/>
      <c r="AP85" s="30"/>
      <c r="BQ85" s="31"/>
      <c r="BS85" s="30"/>
      <c r="CT85" s="31"/>
    </row>
    <row r="86" spans="1:98" x14ac:dyDescent="0.3">
      <c r="A86" s="11">
        <v>1.8200000000000001E-2</v>
      </c>
      <c r="B86" s="11">
        <v>5.4000000000000003E-3</v>
      </c>
      <c r="C86" s="3">
        <v>44562</v>
      </c>
      <c r="D86" s="3"/>
      <c r="E86" s="1"/>
      <c r="F86" s="1"/>
      <c r="G86" s="1"/>
      <c r="H86" s="6"/>
      <c r="I86" s="6"/>
      <c r="J86" s="6"/>
      <c r="K86" s="6">
        <v>234</v>
      </c>
      <c r="L86" s="6">
        <v>241</v>
      </c>
      <c r="M86" s="6">
        <v>214</v>
      </c>
      <c r="N86" s="6">
        <f t="shared" ref="N86" si="0">M86-15</f>
        <v>199</v>
      </c>
      <c r="O86" s="16">
        <v>191</v>
      </c>
      <c r="P86" s="16">
        <v>183</v>
      </c>
      <c r="Q86" s="6">
        <f t="shared" ref="Q86:T86" si="1">P86-5</f>
        <v>178</v>
      </c>
      <c r="R86" s="6">
        <f t="shared" si="1"/>
        <v>173</v>
      </c>
      <c r="S86" s="6">
        <f t="shared" si="1"/>
        <v>168</v>
      </c>
      <c r="T86" s="6">
        <f t="shared" si="1"/>
        <v>163</v>
      </c>
      <c r="U86" s="6"/>
      <c r="V86" s="6"/>
      <c r="W86" s="20">
        <f t="shared" ref="W86:W97" si="2">((13-MONTH($C86))*INDEX($D86:$V86,1,MATCH(YEAR($C86),$D$1:$V$1,0))+12*INDEX($D86:$V86,1,MATCH(YEAR($C86)+1,$D$1:$V$1,0))+12*INDEX($D86:$V86,1,MATCH(YEAR($C86)+2,$D$1:$V$1,0))+(MONTH($C86)-1)*INDEX($D86:$V86,1,MATCH(YEAR($C86)+3,$D$1:$V$1,0)))/36</f>
        <v>229.66666666666666</v>
      </c>
      <c r="X86" s="20">
        <f t="shared" ref="X86:X97" si="3">AVERAGE($W$2:$W$198)</f>
        <v>205.00793650793653</v>
      </c>
      <c r="Y86" s="23">
        <f t="shared" ref="Y86:Y97" si="4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215.8</v>
      </c>
      <c r="Z86" s="23">
        <f t="shared" ref="Z86:Z97" si="5">AVERAGE($Y$2:$Y$198)</f>
        <v>198.26369047619048</v>
      </c>
      <c r="AA86">
        <v>29.89</v>
      </c>
      <c r="AB86">
        <v>65</v>
      </c>
      <c r="AC86">
        <v>97.95</v>
      </c>
      <c r="AD86">
        <v>300</v>
      </c>
      <c r="AE86" s="8">
        <f t="shared" ref="AE86:AE130" si="6">$AD86+$AA86</f>
        <v>329.89</v>
      </c>
      <c r="AF86" s="8">
        <f t="shared" ref="AF86:AF141" si="7">$AD86+$AB86</f>
        <v>365</v>
      </c>
      <c r="AG86" s="8">
        <f t="shared" ref="AG86:AG141" si="8">$AD86+$AC86</f>
        <v>397.95</v>
      </c>
      <c r="AH86" s="9">
        <f t="shared" ref="AH86:AH97" si="9">(AD86-W86)/AD86</f>
        <v>0.23444444444444448</v>
      </c>
      <c r="AI86">
        <f t="shared" ref="AI86:AI130" si="10">INDEX($D86:$V86,MATCH(YEAR($C86),$D$1:$V$1,0))</f>
        <v>234</v>
      </c>
      <c r="AJ86">
        <f t="shared" ref="AJ86:AJ130" si="11">INDEX($D86:$V86,MATCH((YEAR($C86)+1),$D$1:$V$1,0))</f>
        <v>241</v>
      </c>
      <c r="AK86">
        <f t="shared" ref="AK86:AK130" si="12">INDEX($D86:$V86,MATCH((YEAR($C86)+2),$D$1:$V$1,0))</f>
        <v>214</v>
      </c>
      <c r="AL86">
        <f t="shared" ref="AL86:AL130" si="13">INDEX($D86:$V86,MATCH((YEAR($C86)+3),$D$1:$V$1,0))</f>
        <v>199</v>
      </c>
      <c r="AM86">
        <f t="shared" ref="AM86:AM130" si="14">INDEX($D86:$V86,MATCH((YEAR($C86)+4),$D$1:$V$1,0))</f>
        <v>191</v>
      </c>
      <c r="AP86" s="30"/>
      <c r="BQ86" s="31"/>
      <c r="BS86" s="30"/>
      <c r="CT86" s="31"/>
    </row>
    <row r="87" spans="1:98" x14ac:dyDescent="0.3">
      <c r="A87" s="11">
        <v>1.83E-2</v>
      </c>
      <c r="B87" s="11">
        <v>1.01E-2</v>
      </c>
      <c r="C87" s="3">
        <v>44593</v>
      </c>
      <c r="D87" s="3"/>
      <c r="E87" s="1"/>
      <c r="F87" s="1"/>
      <c r="G87" s="1"/>
      <c r="H87" s="6"/>
      <c r="I87" s="6"/>
      <c r="J87" s="6"/>
      <c r="K87" s="6">
        <v>173</v>
      </c>
      <c r="L87" s="6">
        <v>234</v>
      </c>
      <c r="M87" s="10">
        <v>219</v>
      </c>
      <c r="N87" s="6">
        <v>201</v>
      </c>
      <c r="O87" s="16">
        <v>193</v>
      </c>
      <c r="P87" s="16">
        <v>185</v>
      </c>
      <c r="Q87" s="6">
        <f t="shared" ref="Q87:T87" si="15">P87-5</f>
        <v>180</v>
      </c>
      <c r="R87" s="6">
        <f t="shared" si="15"/>
        <v>175</v>
      </c>
      <c r="S87" s="6">
        <f t="shared" si="15"/>
        <v>170</v>
      </c>
      <c r="T87" s="6">
        <f t="shared" si="15"/>
        <v>165</v>
      </c>
      <c r="U87" s="6"/>
      <c r="V87" s="6"/>
      <c r="W87" s="20">
        <f t="shared" si="2"/>
        <v>209.44444444444446</v>
      </c>
      <c r="X87" s="20">
        <f t="shared" si="3"/>
        <v>205.00793650793653</v>
      </c>
      <c r="Y87" s="23">
        <f t="shared" si="4"/>
        <v>204.2</v>
      </c>
      <c r="Z87" s="23">
        <f t="shared" si="5"/>
        <v>198.26369047619048</v>
      </c>
      <c r="AA87">
        <v>29.89</v>
      </c>
      <c r="AB87">
        <v>65</v>
      </c>
      <c r="AC87">
        <v>97.95</v>
      </c>
      <c r="AD87">
        <v>300</v>
      </c>
      <c r="AE87" s="8">
        <f t="shared" si="6"/>
        <v>329.89</v>
      </c>
      <c r="AF87" s="8">
        <f t="shared" si="7"/>
        <v>365</v>
      </c>
      <c r="AG87" s="8">
        <f t="shared" si="8"/>
        <v>397.95</v>
      </c>
      <c r="AH87" s="9">
        <f t="shared" si="9"/>
        <v>0.30185185185185182</v>
      </c>
      <c r="AI87">
        <f t="shared" si="10"/>
        <v>173</v>
      </c>
      <c r="AJ87">
        <f t="shared" si="11"/>
        <v>234</v>
      </c>
      <c r="AK87">
        <f t="shared" si="12"/>
        <v>219</v>
      </c>
      <c r="AL87">
        <f t="shared" si="13"/>
        <v>201</v>
      </c>
      <c r="AM87">
        <f t="shared" si="14"/>
        <v>193</v>
      </c>
      <c r="AP87" s="30"/>
      <c r="BQ87" s="31"/>
      <c r="BS87" s="30"/>
      <c r="CT87" s="31"/>
    </row>
    <row r="88" spans="1:98" x14ac:dyDescent="0.3">
      <c r="A88" s="11">
        <v>1.7399999999999999E-2</v>
      </c>
      <c r="B88" s="11">
        <v>1.6199999999999999E-2</v>
      </c>
      <c r="C88" s="3">
        <v>44621</v>
      </c>
      <c r="D88" s="3"/>
      <c r="E88" s="1"/>
      <c r="F88" s="1"/>
      <c r="G88" s="1"/>
      <c r="H88" s="6"/>
      <c r="I88" s="6"/>
      <c r="J88" s="6"/>
      <c r="K88" s="6">
        <v>192</v>
      </c>
      <c r="L88" s="6">
        <v>258</v>
      </c>
      <c r="M88" s="10">
        <v>225</v>
      </c>
      <c r="N88" s="6">
        <v>200</v>
      </c>
      <c r="O88" s="16">
        <v>192</v>
      </c>
      <c r="P88" s="16">
        <v>184</v>
      </c>
      <c r="Q88" s="6">
        <f t="shared" ref="Q88:T88" si="16">P88-5</f>
        <v>179</v>
      </c>
      <c r="R88" s="6">
        <f t="shared" si="16"/>
        <v>174</v>
      </c>
      <c r="S88" s="6">
        <f t="shared" si="16"/>
        <v>169</v>
      </c>
      <c r="T88" s="6">
        <f t="shared" si="16"/>
        <v>164</v>
      </c>
      <c r="U88" s="6"/>
      <c r="V88" s="6"/>
      <c r="W88" s="20">
        <f t="shared" si="2"/>
        <v>225.44444444444446</v>
      </c>
      <c r="X88" s="20">
        <f t="shared" si="3"/>
        <v>205.00793650793653</v>
      </c>
      <c r="Y88" s="23">
        <f t="shared" si="4"/>
        <v>213.13333333333333</v>
      </c>
      <c r="Z88" s="23">
        <f t="shared" si="5"/>
        <v>198.26369047619048</v>
      </c>
      <c r="AA88">
        <v>29.89</v>
      </c>
      <c r="AB88">
        <v>65</v>
      </c>
      <c r="AC88">
        <v>97.95</v>
      </c>
      <c r="AD88">
        <v>300</v>
      </c>
      <c r="AE88" s="8">
        <f t="shared" si="6"/>
        <v>329.89</v>
      </c>
      <c r="AF88" s="8">
        <f t="shared" si="7"/>
        <v>365</v>
      </c>
      <c r="AG88" s="8">
        <f t="shared" si="8"/>
        <v>397.95</v>
      </c>
      <c r="AH88" s="9">
        <f t="shared" si="9"/>
        <v>0.24851851851851847</v>
      </c>
      <c r="AI88">
        <f t="shared" si="10"/>
        <v>192</v>
      </c>
      <c r="AJ88">
        <f t="shared" si="11"/>
        <v>258</v>
      </c>
      <c r="AK88">
        <f t="shared" si="12"/>
        <v>225</v>
      </c>
      <c r="AL88">
        <f t="shared" si="13"/>
        <v>200</v>
      </c>
      <c r="AM88">
        <f t="shared" si="14"/>
        <v>192</v>
      </c>
      <c r="AP88" s="30"/>
      <c r="BQ88" s="31"/>
      <c r="BS88" s="30"/>
      <c r="CT88" s="31"/>
    </row>
    <row r="89" spans="1:98" x14ac:dyDescent="0.3">
      <c r="A89" s="11">
        <v>1.41E-2</v>
      </c>
      <c r="B89" s="11">
        <v>1.06E-2</v>
      </c>
      <c r="C89" s="3">
        <v>44652</v>
      </c>
      <c r="D89" s="3"/>
      <c r="E89" s="1"/>
      <c r="F89" s="1"/>
      <c r="G89" s="1"/>
      <c r="H89" s="6"/>
      <c r="I89" s="6"/>
      <c r="J89" s="6"/>
      <c r="K89" s="6">
        <v>172</v>
      </c>
      <c r="L89" s="6">
        <v>258</v>
      </c>
      <c r="M89" s="10">
        <v>233</v>
      </c>
      <c r="N89" s="6">
        <v>202</v>
      </c>
      <c r="O89" s="16">
        <v>194</v>
      </c>
      <c r="P89" s="16">
        <v>186</v>
      </c>
      <c r="Q89" s="6">
        <f t="shared" ref="Q89:T89" si="17">P89-5</f>
        <v>181</v>
      </c>
      <c r="R89" s="6">
        <f t="shared" si="17"/>
        <v>176</v>
      </c>
      <c r="S89" s="6">
        <f t="shared" si="17"/>
        <v>171</v>
      </c>
      <c r="T89" s="6">
        <f t="shared" si="17"/>
        <v>166</v>
      </c>
      <c r="U89" s="6"/>
      <c r="V89" s="6"/>
      <c r="W89" s="20">
        <f t="shared" si="2"/>
        <v>223.5</v>
      </c>
      <c r="X89" s="20">
        <f t="shared" si="3"/>
        <v>205.00793650793653</v>
      </c>
      <c r="Y89" s="23">
        <f t="shared" si="4"/>
        <v>212.5</v>
      </c>
      <c r="Z89" s="23">
        <f t="shared" si="5"/>
        <v>198.26369047619048</v>
      </c>
      <c r="AA89">
        <v>29.89</v>
      </c>
      <c r="AB89">
        <v>65</v>
      </c>
      <c r="AC89">
        <v>97.95</v>
      </c>
      <c r="AD89">
        <v>300</v>
      </c>
      <c r="AE89" s="8">
        <f t="shared" si="6"/>
        <v>329.89</v>
      </c>
      <c r="AF89" s="8">
        <f t="shared" si="7"/>
        <v>365</v>
      </c>
      <c r="AG89" s="8">
        <f t="shared" si="8"/>
        <v>397.95</v>
      </c>
      <c r="AH89" s="9">
        <f t="shared" si="9"/>
        <v>0.255</v>
      </c>
      <c r="AI89">
        <f t="shared" si="10"/>
        <v>172</v>
      </c>
      <c r="AJ89">
        <f t="shared" si="11"/>
        <v>258</v>
      </c>
      <c r="AK89">
        <f t="shared" si="12"/>
        <v>233</v>
      </c>
      <c r="AL89">
        <f t="shared" si="13"/>
        <v>202</v>
      </c>
      <c r="AM89">
        <f t="shared" si="14"/>
        <v>194</v>
      </c>
      <c r="AP89" s="30"/>
      <c r="BQ89" s="31"/>
      <c r="BS89" s="30"/>
      <c r="CT89" s="31"/>
    </row>
    <row r="90" spans="1:98" x14ac:dyDescent="0.3">
      <c r="A90" s="11">
        <v>5.1999999999999998E-3</v>
      </c>
      <c r="B90" s="11">
        <v>4.7000000000000002E-3</v>
      </c>
      <c r="C90" s="3">
        <v>44682</v>
      </c>
      <c r="D90" s="3"/>
      <c r="E90" s="1"/>
      <c r="F90" s="1"/>
      <c r="G90" s="1"/>
      <c r="H90" s="6"/>
      <c r="I90" s="6"/>
      <c r="J90" s="6"/>
      <c r="K90" s="6">
        <v>170</v>
      </c>
      <c r="L90" s="6">
        <v>235</v>
      </c>
      <c r="M90" s="10">
        <v>228</v>
      </c>
      <c r="N90" s="6">
        <v>208</v>
      </c>
      <c r="O90" s="16">
        <v>200</v>
      </c>
      <c r="P90" s="16">
        <v>192</v>
      </c>
      <c r="Q90" s="6">
        <f t="shared" ref="Q90:T90" si="18">P90-5</f>
        <v>187</v>
      </c>
      <c r="R90" s="6">
        <f t="shared" si="18"/>
        <v>182</v>
      </c>
      <c r="S90" s="6">
        <f t="shared" si="18"/>
        <v>177</v>
      </c>
      <c r="T90" s="6">
        <f t="shared" si="18"/>
        <v>172</v>
      </c>
      <c r="U90" s="6"/>
      <c r="V90" s="6"/>
      <c r="W90" s="20">
        <f t="shared" si="2"/>
        <v>215.22222222222223</v>
      </c>
      <c r="X90" s="20">
        <f t="shared" si="3"/>
        <v>205.00793650793653</v>
      </c>
      <c r="Y90" s="23">
        <f t="shared" si="4"/>
        <v>209.66666666666666</v>
      </c>
      <c r="Z90" s="23">
        <f t="shared" si="5"/>
        <v>198.26369047619048</v>
      </c>
      <c r="AA90">
        <v>29.89</v>
      </c>
      <c r="AB90">
        <v>65</v>
      </c>
      <c r="AC90">
        <v>97.95</v>
      </c>
      <c r="AD90">
        <v>300</v>
      </c>
      <c r="AE90" s="8">
        <f t="shared" si="6"/>
        <v>329.89</v>
      </c>
      <c r="AF90" s="8">
        <f t="shared" si="7"/>
        <v>365</v>
      </c>
      <c r="AG90" s="8">
        <f t="shared" si="8"/>
        <v>397.95</v>
      </c>
      <c r="AH90" s="9">
        <f t="shared" si="9"/>
        <v>0.28259259259259256</v>
      </c>
      <c r="AI90">
        <f t="shared" si="10"/>
        <v>170</v>
      </c>
      <c r="AJ90">
        <f t="shared" si="11"/>
        <v>235</v>
      </c>
      <c r="AK90">
        <f t="shared" si="12"/>
        <v>228</v>
      </c>
      <c r="AL90">
        <f t="shared" si="13"/>
        <v>208</v>
      </c>
      <c r="AM90">
        <f t="shared" si="14"/>
        <v>200</v>
      </c>
      <c r="AP90" s="30"/>
      <c r="BQ90" s="31"/>
      <c r="BS90" s="30"/>
      <c r="CT90" s="31"/>
    </row>
    <row r="91" spans="1:98" x14ac:dyDescent="0.3">
      <c r="A91" s="12">
        <v>5.8999999999999999E-3</v>
      </c>
      <c r="B91" s="12">
        <v>6.7000000000000002E-3</v>
      </c>
      <c r="C91" s="3">
        <v>44713</v>
      </c>
      <c r="D91" s="3"/>
      <c r="E91" s="1"/>
      <c r="F91" s="1"/>
      <c r="G91" s="1"/>
      <c r="H91" s="6"/>
      <c r="I91" s="6"/>
      <c r="J91" s="6"/>
      <c r="K91" s="6">
        <v>164</v>
      </c>
      <c r="L91" s="6">
        <v>232</v>
      </c>
      <c r="M91" s="10">
        <v>223</v>
      </c>
      <c r="N91" s="6">
        <v>202</v>
      </c>
      <c r="O91" s="16">
        <v>194</v>
      </c>
      <c r="P91" s="16">
        <v>186</v>
      </c>
      <c r="Q91" s="6">
        <f t="shared" ref="Q91:T91" si="19">P91-5</f>
        <v>181</v>
      </c>
      <c r="R91" s="6">
        <f t="shared" si="19"/>
        <v>176</v>
      </c>
      <c r="S91" s="6">
        <f t="shared" si="19"/>
        <v>171</v>
      </c>
      <c r="T91" s="6">
        <f t="shared" si="19"/>
        <v>166</v>
      </c>
      <c r="U91" s="6"/>
      <c r="V91" s="6"/>
      <c r="W91" s="20">
        <f t="shared" si="2"/>
        <v>211.61111111111111</v>
      </c>
      <c r="X91" s="20">
        <f t="shared" si="3"/>
        <v>205.00793650793653</v>
      </c>
      <c r="Y91" s="23">
        <f t="shared" si="4"/>
        <v>204.83333333333334</v>
      </c>
      <c r="Z91" s="23">
        <f t="shared" si="5"/>
        <v>198.26369047619048</v>
      </c>
      <c r="AA91">
        <v>29.89</v>
      </c>
      <c r="AB91">
        <v>65</v>
      </c>
      <c r="AC91">
        <v>97.95</v>
      </c>
      <c r="AD91">
        <v>300</v>
      </c>
      <c r="AE91" s="8">
        <f t="shared" si="6"/>
        <v>329.89</v>
      </c>
      <c r="AF91" s="8">
        <f t="shared" si="7"/>
        <v>365</v>
      </c>
      <c r="AG91" s="8">
        <f t="shared" si="8"/>
        <v>397.95</v>
      </c>
      <c r="AH91" s="9">
        <f t="shared" si="9"/>
        <v>0.29462962962962963</v>
      </c>
      <c r="AI91">
        <f t="shared" si="10"/>
        <v>164</v>
      </c>
      <c r="AJ91">
        <f t="shared" si="11"/>
        <v>232</v>
      </c>
      <c r="AK91">
        <f t="shared" si="12"/>
        <v>223</v>
      </c>
      <c r="AL91">
        <f t="shared" si="13"/>
        <v>202</v>
      </c>
      <c r="AM91">
        <f t="shared" si="14"/>
        <v>194</v>
      </c>
      <c r="AP91" s="30"/>
      <c r="BQ91" s="31"/>
      <c r="BS91" s="30"/>
      <c r="CT91" s="31"/>
    </row>
    <row r="92" spans="1:98" x14ac:dyDescent="0.3">
      <c r="A92" s="11">
        <v>2.0999999999999999E-3</v>
      </c>
      <c r="B92" s="11">
        <v>-6.7999999999999996E-3</v>
      </c>
      <c r="C92" s="3">
        <v>44743</v>
      </c>
      <c r="D92" s="3"/>
      <c r="E92" s="1"/>
      <c r="F92" s="1"/>
      <c r="G92" s="1"/>
      <c r="H92" s="6"/>
      <c r="I92" s="6"/>
      <c r="J92" s="6"/>
      <c r="K92" s="6">
        <v>97</v>
      </c>
      <c r="L92" s="6">
        <v>217</v>
      </c>
      <c r="M92" s="6">
        <v>217</v>
      </c>
      <c r="N92" s="6">
        <v>203</v>
      </c>
      <c r="O92" s="16">
        <v>195</v>
      </c>
      <c r="P92" s="16">
        <v>187</v>
      </c>
      <c r="Q92" s="6">
        <f t="shared" ref="Q92:T92" si="20">P92-5</f>
        <v>182</v>
      </c>
      <c r="R92" s="6">
        <f t="shared" si="20"/>
        <v>177</v>
      </c>
      <c r="S92" s="6">
        <f t="shared" si="20"/>
        <v>172</v>
      </c>
      <c r="T92" s="6">
        <f t="shared" si="20"/>
        <v>167</v>
      </c>
      <c r="U92" s="6"/>
      <c r="V92" s="6"/>
      <c r="W92" s="20">
        <f t="shared" si="2"/>
        <v>194.66666666666666</v>
      </c>
      <c r="X92" s="20">
        <f t="shared" si="3"/>
        <v>205.00793650793653</v>
      </c>
      <c r="Y92" s="23">
        <f t="shared" si="4"/>
        <v>194.8</v>
      </c>
      <c r="Z92" s="23">
        <f t="shared" si="5"/>
        <v>198.26369047619048</v>
      </c>
      <c r="AA92">
        <v>29.89</v>
      </c>
      <c r="AB92">
        <v>65</v>
      </c>
      <c r="AC92">
        <v>97.95</v>
      </c>
      <c r="AD92">
        <v>300</v>
      </c>
      <c r="AE92" s="8">
        <f t="shared" si="6"/>
        <v>329.89</v>
      </c>
      <c r="AF92" s="8">
        <f t="shared" si="7"/>
        <v>365</v>
      </c>
      <c r="AG92" s="8">
        <f t="shared" si="8"/>
        <v>397.95</v>
      </c>
      <c r="AH92" s="9">
        <f t="shared" si="9"/>
        <v>0.35111111111111115</v>
      </c>
      <c r="AI92">
        <f t="shared" si="10"/>
        <v>97</v>
      </c>
      <c r="AJ92">
        <f t="shared" si="11"/>
        <v>217</v>
      </c>
      <c r="AK92">
        <f t="shared" si="12"/>
        <v>217</v>
      </c>
      <c r="AL92">
        <f t="shared" si="13"/>
        <v>203</v>
      </c>
      <c r="AM92">
        <f t="shared" si="14"/>
        <v>195</v>
      </c>
      <c r="AP92" s="30"/>
      <c r="BQ92" s="31"/>
      <c r="BS92" s="30"/>
      <c r="CT92" s="31"/>
    </row>
    <row r="93" spans="1:98" x14ac:dyDescent="0.3">
      <c r="A93" s="11">
        <v>-7.0000000000000001E-3</v>
      </c>
      <c r="B93" s="11">
        <v>-3.5999999999999999E-3</v>
      </c>
      <c r="C93" s="3">
        <v>44774</v>
      </c>
      <c r="D93" s="3"/>
      <c r="E93" s="1"/>
      <c r="F93" s="1"/>
      <c r="G93" s="1"/>
      <c r="H93" s="6"/>
      <c r="I93" s="6"/>
      <c r="J93" s="6"/>
      <c r="K93" s="6">
        <v>99</v>
      </c>
      <c r="L93" s="6">
        <v>203</v>
      </c>
      <c r="M93" s="6">
        <v>208</v>
      </c>
      <c r="N93" s="6">
        <v>198</v>
      </c>
      <c r="O93" s="16">
        <v>190</v>
      </c>
      <c r="P93" s="16">
        <v>182</v>
      </c>
      <c r="Q93" s="6">
        <f t="shared" ref="Q93:T93" si="21">P93-5</f>
        <v>177</v>
      </c>
      <c r="R93" s="6">
        <f t="shared" si="21"/>
        <v>172</v>
      </c>
      <c r="S93" s="6">
        <f t="shared" si="21"/>
        <v>167</v>
      </c>
      <c r="T93" s="6">
        <f t="shared" si="21"/>
        <v>162</v>
      </c>
      <c r="U93" s="6"/>
      <c r="V93" s="6"/>
      <c r="W93" s="20">
        <f t="shared" si="2"/>
        <v>189.25</v>
      </c>
      <c r="X93" s="20">
        <f t="shared" si="3"/>
        <v>205.00793650793653</v>
      </c>
      <c r="Y93" s="23">
        <f t="shared" si="4"/>
        <v>189.28333333333333</v>
      </c>
      <c r="Z93" s="23">
        <f t="shared" si="5"/>
        <v>198.26369047619048</v>
      </c>
      <c r="AA93">
        <v>29.89</v>
      </c>
      <c r="AB93">
        <v>65</v>
      </c>
      <c r="AC93">
        <v>97.95</v>
      </c>
      <c r="AD93">
        <v>300</v>
      </c>
      <c r="AE93" s="8">
        <f t="shared" si="6"/>
        <v>329.89</v>
      </c>
      <c r="AF93" s="8">
        <f t="shared" si="7"/>
        <v>365</v>
      </c>
      <c r="AG93" s="8">
        <f t="shared" si="8"/>
        <v>397.95</v>
      </c>
      <c r="AH93" s="9">
        <f t="shared" si="9"/>
        <v>0.36916666666666664</v>
      </c>
      <c r="AI93">
        <f t="shared" si="10"/>
        <v>99</v>
      </c>
      <c r="AJ93">
        <f t="shared" si="11"/>
        <v>203</v>
      </c>
      <c r="AK93">
        <f t="shared" si="12"/>
        <v>208</v>
      </c>
      <c r="AL93">
        <f t="shared" si="13"/>
        <v>198</v>
      </c>
      <c r="AM93">
        <f t="shared" si="14"/>
        <v>190</v>
      </c>
      <c r="AP93" s="30"/>
      <c r="BQ93" s="31"/>
      <c r="BS93" s="30"/>
      <c r="CT93" s="31"/>
    </row>
    <row r="94" spans="1:98" x14ac:dyDescent="0.3">
      <c r="A94" s="11">
        <v>-9.4999999999999998E-3</v>
      </c>
      <c r="B94" s="11">
        <v>-2.8999999999999998E-3</v>
      </c>
      <c r="C94" s="3">
        <v>44805</v>
      </c>
      <c r="D94" s="3"/>
      <c r="E94" s="1"/>
      <c r="F94" s="1"/>
      <c r="G94" s="1"/>
      <c r="H94" s="6"/>
      <c r="I94" s="6"/>
      <c r="J94" s="6"/>
      <c r="K94" s="6">
        <v>119</v>
      </c>
      <c r="L94" s="6">
        <v>197</v>
      </c>
      <c r="M94" s="6">
        <v>204</v>
      </c>
      <c r="N94" s="6">
        <v>200</v>
      </c>
      <c r="O94" s="16">
        <v>192</v>
      </c>
      <c r="P94" s="16">
        <v>184</v>
      </c>
      <c r="Q94" s="6">
        <f t="shared" ref="Q94:T94" si="22">P94-5</f>
        <v>179</v>
      </c>
      <c r="R94" s="6">
        <f t="shared" si="22"/>
        <v>174</v>
      </c>
      <c r="S94" s="6">
        <f t="shared" si="22"/>
        <v>169</v>
      </c>
      <c r="T94" s="6">
        <f t="shared" si="22"/>
        <v>164</v>
      </c>
      <c r="U94" s="6"/>
      <c r="V94" s="6"/>
      <c r="W94" s="20">
        <f t="shared" si="2"/>
        <v>191.33333333333334</v>
      </c>
      <c r="X94" s="20">
        <f t="shared" si="3"/>
        <v>205.00793650793653</v>
      </c>
      <c r="Y94" s="23">
        <f t="shared" si="4"/>
        <v>191.06666666666666</v>
      </c>
      <c r="Z94" s="23">
        <f t="shared" si="5"/>
        <v>198.26369047619048</v>
      </c>
      <c r="AA94">
        <v>29.89</v>
      </c>
      <c r="AB94">
        <v>65</v>
      </c>
      <c r="AC94">
        <v>97.95</v>
      </c>
      <c r="AD94">
        <v>300</v>
      </c>
      <c r="AE94" s="8">
        <f t="shared" si="6"/>
        <v>329.89</v>
      </c>
      <c r="AF94" s="8">
        <f t="shared" si="7"/>
        <v>365</v>
      </c>
      <c r="AG94" s="8">
        <f t="shared" si="8"/>
        <v>397.95</v>
      </c>
      <c r="AH94" s="9">
        <f t="shared" si="9"/>
        <v>0.36222222222222217</v>
      </c>
      <c r="AI94">
        <f t="shared" si="10"/>
        <v>119</v>
      </c>
      <c r="AJ94">
        <f t="shared" si="11"/>
        <v>197</v>
      </c>
      <c r="AK94">
        <f t="shared" si="12"/>
        <v>204</v>
      </c>
      <c r="AL94">
        <f t="shared" si="13"/>
        <v>200</v>
      </c>
      <c r="AM94">
        <f t="shared" si="14"/>
        <v>192</v>
      </c>
      <c r="AP94" s="30"/>
      <c r="BQ94" s="31"/>
      <c r="BS94" s="30"/>
      <c r="CT94" s="31"/>
    </row>
    <row r="95" spans="1:98" x14ac:dyDescent="0.3">
      <c r="A95" s="11">
        <v>-9.7000000000000003E-3</v>
      </c>
      <c r="B95" s="11">
        <v>5.8999999999999999E-3</v>
      </c>
      <c r="C95" s="3">
        <v>44835</v>
      </c>
      <c r="D95" s="3"/>
      <c r="E95" s="1"/>
      <c r="F95" s="1"/>
      <c r="G95" s="1"/>
      <c r="H95" s="6"/>
      <c r="I95" s="6"/>
      <c r="J95" s="6"/>
      <c r="K95" s="6">
        <v>95</v>
      </c>
      <c r="L95" s="6">
        <v>165</v>
      </c>
      <c r="M95" s="6">
        <v>185</v>
      </c>
      <c r="N95" s="6">
        <v>185</v>
      </c>
      <c r="O95" s="16">
        <v>177</v>
      </c>
      <c r="P95" s="16">
        <v>175</v>
      </c>
      <c r="Q95" s="6">
        <f t="shared" ref="Q95:T95" si="23">P95-5</f>
        <v>170</v>
      </c>
      <c r="R95" s="6">
        <f t="shared" si="23"/>
        <v>165</v>
      </c>
      <c r="S95" s="6">
        <f t="shared" si="23"/>
        <v>160</v>
      </c>
      <c r="T95" s="6">
        <f t="shared" si="23"/>
        <v>155</v>
      </c>
      <c r="U95" s="6"/>
      <c r="V95" s="6"/>
      <c r="W95" s="20">
        <f t="shared" si="2"/>
        <v>170.83333333333334</v>
      </c>
      <c r="X95" s="20">
        <f t="shared" si="3"/>
        <v>205.00793650793653</v>
      </c>
      <c r="Y95" s="23">
        <f t="shared" si="4"/>
        <v>173.4</v>
      </c>
      <c r="Z95" s="23">
        <f t="shared" si="5"/>
        <v>198.26369047619048</v>
      </c>
      <c r="AA95">
        <v>29.89</v>
      </c>
      <c r="AB95">
        <v>65</v>
      </c>
      <c r="AC95">
        <v>97.95</v>
      </c>
      <c r="AD95">
        <v>300</v>
      </c>
      <c r="AE95" s="8">
        <f t="shared" si="6"/>
        <v>329.89</v>
      </c>
      <c r="AF95" s="8">
        <f t="shared" si="7"/>
        <v>365</v>
      </c>
      <c r="AG95" s="8">
        <f t="shared" si="8"/>
        <v>397.95</v>
      </c>
      <c r="AH95" s="9">
        <f t="shared" si="9"/>
        <v>0.43055555555555552</v>
      </c>
      <c r="AI95">
        <f t="shared" si="10"/>
        <v>95</v>
      </c>
      <c r="AJ95">
        <f t="shared" si="11"/>
        <v>165</v>
      </c>
      <c r="AK95">
        <f t="shared" si="12"/>
        <v>185</v>
      </c>
      <c r="AL95">
        <f t="shared" si="13"/>
        <v>185</v>
      </c>
      <c r="AM95">
        <f t="shared" si="14"/>
        <v>177</v>
      </c>
      <c r="AP95" s="30"/>
      <c r="BQ95" s="31"/>
      <c r="BS95" s="30"/>
      <c r="CT95" s="31"/>
    </row>
    <row r="96" spans="1:98" x14ac:dyDescent="0.3">
      <c r="A96" s="11">
        <v>-5.5999999999999999E-3</v>
      </c>
      <c r="B96" s="11">
        <v>4.1000000000000003E-3</v>
      </c>
      <c r="C96" s="3">
        <v>44866</v>
      </c>
      <c r="D96" s="3"/>
      <c r="E96" s="1"/>
      <c r="F96" s="1"/>
      <c r="G96" s="1"/>
      <c r="H96" s="6"/>
      <c r="I96" s="6"/>
      <c r="J96" s="6"/>
      <c r="K96" s="6">
        <v>90</v>
      </c>
      <c r="L96" s="6">
        <v>121</v>
      </c>
      <c r="M96" s="6">
        <v>163</v>
      </c>
      <c r="N96" s="6">
        <v>173</v>
      </c>
      <c r="O96" s="16">
        <v>165</v>
      </c>
      <c r="P96" s="16">
        <v>175</v>
      </c>
      <c r="Q96" s="6">
        <f t="shared" ref="Q96:T96" si="24">P96-5</f>
        <v>170</v>
      </c>
      <c r="R96" s="6">
        <f t="shared" si="24"/>
        <v>165</v>
      </c>
      <c r="S96" s="6">
        <f t="shared" si="24"/>
        <v>160</v>
      </c>
      <c r="T96" s="6">
        <f t="shared" si="24"/>
        <v>155</v>
      </c>
      <c r="U96" s="6"/>
      <c r="V96" s="6"/>
      <c r="W96" s="20">
        <f t="shared" si="2"/>
        <v>147.72222222222223</v>
      </c>
      <c r="X96" s="20">
        <f t="shared" si="3"/>
        <v>205.00793650793653</v>
      </c>
      <c r="Y96" s="23">
        <f t="shared" si="4"/>
        <v>156.56666666666666</v>
      </c>
      <c r="Z96" s="23">
        <f t="shared" si="5"/>
        <v>198.26369047619048</v>
      </c>
      <c r="AA96">
        <v>29.89</v>
      </c>
      <c r="AB96">
        <v>65</v>
      </c>
      <c r="AC96">
        <v>97.95</v>
      </c>
      <c r="AD96">
        <v>300</v>
      </c>
      <c r="AE96" s="8">
        <f t="shared" si="6"/>
        <v>329.89</v>
      </c>
      <c r="AF96" s="8">
        <f t="shared" si="7"/>
        <v>365</v>
      </c>
      <c r="AG96" s="8">
        <f t="shared" si="8"/>
        <v>397.95</v>
      </c>
      <c r="AH96" s="9">
        <f t="shared" si="9"/>
        <v>0.5075925925925926</v>
      </c>
      <c r="AI96">
        <f t="shared" si="10"/>
        <v>90</v>
      </c>
      <c r="AJ96">
        <f t="shared" si="11"/>
        <v>121</v>
      </c>
      <c r="AK96">
        <f t="shared" si="12"/>
        <v>163</v>
      </c>
      <c r="AL96">
        <f t="shared" si="13"/>
        <v>173</v>
      </c>
      <c r="AM96">
        <f t="shared" si="14"/>
        <v>165</v>
      </c>
      <c r="AP96" s="30"/>
      <c r="BQ96" s="31"/>
      <c r="BS96" s="30"/>
      <c r="CT96" s="31"/>
    </row>
    <row r="97" spans="1:98" x14ac:dyDescent="0.3">
      <c r="A97" s="11">
        <v>4.4999999999999997E-3</v>
      </c>
      <c r="B97" s="11">
        <v>6.1999999999999998E-3</v>
      </c>
      <c r="C97" s="3">
        <v>44896</v>
      </c>
      <c r="D97" s="3"/>
      <c r="E97" s="1"/>
      <c r="F97" s="1"/>
      <c r="G97" s="1"/>
      <c r="H97" s="6"/>
      <c r="I97" s="6"/>
      <c r="J97" s="6"/>
      <c r="K97" s="6">
        <v>91</v>
      </c>
      <c r="L97" s="6">
        <v>118</v>
      </c>
      <c r="M97" s="6">
        <v>158</v>
      </c>
      <c r="N97" s="6">
        <v>170</v>
      </c>
      <c r="O97" s="16">
        <v>162</v>
      </c>
      <c r="P97" s="16">
        <v>175</v>
      </c>
      <c r="Q97" s="6">
        <f t="shared" ref="Q97:T97" si="25">P97-5</f>
        <v>170</v>
      </c>
      <c r="R97" s="6">
        <f t="shared" si="25"/>
        <v>165</v>
      </c>
      <c r="S97" s="6">
        <f t="shared" si="25"/>
        <v>160</v>
      </c>
      <c r="T97" s="6">
        <f t="shared" si="25"/>
        <v>155</v>
      </c>
      <c r="U97" s="6"/>
      <c r="V97" s="6"/>
      <c r="W97" s="20">
        <f t="shared" si="2"/>
        <v>146.47222222222223</v>
      </c>
      <c r="X97" s="20">
        <f t="shared" si="3"/>
        <v>205.00793650793653</v>
      </c>
      <c r="Y97" s="23">
        <f t="shared" si="4"/>
        <v>155.19999999999999</v>
      </c>
      <c r="Z97" s="23">
        <f t="shared" si="5"/>
        <v>198.26369047619048</v>
      </c>
      <c r="AA97">
        <v>29.89</v>
      </c>
      <c r="AB97">
        <v>65</v>
      </c>
      <c r="AC97">
        <v>97.95</v>
      </c>
      <c r="AD97">
        <v>300</v>
      </c>
      <c r="AE97" s="8">
        <f t="shared" si="6"/>
        <v>329.89</v>
      </c>
      <c r="AF97" s="8">
        <f t="shared" si="7"/>
        <v>365</v>
      </c>
      <c r="AG97" s="8">
        <f t="shared" si="8"/>
        <v>397.95</v>
      </c>
      <c r="AH97" s="9">
        <f t="shared" si="9"/>
        <v>0.51175925925925925</v>
      </c>
      <c r="AI97">
        <f t="shared" si="10"/>
        <v>91</v>
      </c>
      <c r="AJ97">
        <f t="shared" si="11"/>
        <v>118</v>
      </c>
      <c r="AK97">
        <f t="shared" si="12"/>
        <v>158</v>
      </c>
      <c r="AL97">
        <f t="shared" si="13"/>
        <v>170</v>
      </c>
      <c r="AM97">
        <f t="shared" si="14"/>
        <v>162</v>
      </c>
      <c r="AP97" s="30"/>
      <c r="BQ97" s="31"/>
      <c r="BS97" s="30"/>
      <c r="CT97" s="31"/>
    </row>
    <row r="98" spans="1:98" x14ac:dyDescent="0.3">
      <c r="A98" s="11">
        <v>2.0999999999999999E-3</v>
      </c>
      <c r="B98" s="11">
        <v>5.3E-3</v>
      </c>
      <c r="C98" s="3">
        <v>44927</v>
      </c>
      <c r="D98" s="3"/>
      <c r="E98" s="1"/>
      <c r="F98" s="1"/>
      <c r="G98" s="1"/>
      <c r="H98" s="6"/>
      <c r="I98" s="6"/>
      <c r="J98" s="6"/>
      <c r="K98" s="6"/>
      <c r="L98" s="6">
        <v>108</v>
      </c>
      <c r="M98" s="6">
        <v>130</v>
      </c>
      <c r="N98" s="6">
        <v>145</v>
      </c>
      <c r="O98" s="16">
        <v>158</v>
      </c>
      <c r="P98" s="16">
        <v>179</v>
      </c>
      <c r="Q98" s="6">
        <f>P98-5</f>
        <v>174</v>
      </c>
      <c r="R98" s="6">
        <f>Q98-5</f>
        <v>169</v>
      </c>
      <c r="S98" s="6">
        <f t="shared" ref="S98:T100" si="26">R98-5</f>
        <v>164</v>
      </c>
      <c r="T98" s="6">
        <f t="shared" si="26"/>
        <v>159</v>
      </c>
      <c r="U98" s="6"/>
      <c r="V98" s="6"/>
      <c r="W98" s="20">
        <f t="shared" ref="W98:W141" si="27">((13-MONTH($C98))*INDEX($D98:$V98,1,MATCH(YEAR($C98),$D$1:$V$1,0))+12*INDEX($D98:$V98,1,MATCH(YEAR($C98)+1,$D$1:$V$1,0))+12*INDEX($D98:$V98,1,MATCH(YEAR($C98)+2,$D$1:$V$1,0))+(MONTH($C98)-1)*INDEX($D98:$V98,1,MATCH(YEAR($C98)+3,$D$1:$V$1,0)))/36</f>
        <v>127.66666666666667</v>
      </c>
      <c r="X98" s="20">
        <f t="shared" ref="X98:X141" si="28">AVERAGE($W$2:$W$198)</f>
        <v>205.00793650793653</v>
      </c>
      <c r="Y98" s="23">
        <f t="shared" ref="Y98:Y141" si="29">((13-MONTH($C98))*INDEX($D98:$V98,1,MATCH(YEAR($C98),$D$1:$V$1,0))+12*INDEX($D98:$V98,1,MATCH(YEAR($C98)+1,$D$1:$V$1,0))+12*INDEX($D98:$V98,1,MATCH(YEAR($C98)+2,$D$1:$V$1,0))+12*INDEX($D98:$V98,1,MATCH(YEAR($C98)+3,$D$1:$V$1,0))+12*INDEX($D98:$V98,1,MATCH(YEAR($C98)+4,$D$1:$V$1,0))+(MONTH($C98)-1)*INDEX($D98:$V98,1,MATCH(YEAR($C98)+5,$D$1:$V$1,0)))/60</f>
        <v>144</v>
      </c>
      <c r="Z98" s="23">
        <f t="shared" ref="Z98:Z141" si="30">AVERAGE($Y$2:$Y$198)</f>
        <v>198.26369047619048</v>
      </c>
      <c r="AA98">
        <v>29.89</v>
      </c>
      <c r="AB98">
        <v>65</v>
      </c>
      <c r="AC98">
        <v>97.95</v>
      </c>
      <c r="AD98">
        <v>330</v>
      </c>
      <c r="AE98" s="8">
        <f t="shared" si="6"/>
        <v>359.89</v>
      </c>
      <c r="AF98" s="8">
        <f t="shared" si="7"/>
        <v>395</v>
      </c>
      <c r="AG98" s="8">
        <f t="shared" si="8"/>
        <v>427.95</v>
      </c>
      <c r="AH98" s="9">
        <f t="shared" ref="AH98:AH133" si="31">(AD98-W98)/AD98</f>
        <v>0.61313131313131308</v>
      </c>
      <c r="AI98">
        <f t="shared" si="10"/>
        <v>108</v>
      </c>
      <c r="AJ98">
        <f t="shared" si="11"/>
        <v>130</v>
      </c>
      <c r="AK98">
        <f t="shared" si="12"/>
        <v>145</v>
      </c>
      <c r="AL98">
        <f t="shared" si="13"/>
        <v>158</v>
      </c>
      <c r="AM98">
        <f t="shared" si="14"/>
        <v>179</v>
      </c>
      <c r="AP98" s="30"/>
      <c r="BQ98" s="31"/>
      <c r="BS98" s="30"/>
      <c r="CT98" s="31"/>
    </row>
    <row r="99" spans="1:98" x14ac:dyDescent="0.3">
      <c r="A99" s="13">
        <v>-5.9999999999999995E-4</v>
      </c>
      <c r="B99" s="13">
        <v>8.3999999999999995E-3</v>
      </c>
      <c r="C99" s="3">
        <v>44958</v>
      </c>
      <c r="D99" s="3"/>
      <c r="E99" s="1"/>
      <c r="F99" s="1"/>
      <c r="G99" s="1"/>
      <c r="H99" s="6"/>
      <c r="I99" s="6"/>
      <c r="J99" s="6"/>
      <c r="K99" s="6"/>
      <c r="L99" s="6">
        <v>107</v>
      </c>
      <c r="M99" s="6">
        <v>121</v>
      </c>
      <c r="N99" s="6">
        <v>134</v>
      </c>
      <c r="O99" s="6">
        <v>145</v>
      </c>
      <c r="P99" s="16">
        <v>179</v>
      </c>
      <c r="Q99" s="16">
        <v>178</v>
      </c>
      <c r="R99" s="6">
        <f>Q99-5</f>
        <v>173</v>
      </c>
      <c r="S99" s="6">
        <f t="shared" si="26"/>
        <v>168</v>
      </c>
      <c r="T99" s="6">
        <f t="shared" si="26"/>
        <v>163</v>
      </c>
      <c r="U99" s="6"/>
      <c r="V99" s="6"/>
      <c r="W99" s="20">
        <f t="shared" si="27"/>
        <v>121.72222222222223</v>
      </c>
      <c r="X99" s="20">
        <f t="shared" si="28"/>
        <v>205.00793650793653</v>
      </c>
      <c r="Y99" s="23">
        <f t="shared" si="29"/>
        <v>138.38333333333333</v>
      </c>
      <c r="Z99" s="23">
        <f t="shared" si="30"/>
        <v>198.26369047619048</v>
      </c>
      <c r="AA99">
        <v>29.89</v>
      </c>
      <c r="AB99">
        <v>65</v>
      </c>
      <c r="AC99">
        <v>97.95</v>
      </c>
      <c r="AD99">
        <v>330</v>
      </c>
      <c r="AE99" s="8">
        <f t="shared" si="6"/>
        <v>359.89</v>
      </c>
      <c r="AF99" s="8">
        <f t="shared" si="7"/>
        <v>395</v>
      </c>
      <c r="AG99" s="8">
        <f t="shared" si="8"/>
        <v>427.95</v>
      </c>
      <c r="AH99" s="9">
        <f t="shared" si="31"/>
        <v>0.63114478114478112</v>
      </c>
      <c r="AI99">
        <f t="shared" si="10"/>
        <v>107</v>
      </c>
      <c r="AJ99">
        <f t="shared" si="11"/>
        <v>121</v>
      </c>
      <c r="AK99">
        <f t="shared" si="12"/>
        <v>134</v>
      </c>
      <c r="AL99">
        <f t="shared" si="13"/>
        <v>145</v>
      </c>
      <c r="AM99">
        <f t="shared" si="14"/>
        <v>179</v>
      </c>
      <c r="AP99" s="30"/>
      <c r="BQ99" s="31"/>
      <c r="BS99" s="30"/>
      <c r="CT99" s="31"/>
    </row>
    <row r="100" spans="1:98" x14ac:dyDescent="0.3">
      <c r="A100" s="11">
        <v>5.0000000000000001E-4</v>
      </c>
      <c r="B100" s="11"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6"/>
      <c r="K100" s="6"/>
      <c r="L100" s="6">
        <v>103</v>
      </c>
      <c r="M100" s="6">
        <v>116</v>
      </c>
      <c r="N100" s="6">
        <v>130</v>
      </c>
      <c r="O100" s="6">
        <v>137</v>
      </c>
      <c r="P100" s="16">
        <v>159</v>
      </c>
      <c r="Q100" s="16">
        <v>171</v>
      </c>
      <c r="R100" s="6">
        <f>Q100-5</f>
        <v>166</v>
      </c>
      <c r="S100" s="6">
        <f t="shared" si="26"/>
        <v>161</v>
      </c>
      <c r="T100" s="6">
        <f t="shared" si="26"/>
        <v>156</v>
      </c>
      <c r="U100" s="6"/>
      <c r="V100" s="6"/>
      <c r="W100" s="20">
        <f t="shared" si="27"/>
        <v>118.22222222222223</v>
      </c>
      <c r="X100" s="20">
        <f t="shared" si="28"/>
        <v>205.00793650793653</v>
      </c>
      <c r="Y100" s="23">
        <f t="shared" si="29"/>
        <v>131.26666666666668</v>
      </c>
      <c r="Z100" s="23">
        <f t="shared" si="30"/>
        <v>198.26369047619048</v>
      </c>
      <c r="AA100">
        <v>29.89</v>
      </c>
      <c r="AB100">
        <v>65</v>
      </c>
      <c r="AC100">
        <v>97.95</v>
      </c>
      <c r="AD100">
        <v>330</v>
      </c>
      <c r="AE100" s="8">
        <f t="shared" si="6"/>
        <v>359.89</v>
      </c>
      <c r="AF100" s="8">
        <f t="shared" si="7"/>
        <v>395</v>
      </c>
      <c r="AG100" s="8">
        <f t="shared" si="8"/>
        <v>427.95</v>
      </c>
      <c r="AH100" s="9">
        <f t="shared" si="31"/>
        <v>0.64175084175084174</v>
      </c>
      <c r="AI100">
        <f t="shared" si="10"/>
        <v>103</v>
      </c>
      <c r="AJ100">
        <f t="shared" si="11"/>
        <v>116</v>
      </c>
      <c r="AK100">
        <f t="shared" si="12"/>
        <v>130</v>
      </c>
      <c r="AL100">
        <f t="shared" si="13"/>
        <v>137</v>
      </c>
      <c r="AM100">
        <f t="shared" si="14"/>
        <v>159</v>
      </c>
      <c r="AP100" s="30"/>
      <c r="BQ100" s="31"/>
      <c r="BS100" s="30"/>
      <c r="CT100" s="31"/>
    </row>
    <row r="101" spans="1:98" x14ac:dyDescent="0.3">
      <c r="A101" s="11">
        <v>-9.4999999999999998E-3</v>
      </c>
      <c r="B101" s="11">
        <v>5.7000000000000002E-3</v>
      </c>
      <c r="C101" s="3">
        <v>45017</v>
      </c>
      <c r="D101" s="3"/>
      <c r="E101" s="1"/>
      <c r="F101" s="1"/>
      <c r="G101" s="1"/>
      <c r="H101" s="6"/>
      <c r="I101" s="6"/>
      <c r="J101" s="6"/>
      <c r="K101" s="6"/>
      <c r="L101" s="6">
        <v>101</v>
      </c>
      <c r="M101" s="6">
        <v>103</v>
      </c>
      <c r="N101" s="6">
        <v>115</v>
      </c>
      <c r="O101" s="6">
        <v>128</v>
      </c>
      <c r="P101" s="16">
        <v>149</v>
      </c>
      <c r="Q101" s="16">
        <v>165</v>
      </c>
      <c r="R101" s="6">
        <f t="shared" ref="R101:T102" si="32">Q101-2</f>
        <v>163</v>
      </c>
      <c r="S101" s="6">
        <f t="shared" si="32"/>
        <v>161</v>
      </c>
      <c r="T101" s="6">
        <f t="shared" si="32"/>
        <v>159</v>
      </c>
      <c r="U101" s="6"/>
      <c r="V101" s="6"/>
      <c r="W101" s="20">
        <f t="shared" si="27"/>
        <v>108.58333333333333</v>
      </c>
      <c r="X101" s="20">
        <f t="shared" si="28"/>
        <v>205.00793650793653</v>
      </c>
      <c r="Y101" s="23">
        <f t="shared" si="29"/>
        <v>122.4</v>
      </c>
      <c r="Z101" s="23">
        <f t="shared" si="30"/>
        <v>198.26369047619048</v>
      </c>
      <c r="AA101">
        <v>29.89</v>
      </c>
      <c r="AB101">
        <v>65</v>
      </c>
      <c r="AC101">
        <v>97.95</v>
      </c>
      <c r="AD101">
        <v>330</v>
      </c>
      <c r="AE101" s="8">
        <f t="shared" si="6"/>
        <v>359.89</v>
      </c>
      <c r="AF101" s="8">
        <f t="shared" si="7"/>
        <v>395</v>
      </c>
      <c r="AG101" s="8">
        <f t="shared" si="8"/>
        <v>427.95</v>
      </c>
      <c r="AH101" s="9">
        <f t="shared" si="31"/>
        <v>0.67095959595959598</v>
      </c>
      <c r="AI101">
        <f t="shared" si="10"/>
        <v>101</v>
      </c>
      <c r="AJ101">
        <f t="shared" si="11"/>
        <v>103</v>
      </c>
      <c r="AK101">
        <f t="shared" si="12"/>
        <v>115</v>
      </c>
      <c r="AL101">
        <f t="shared" si="13"/>
        <v>128</v>
      </c>
      <c r="AM101">
        <f t="shared" si="14"/>
        <v>149</v>
      </c>
      <c r="AP101" s="30"/>
      <c r="BQ101" s="31"/>
      <c r="BS101" s="30"/>
      <c r="CT101" s="31"/>
    </row>
    <row r="102" spans="1:98" x14ac:dyDescent="0.3">
      <c r="A102" s="11">
        <v>-1.84E-2</v>
      </c>
      <c r="B102" s="11">
        <v>2.3E-3</v>
      </c>
      <c r="C102" s="3">
        <v>45047</v>
      </c>
      <c r="D102" s="3"/>
      <c r="E102" s="1"/>
      <c r="F102" s="1"/>
      <c r="G102" s="1"/>
      <c r="H102" s="6"/>
      <c r="I102" s="6"/>
      <c r="J102" s="6"/>
      <c r="K102" s="6"/>
      <c r="L102" s="6">
        <v>105</v>
      </c>
      <c r="M102" s="6">
        <v>106</v>
      </c>
      <c r="N102" s="6">
        <v>119</v>
      </c>
      <c r="O102" s="6">
        <v>130</v>
      </c>
      <c r="P102" s="16">
        <v>145</v>
      </c>
      <c r="Q102" s="16">
        <v>160</v>
      </c>
      <c r="R102" s="6">
        <f t="shared" si="32"/>
        <v>158</v>
      </c>
      <c r="S102" s="6">
        <f t="shared" si="32"/>
        <v>156</v>
      </c>
      <c r="T102" s="6">
        <f t="shared" si="32"/>
        <v>154</v>
      </c>
      <c r="U102" s="6"/>
      <c r="V102" s="6"/>
      <c r="W102" s="20">
        <f t="shared" si="27"/>
        <v>112.77777777777777</v>
      </c>
      <c r="X102" s="20">
        <f t="shared" si="28"/>
        <v>205.00793650793653</v>
      </c>
      <c r="Y102" s="23">
        <f t="shared" si="29"/>
        <v>124.66666666666667</v>
      </c>
      <c r="Z102" s="23">
        <f t="shared" si="30"/>
        <v>198.26369047619048</v>
      </c>
      <c r="AA102">
        <v>29.89</v>
      </c>
      <c r="AB102">
        <v>65</v>
      </c>
      <c r="AC102">
        <v>97.95</v>
      </c>
      <c r="AD102">
        <v>330</v>
      </c>
      <c r="AE102" s="8">
        <f t="shared" si="6"/>
        <v>359.89</v>
      </c>
      <c r="AF102" s="8">
        <f t="shared" si="7"/>
        <v>395</v>
      </c>
      <c r="AG102" s="8">
        <f t="shared" si="8"/>
        <v>427.95</v>
      </c>
      <c r="AH102" s="9">
        <f t="shared" si="31"/>
        <v>0.65824915824915831</v>
      </c>
      <c r="AI102">
        <f t="shared" si="10"/>
        <v>105</v>
      </c>
      <c r="AJ102">
        <f t="shared" si="11"/>
        <v>106</v>
      </c>
      <c r="AK102">
        <f t="shared" si="12"/>
        <v>119</v>
      </c>
      <c r="AL102">
        <f t="shared" si="13"/>
        <v>130</v>
      </c>
      <c r="AM102">
        <f t="shared" si="14"/>
        <v>145</v>
      </c>
      <c r="AP102" s="30"/>
      <c r="BQ102" s="31"/>
      <c r="BS102" s="30"/>
      <c r="CT102" s="31"/>
    </row>
    <row r="103" spans="1:98" x14ac:dyDescent="0.3">
      <c r="A103" s="11">
        <v>-1.9300000000000001E-2</v>
      </c>
      <c r="B103" s="11"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6"/>
      <c r="K103" s="6"/>
      <c r="L103" s="6">
        <v>105</v>
      </c>
      <c r="M103" s="6">
        <v>107</v>
      </c>
      <c r="N103" s="6">
        <v>121</v>
      </c>
      <c r="O103" s="6">
        <v>131</v>
      </c>
      <c r="P103" s="16">
        <v>139</v>
      </c>
      <c r="Q103" s="16">
        <v>156</v>
      </c>
      <c r="R103" s="6">
        <f t="shared" ref="R103:T103" si="33">Q103-2</f>
        <v>154</v>
      </c>
      <c r="S103" s="6">
        <f t="shared" si="33"/>
        <v>152</v>
      </c>
      <c r="T103" s="6">
        <f t="shared" si="33"/>
        <v>150</v>
      </c>
      <c r="U103" s="6"/>
      <c r="V103" s="6"/>
      <c r="W103" s="20">
        <f t="shared" si="27"/>
        <v>114.61111111111111</v>
      </c>
      <c r="X103" s="20">
        <f t="shared" si="28"/>
        <v>205.00793650793653</v>
      </c>
      <c r="Y103" s="23">
        <f t="shared" si="29"/>
        <v>124.85</v>
      </c>
      <c r="Z103" s="23">
        <f t="shared" si="30"/>
        <v>198.26369047619048</v>
      </c>
      <c r="AA103">
        <v>29.89</v>
      </c>
      <c r="AB103">
        <v>65</v>
      </c>
      <c r="AC103">
        <v>97.95</v>
      </c>
      <c r="AD103">
        <v>330</v>
      </c>
      <c r="AE103" s="8">
        <f t="shared" si="6"/>
        <v>359.89</v>
      </c>
      <c r="AF103" s="8">
        <f t="shared" si="7"/>
        <v>395</v>
      </c>
      <c r="AG103" s="8">
        <f t="shared" si="8"/>
        <v>427.95</v>
      </c>
      <c r="AH103" s="9">
        <f t="shared" si="31"/>
        <v>0.65269360269360266</v>
      </c>
      <c r="AI103">
        <f t="shared" si="10"/>
        <v>105</v>
      </c>
      <c r="AJ103">
        <f t="shared" si="11"/>
        <v>107</v>
      </c>
      <c r="AK103">
        <f t="shared" si="12"/>
        <v>121</v>
      </c>
      <c r="AL103">
        <f t="shared" si="13"/>
        <v>131</v>
      </c>
      <c r="AM103">
        <f t="shared" si="14"/>
        <v>139</v>
      </c>
      <c r="AP103" s="30"/>
      <c r="BQ103" s="31"/>
      <c r="BS103" s="30"/>
      <c r="CT103" s="31"/>
    </row>
    <row r="104" spans="1:98" x14ac:dyDescent="0.3">
      <c r="A104" s="11">
        <v>-7.1999999999999998E-3</v>
      </c>
      <c r="B104" s="11"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6"/>
      <c r="K104" s="6"/>
      <c r="L104" s="6">
        <v>108</v>
      </c>
      <c r="M104" s="6">
        <v>110</v>
      </c>
      <c r="N104" s="6">
        <v>123</v>
      </c>
      <c r="O104" s="6">
        <v>130</v>
      </c>
      <c r="P104" s="16">
        <v>139</v>
      </c>
      <c r="Q104" s="16">
        <v>152</v>
      </c>
      <c r="R104" s="6">
        <f t="shared" ref="R104:T104" si="34">Q104-2</f>
        <v>150</v>
      </c>
      <c r="S104" s="6">
        <f t="shared" si="34"/>
        <v>148</v>
      </c>
      <c r="T104" s="6">
        <f t="shared" si="34"/>
        <v>146</v>
      </c>
      <c r="U104" s="6"/>
      <c r="V104" s="6"/>
      <c r="W104" s="20">
        <f t="shared" si="27"/>
        <v>117.33333333333333</v>
      </c>
      <c r="X104" s="20">
        <f t="shared" si="28"/>
        <v>205.00793650793653</v>
      </c>
      <c r="Y104" s="23">
        <f t="shared" si="29"/>
        <v>126.4</v>
      </c>
      <c r="Z104" s="23">
        <f t="shared" si="30"/>
        <v>198.26369047619048</v>
      </c>
      <c r="AA104">
        <v>29.89</v>
      </c>
      <c r="AB104">
        <v>65</v>
      </c>
      <c r="AC104">
        <v>97.95</v>
      </c>
      <c r="AD104">
        <v>330</v>
      </c>
      <c r="AE104" s="8">
        <f t="shared" si="6"/>
        <v>359.89</v>
      </c>
      <c r="AF104" s="8">
        <f t="shared" si="7"/>
        <v>395</v>
      </c>
      <c r="AG104" s="8">
        <f t="shared" si="8"/>
        <v>427.95</v>
      </c>
      <c r="AH104" s="9">
        <f t="shared" si="31"/>
        <v>0.64444444444444449</v>
      </c>
      <c r="AI104">
        <f t="shared" si="10"/>
        <v>108</v>
      </c>
      <c r="AJ104">
        <f t="shared" si="11"/>
        <v>110</v>
      </c>
      <c r="AK104">
        <f t="shared" si="12"/>
        <v>123</v>
      </c>
      <c r="AL104">
        <f t="shared" si="13"/>
        <v>130</v>
      </c>
      <c r="AM104">
        <f t="shared" si="14"/>
        <v>139</v>
      </c>
      <c r="AP104" s="30"/>
      <c r="BQ104" s="31"/>
      <c r="BS104" s="30"/>
      <c r="CT104" s="31"/>
    </row>
    <row r="105" spans="1:98" x14ac:dyDescent="0.3">
      <c r="A105" s="11">
        <v>-1.4E-3</v>
      </c>
      <c r="B105" s="11"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6"/>
      <c r="K105" s="6"/>
      <c r="L105" s="6">
        <v>111</v>
      </c>
      <c r="M105" s="6">
        <v>107</v>
      </c>
      <c r="N105" s="6">
        <v>122</v>
      </c>
      <c r="O105" s="6">
        <v>130</v>
      </c>
      <c r="P105" s="16">
        <v>139</v>
      </c>
      <c r="Q105" s="16">
        <v>152</v>
      </c>
      <c r="R105" s="6">
        <f t="shared" ref="R105:T105" si="35">Q105-2</f>
        <v>150</v>
      </c>
      <c r="S105" s="6">
        <f t="shared" si="35"/>
        <v>148</v>
      </c>
      <c r="T105" s="6">
        <f t="shared" si="35"/>
        <v>146</v>
      </c>
      <c r="U105" s="6"/>
      <c r="V105" s="6"/>
      <c r="W105" s="20">
        <f t="shared" si="27"/>
        <v>117.02777777777777</v>
      </c>
      <c r="X105" s="20">
        <f t="shared" si="28"/>
        <v>205.00793650793653</v>
      </c>
      <c r="Y105" s="23">
        <f t="shared" si="29"/>
        <v>126.58333333333333</v>
      </c>
      <c r="Z105" s="23">
        <f t="shared" si="30"/>
        <v>198.26369047619048</v>
      </c>
      <c r="AA105">
        <v>29.89</v>
      </c>
      <c r="AB105">
        <v>65</v>
      </c>
      <c r="AC105">
        <v>97.95</v>
      </c>
      <c r="AD105">
        <v>330</v>
      </c>
      <c r="AE105" s="8">
        <f t="shared" si="6"/>
        <v>359.89</v>
      </c>
      <c r="AF105" s="8">
        <f t="shared" si="7"/>
        <v>395</v>
      </c>
      <c r="AG105" s="8">
        <f t="shared" si="8"/>
        <v>427.95</v>
      </c>
      <c r="AH105" s="9">
        <f t="shared" si="31"/>
        <v>0.64537037037037037</v>
      </c>
      <c r="AI105">
        <f t="shared" si="10"/>
        <v>111</v>
      </c>
      <c r="AJ105">
        <f t="shared" si="11"/>
        <v>107</v>
      </c>
      <c r="AK105">
        <f t="shared" si="12"/>
        <v>122</v>
      </c>
      <c r="AL105">
        <f t="shared" si="13"/>
        <v>130</v>
      </c>
      <c r="AM105">
        <f t="shared" si="14"/>
        <v>139</v>
      </c>
      <c r="AP105" s="30"/>
      <c r="BQ105" s="31"/>
      <c r="BS105" s="30"/>
      <c r="CT105" s="31"/>
    </row>
    <row r="106" spans="1:98" x14ac:dyDescent="0.3">
      <c r="A106" s="11">
        <v>3.7000000000000002E-3</v>
      </c>
      <c r="B106" s="11"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6"/>
      <c r="K106" s="6"/>
      <c r="L106" s="6">
        <v>108</v>
      </c>
      <c r="M106" s="6">
        <v>103</v>
      </c>
      <c r="N106" s="6">
        <v>116</v>
      </c>
      <c r="O106" s="6">
        <v>125</v>
      </c>
      <c r="P106" s="16">
        <v>139</v>
      </c>
      <c r="Q106" s="16">
        <v>152</v>
      </c>
      <c r="R106" s="6">
        <f t="shared" ref="R106:T106" si="36">Q106-2</f>
        <v>150</v>
      </c>
      <c r="S106" s="6">
        <f t="shared" si="36"/>
        <v>148</v>
      </c>
      <c r="T106" s="6">
        <f t="shared" si="36"/>
        <v>146</v>
      </c>
      <c r="U106" s="6"/>
      <c r="V106" s="6"/>
      <c r="W106" s="20">
        <f t="shared" si="27"/>
        <v>112.77777777777777</v>
      </c>
      <c r="X106" s="20">
        <f t="shared" si="28"/>
        <v>205.00793650793653</v>
      </c>
      <c r="Y106" s="23">
        <f t="shared" si="29"/>
        <v>124.06666666666666</v>
      </c>
      <c r="Z106" s="23">
        <f t="shared" si="30"/>
        <v>198.26369047619048</v>
      </c>
      <c r="AA106">
        <v>29.89</v>
      </c>
      <c r="AB106">
        <v>65</v>
      </c>
      <c r="AC106">
        <v>97.95</v>
      </c>
      <c r="AD106">
        <v>330</v>
      </c>
      <c r="AE106" s="8">
        <f t="shared" si="6"/>
        <v>359.89</v>
      </c>
      <c r="AF106" s="8">
        <f t="shared" si="7"/>
        <v>395</v>
      </c>
      <c r="AG106" s="8">
        <f t="shared" si="8"/>
        <v>427.95</v>
      </c>
      <c r="AH106" s="9">
        <f t="shared" si="31"/>
        <v>0.65824915824915831</v>
      </c>
      <c r="AI106">
        <f t="shared" si="10"/>
        <v>108</v>
      </c>
      <c r="AJ106">
        <f t="shared" si="11"/>
        <v>103</v>
      </c>
      <c r="AK106">
        <f t="shared" si="12"/>
        <v>116</v>
      </c>
      <c r="AL106">
        <f t="shared" si="13"/>
        <v>125</v>
      </c>
      <c r="AM106">
        <f t="shared" si="14"/>
        <v>139</v>
      </c>
      <c r="AP106" s="30"/>
      <c r="BQ106" s="31"/>
      <c r="BS106" s="30"/>
      <c r="CT106" s="31"/>
    </row>
    <row r="107" spans="1:98" x14ac:dyDescent="0.3">
      <c r="A107" s="11">
        <v>5.0000000000000001E-3</v>
      </c>
      <c r="B107" s="11"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6"/>
      <c r="K107" s="6"/>
      <c r="L107" s="6">
        <v>110</v>
      </c>
      <c r="M107" s="6">
        <v>104</v>
      </c>
      <c r="N107" s="6">
        <v>120</v>
      </c>
      <c r="O107" s="6">
        <v>130</v>
      </c>
      <c r="P107" s="16">
        <v>137</v>
      </c>
      <c r="Q107" s="16">
        <v>150</v>
      </c>
      <c r="R107" s="6">
        <f t="shared" ref="R107:T107" si="37">Q107-2</f>
        <v>148</v>
      </c>
      <c r="S107" s="6">
        <f t="shared" si="37"/>
        <v>146</v>
      </c>
      <c r="T107" s="6">
        <f t="shared" si="37"/>
        <v>144</v>
      </c>
      <c r="U107" s="6"/>
      <c r="V107" s="6"/>
      <c r="W107" s="20">
        <f t="shared" si="27"/>
        <v>116.33333333333333</v>
      </c>
      <c r="X107" s="20">
        <f t="shared" si="28"/>
        <v>205.00793650793653</v>
      </c>
      <c r="Y107" s="23">
        <f t="shared" si="29"/>
        <v>126.2</v>
      </c>
      <c r="Z107" s="23">
        <f t="shared" si="30"/>
        <v>198.26369047619048</v>
      </c>
      <c r="AA107">
        <v>29.89</v>
      </c>
      <c r="AB107">
        <v>65</v>
      </c>
      <c r="AC107">
        <v>97.95</v>
      </c>
      <c r="AD107">
        <v>330</v>
      </c>
      <c r="AE107" s="8">
        <f t="shared" si="6"/>
        <v>359.89</v>
      </c>
      <c r="AF107" s="8">
        <f t="shared" si="7"/>
        <v>395</v>
      </c>
      <c r="AG107" s="8">
        <f t="shared" si="8"/>
        <v>427.95</v>
      </c>
      <c r="AH107" s="9">
        <f t="shared" si="31"/>
        <v>0.64747474747474754</v>
      </c>
      <c r="AI107">
        <f t="shared" si="10"/>
        <v>110</v>
      </c>
      <c r="AJ107">
        <f t="shared" si="11"/>
        <v>104</v>
      </c>
      <c r="AK107">
        <f t="shared" si="12"/>
        <v>120</v>
      </c>
      <c r="AL107">
        <f t="shared" si="13"/>
        <v>130</v>
      </c>
      <c r="AM107">
        <f t="shared" si="14"/>
        <v>137</v>
      </c>
      <c r="AP107" s="30"/>
      <c r="BQ107" s="31"/>
      <c r="BS107" s="30"/>
      <c r="CT107" s="31"/>
    </row>
    <row r="108" spans="1:98" x14ac:dyDescent="0.3">
      <c r="A108" s="11">
        <v>5.8999999999999999E-3</v>
      </c>
      <c r="B108" s="11">
        <v>2.8E-3</v>
      </c>
      <c r="C108" s="3">
        <v>45231</v>
      </c>
      <c r="D108" s="3"/>
      <c r="E108" s="1"/>
      <c r="F108" s="1"/>
      <c r="G108" s="1"/>
      <c r="H108" s="6"/>
      <c r="I108" s="6"/>
      <c r="J108" s="6"/>
      <c r="K108" s="6"/>
      <c r="L108" s="6">
        <v>110</v>
      </c>
      <c r="M108" s="6">
        <v>117</v>
      </c>
      <c r="N108" s="6">
        <v>129</v>
      </c>
      <c r="O108" s="6">
        <v>139</v>
      </c>
      <c r="P108" s="16">
        <v>137</v>
      </c>
      <c r="Q108" s="16">
        <v>150</v>
      </c>
      <c r="R108" s="6">
        <f t="shared" ref="R108:T108" si="38">Q108-2</f>
        <v>148</v>
      </c>
      <c r="S108" s="6">
        <f t="shared" si="38"/>
        <v>146</v>
      </c>
      <c r="T108" s="6">
        <f t="shared" si="38"/>
        <v>144</v>
      </c>
      <c r="U108" s="6"/>
      <c r="V108" s="6"/>
      <c r="W108" s="20">
        <f t="shared" si="27"/>
        <v>126.72222222222223</v>
      </c>
      <c r="X108" s="20">
        <f t="shared" si="28"/>
        <v>205.00793650793653</v>
      </c>
      <c r="Y108" s="23">
        <f t="shared" si="29"/>
        <v>133.06666666666666</v>
      </c>
      <c r="Z108" s="23">
        <f t="shared" si="30"/>
        <v>198.26369047619048</v>
      </c>
      <c r="AA108">
        <v>29.89</v>
      </c>
      <c r="AB108">
        <v>65</v>
      </c>
      <c r="AC108">
        <v>97.95</v>
      </c>
      <c r="AD108">
        <v>330</v>
      </c>
      <c r="AE108" s="8">
        <f t="shared" si="6"/>
        <v>359.89</v>
      </c>
      <c r="AF108" s="8">
        <f t="shared" si="7"/>
        <v>395</v>
      </c>
      <c r="AG108" s="8">
        <f t="shared" si="8"/>
        <v>427.95</v>
      </c>
      <c r="AH108" s="9">
        <f t="shared" si="31"/>
        <v>0.61599326599326598</v>
      </c>
      <c r="AI108">
        <f t="shared" si="10"/>
        <v>110</v>
      </c>
      <c r="AJ108">
        <f t="shared" si="11"/>
        <v>117</v>
      </c>
      <c r="AK108">
        <f t="shared" si="12"/>
        <v>129</v>
      </c>
      <c r="AL108">
        <f t="shared" si="13"/>
        <v>139</v>
      </c>
      <c r="AM108">
        <f t="shared" si="14"/>
        <v>137</v>
      </c>
      <c r="AP108" s="30"/>
      <c r="BQ108" s="31"/>
      <c r="BS108" s="30"/>
      <c r="CT108" s="31"/>
    </row>
    <row r="109" spans="1:98" x14ac:dyDescent="0.3">
      <c r="A109" s="11">
        <v>7.4000000000000003E-3</v>
      </c>
      <c r="B109" s="11">
        <v>2.8E-3</v>
      </c>
      <c r="C109" s="3">
        <v>45261</v>
      </c>
      <c r="D109" s="3"/>
      <c r="E109" s="1"/>
      <c r="F109" s="1"/>
      <c r="G109" s="1"/>
      <c r="H109" s="6"/>
      <c r="I109" s="6"/>
      <c r="J109" s="6"/>
      <c r="K109" s="6"/>
      <c r="L109" s="4">
        <v>111</v>
      </c>
      <c r="M109" s="4">
        <v>116</v>
      </c>
      <c r="N109" s="4">
        <v>144</v>
      </c>
      <c r="O109" s="4">
        <v>154</v>
      </c>
      <c r="P109" s="16">
        <v>153</v>
      </c>
      <c r="Q109" s="16">
        <v>161</v>
      </c>
      <c r="R109" s="6">
        <f t="shared" ref="R109:T109" si="39">Q109-2</f>
        <v>159</v>
      </c>
      <c r="S109" s="6">
        <f t="shared" si="39"/>
        <v>157</v>
      </c>
      <c r="T109" s="6">
        <f t="shared" si="39"/>
        <v>155</v>
      </c>
      <c r="U109" s="6"/>
      <c r="V109" s="6"/>
      <c r="W109" s="20">
        <f t="shared" si="27"/>
        <v>136.80555555555554</v>
      </c>
      <c r="X109" s="20">
        <f t="shared" si="28"/>
        <v>205.00793650793653</v>
      </c>
      <c r="Y109" s="23">
        <f t="shared" si="29"/>
        <v>144.76666666666668</v>
      </c>
      <c r="Z109" s="23">
        <f t="shared" si="30"/>
        <v>198.26369047619048</v>
      </c>
      <c r="AA109">
        <v>29.89</v>
      </c>
      <c r="AB109">
        <v>65</v>
      </c>
      <c r="AC109">
        <v>97.95</v>
      </c>
      <c r="AD109" s="4">
        <v>330</v>
      </c>
      <c r="AE109" s="8">
        <f t="shared" si="6"/>
        <v>359.89</v>
      </c>
      <c r="AF109" s="8">
        <f t="shared" si="7"/>
        <v>395</v>
      </c>
      <c r="AG109" s="8">
        <f t="shared" si="8"/>
        <v>427.95</v>
      </c>
      <c r="AH109" s="9">
        <f t="shared" si="31"/>
        <v>0.58543771043771042</v>
      </c>
      <c r="AI109">
        <f t="shared" si="10"/>
        <v>111</v>
      </c>
      <c r="AJ109">
        <f t="shared" si="11"/>
        <v>116</v>
      </c>
      <c r="AK109">
        <f t="shared" si="12"/>
        <v>144</v>
      </c>
      <c r="AL109">
        <f t="shared" si="13"/>
        <v>154</v>
      </c>
      <c r="AM109">
        <f t="shared" si="14"/>
        <v>153</v>
      </c>
      <c r="AP109" s="30"/>
      <c r="BQ109" s="31"/>
      <c r="BS109" s="30"/>
      <c r="CT109" s="31"/>
    </row>
    <row r="110" spans="1:98" x14ac:dyDescent="0.3">
      <c r="A110" s="11">
        <v>6.9999999999999999E-4</v>
      </c>
      <c r="B110" s="11"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6"/>
      <c r="K110" s="6"/>
      <c r="L110" s="4"/>
      <c r="M110" s="4">
        <v>120</v>
      </c>
      <c r="N110" s="4">
        <v>135</v>
      </c>
      <c r="O110" s="4">
        <v>147</v>
      </c>
      <c r="P110" s="16">
        <v>168</v>
      </c>
      <c r="Q110" s="16">
        <v>167</v>
      </c>
      <c r="R110" s="6">
        <f>Q110-2</f>
        <v>165</v>
      </c>
      <c r="S110" s="6">
        <f t="shared" ref="S110:T110" si="40">R110-2</f>
        <v>163</v>
      </c>
      <c r="T110" s="6">
        <f t="shared" si="40"/>
        <v>161</v>
      </c>
      <c r="U110" s="6"/>
      <c r="V110" s="6"/>
      <c r="W110" s="20">
        <f t="shared" si="27"/>
        <v>134</v>
      </c>
      <c r="X110" s="20">
        <f t="shared" si="28"/>
        <v>205.00793650793653</v>
      </c>
      <c r="Y110" s="23">
        <f t="shared" si="29"/>
        <v>147.4</v>
      </c>
      <c r="Z110" s="23">
        <f t="shared" si="30"/>
        <v>198.26369047619048</v>
      </c>
      <c r="AA110">
        <v>18.850000000000001</v>
      </c>
      <c r="AB110" s="14">
        <v>44.63</v>
      </c>
      <c r="AC110" s="14">
        <v>78.77</v>
      </c>
      <c r="AD110" s="4">
        <v>350</v>
      </c>
      <c r="AE110" s="8">
        <f t="shared" si="6"/>
        <v>368.85</v>
      </c>
      <c r="AF110" s="8">
        <f t="shared" si="7"/>
        <v>394.63</v>
      </c>
      <c r="AG110" s="8">
        <f t="shared" si="8"/>
        <v>428.77</v>
      </c>
      <c r="AH110" s="9">
        <f t="shared" si="31"/>
        <v>0.6171428571428571</v>
      </c>
      <c r="AI110">
        <f t="shared" si="10"/>
        <v>120</v>
      </c>
      <c r="AJ110">
        <f t="shared" si="11"/>
        <v>135</v>
      </c>
      <c r="AK110">
        <f t="shared" si="12"/>
        <v>147</v>
      </c>
      <c r="AL110">
        <f t="shared" si="13"/>
        <v>168</v>
      </c>
      <c r="AM110">
        <f t="shared" si="14"/>
        <v>167</v>
      </c>
      <c r="AP110" s="30"/>
      <c r="BQ110" s="31"/>
      <c r="BS110" s="30"/>
      <c r="CT110" s="31"/>
    </row>
    <row r="111" spans="1:98" x14ac:dyDescent="0.3">
      <c r="A111" s="11">
        <v>-5.1999999999999998E-3</v>
      </c>
      <c r="B111" s="11"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6"/>
      <c r="K111" s="6"/>
      <c r="L111" s="4"/>
      <c r="M111" s="4">
        <v>159</v>
      </c>
      <c r="N111" s="4">
        <v>216</v>
      </c>
      <c r="O111" s="4">
        <v>207</v>
      </c>
      <c r="P111" s="4">
        <v>201</v>
      </c>
      <c r="Q111" s="15">
        <v>191</v>
      </c>
      <c r="R111" s="15">
        <v>185</v>
      </c>
      <c r="S111" s="36">
        <f t="shared" ref="S111:T111" si="41">R111-5</f>
        <v>180</v>
      </c>
      <c r="T111" s="36">
        <f t="shared" si="41"/>
        <v>175</v>
      </c>
      <c r="U111" s="6"/>
      <c r="V111" s="6"/>
      <c r="W111" s="20">
        <f t="shared" si="27"/>
        <v>195.16666666666666</v>
      </c>
      <c r="X111" s="20">
        <f t="shared" si="28"/>
        <v>205.00793650793653</v>
      </c>
      <c r="Y111" s="23">
        <f t="shared" si="29"/>
        <v>195.23333333333332</v>
      </c>
      <c r="Z111" s="23">
        <f t="shared" si="30"/>
        <v>198.26369047619048</v>
      </c>
      <c r="AA111">
        <v>18.850000000000001</v>
      </c>
      <c r="AB111" s="14">
        <v>44.63</v>
      </c>
      <c r="AC111" s="14">
        <v>78.77</v>
      </c>
      <c r="AD111" s="4">
        <v>350</v>
      </c>
      <c r="AE111" s="8">
        <f t="shared" si="6"/>
        <v>368.85</v>
      </c>
      <c r="AF111" s="8">
        <f t="shared" si="7"/>
        <v>394.63</v>
      </c>
      <c r="AG111" s="8">
        <f t="shared" si="8"/>
        <v>428.77</v>
      </c>
      <c r="AH111" s="9">
        <f t="shared" si="31"/>
        <v>0.44238095238095243</v>
      </c>
      <c r="AI111">
        <f t="shared" si="10"/>
        <v>159</v>
      </c>
      <c r="AJ111">
        <f t="shared" si="11"/>
        <v>216</v>
      </c>
      <c r="AK111">
        <f t="shared" si="12"/>
        <v>207</v>
      </c>
      <c r="AL111">
        <f t="shared" si="13"/>
        <v>201</v>
      </c>
      <c r="AM111">
        <f t="shared" si="14"/>
        <v>191</v>
      </c>
      <c r="AP111" s="30"/>
      <c r="BQ111" s="31"/>
      <c r="BS111" s="30"/>
      <c r="CT111" s="31"/>
    </row>
    <row r="112" spans="1:98" x14ac:dyDescent="0.3">
      <c r="A112" s="11">
        <v>-4.7000000000000002E-3</v>
      </c>
      <c r="B112" s="11"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6"/>
      <c r="K112" s="6"/>
      <c r="L112" s="4"/>
      <c r="M112" s="4">
        <v>159</v>
      </c>
      <c r="N112" s="4">
        <v>201</v>
      </c>
      <c r="O112" s="4">
        <v>195</v>
      </c>
      <c r="P112" s="4">
        <v>189</v>
      </c>
      <c r="Q112" s="15">
        <v>190</v>
      </c>
      <c r="R112" s="15">
        <v>186</v>
      </c>
      <c r="S112" s="36">
        <f t="shared" ref="S112:T112" si="42">R112-5</f>
        <v>181</v>
      </c>
      <c r="T112" s="36">
        <f t="shared" si="42"/>
        <v>176</v>
      </c>
      <c r="U112" s="6"/>
      <c r="V112" s="6"/>
      <c r="W112" s="20">
        <f t="shared" si="27"/>
        <v>186.66666666666666</v>
      </c>
      <c r="X112" s="20">
        <f t="shared" si="28"/>
        <v>205.00793650793653</v>
      </c>
      <c r="Y112" s="23">
        <f t="shared" si="29"/>
        <v>187.7</v>
      </c>
      <c r="Z112" s="23">
        <f t="shared" si="30"/>
        <v>198.26369047619048</v>
      </c>
      <c r="AA112">
        <v>18.850000000000001</v>
      </c>
      <c r="AB112" s="14">
        <v>44.63</v>
      </c>
      <c r="AC112" s="14">
        <v>78.77</v>
      </c>
      <c r="AD112" s="4">
        <v>350</v>
      </c>
      <c r="AE112" s="8">
        <f t="shared" si="6"/>
        <v>368.85</v>
      </c>
      <c r="AF112" s="8">
        <f t="shared" si="7"/>
        <v>394.63</v>
      </c>
      <c r="AG112" s="8">
        <f t="shared" si="8"/>
        <v>428.77</v>
      </c>
      <c r="AH112" s="9">
        <f t="shared" si="31"/>
        <v>0.46666666666666667</v>
      </c>
      <c r="AI112">
        <f t="shared" si="10"/>
        <v>159</v>
      </c>
      <c r="AJ112">
        <f t="shared" si="11"/>
        <v>201</v>
      </c>
      <c r="AK112">
        <f t="shared" si="12"/>
        <v>195</v>
      </c>
      <c r="AL112">
        <f t="shared" si="13"/>
        <v>189</v>
      </c>
      <c r="AM112">
        <f t="shared" si="14"/>
        <v>190</v>
      </c>
      <c r="AP112" s="30"/>
      <c r="BQ112" s="31"/>
      <c r="BS112" s="30"/>
      <c r="CT112" s="31"/>
    </row>
    <row r="113" spans="1:98" x14ac:dyDescent="0.3">
      <c r="A113" s="11">
        <v>3.0999999999999999E-3</v>
      </c>
      <c r="B113" s="11">
        <v>3.8E-3</v>
      </c>
      <c r="C113" s="3">
        <v>45383</v>
      </c>
      <c r="D113" s="3"/>
      <c r="E113" s="1"/>
      <c r="F113" s="1"/>
      <c r="G113" s="1"/>
      <c r="H113" s="6"/>
      <c r="I113" s="6"/>
      <c r="J113" s="6"/>
      <c r="K113" s="6"/>
      <c r="L113" s="4"/>
      <c r="M113" s="4">
        <v>150</v>
      </c>
      <c r="N113" s="4">
        <v>185</v>
      </c>
      <c r="O113" s="4">
        <v>186</v>
      </c>
      <c r="P113" s="4">
        <v>182</v>
      </c>
      <c r="Q113" s="15">
        <f t="shared" ref="Q113:R122" si="43">P113-5</f>
        <v>177</v>
      </c>
      <c r="R113" s="15">
        <f t="shared" si="43"/>
        <v>172</v>
      </c>
      <c r="S113" s="36">
        <f t="shared" ref="S113:T113" si="44">R113-5</f>
        <v>167</v>
      </c>
      <c r="T113" s="36">
        <f t="shared" si="44"/>
        <v>162</v>
      </c>
      <c r="U113" s="6"/>
      <c r="V113" s="6"/>
      <c r="W113" s="20">
        <f t="shared" si="27"/>
        <v>176.33333333333334</v>
      </c>
      <c r="X113" s="20">
        <f t="shared" si="28"/>
        <v>205.00793650793653</v>
      </c>
      <c r="Y113" s="23">
        <f t="shared" si="29"/>
        <v>177.1</v>
      </c>
      <c r="Z113" s="23">
        <f t="shared" si="30"/>
        <v>198.26369047619048</v>
      </c>
      <c r="AA113">
        <v>18.850000000000001</v>
      </c>
      <c r="AB113" s="14">
        <v>44.63</v>
      </c>
      <c r="AC113" s="14">
        <v>78.77</v>
      </c>
      <c r="AD113" s="4">
        <v>350</v>
      </c>
      <c r="AE113" s="8">
        <f t="shared" si="6"/>
        <v>368.85</v>
      </c>
      <c r="AF113" s="8">
        <f t="shared" si="7"/>
        <v>394.63</v>
      </c>
      <c r="AG113" s="8">
        <f t="shared" si="8"/>
        <v>428.77</v>
      </c>
      <c r="AH113" s="9">
        <f t="shared" si="31"/>
        <v>0.49619047619047618</v>
      </c>
      <c r="AI113">
        <f t="shared" si="10"/>
        <v>150</v>
      </c>
      <c r="AJ113">
        <f t="shared" si="11"/>
        <v>185</v>
      </c>
      <c r="AK113">
        <f t="shared" si="12"/>
        <v>186</v>
      </c>
      <c r="AL113">
        <f t="shared" si="13"/>
        <v>182</v>
      </c>
      <c r="AM113">
        <f t="shared" si="14"/>
        <v>177</v>
      </c>
      <c r="AP113" s="30"/>
      <c r="BQ113" s="31"/>
      <c r="BS113" s="30"/>
      <c r="CT113" s="31"/>
    </row>
    <row r="114" spans="1:98" x14ac:dyDescent="0.3">
      <c r="A114" s="11">
        <v>8.8999999999999999E-3</v>
      </c>
      <c r="B114" s="11">
        <v>4.5999999999999999E-3</v>
      </c>
      <c r="C114" s="3">
        <v>45413</v>
      </c>
      <c r="D114" s="3"/>
      <c r="E114" s="1"/>
      <c r="F114" s="1"/>
      <c r="G114" s="1"/>
      <c r="H114" s="6"/>
      <c r="I114" s="6"/>
      <c r="J114" s="6"/>
      <c r="K114" s="6"/>
      <c r="L114" s="4"/>
      <c r="M114" s="4">
        <v>120</v>
      </c>
      <c r="N114" s="4">
        <v>160</v>
      </c>
      <c r="O114" s="4">
        <v>175</v>
      </c>
      <c r="P114" s="4">
        <v>172</v>
      </c>
      <c r="Q114" s="15">
        <f t="shared" si="43"/>
        <v>167</v>
      </c>
      <c r="R114" s="15">
        <f t="shared" si="43"/>
        <v>162</v>
      </c>
      <c r="S114" s="36">
        <f t="shared" ref="S114:T114" si="45">R114-5</f>
        <v>157</v>
      </c>
      <c r="T114" s="36">
        <f t="shared" si="45"/>
        <v>152</v>
      </c>
      <c r="U114" s="6"/>
      <c r="V114" s="6"/>
      <c r="W114" s="20">
        <f t="shared" si="27"/>
        <v>157.44444444444446</v>
      </c>
      <c r="X114" s="20">
        <f t="shared" si="28"/>
        <v>205.00793650793653</v>
      </c>
      <c r="Y114" s="23">
        <f t="shared" si="29"/>
        <v>161.6</v>
      </c>
      <c r="Z114" s="23">
        <f t="shared" si="30"/>
        <v>198.26369047619048</v>
      </c>
      <c r="AA114">
        <v>18.850000000000001</v>
      </c>
      <c r="AB114" s="14">
        <v>44.63</v>
      </c>
      <c r="AC114" s="14">
        <v>78.77</v>
      </c>
      <c r="AD114" s="4">
        <v>350</v>
      </c>
      <c r="AE114" s="8">
        <f t="shared" si="6"/>
        <v>368.85</v>
      </c>
      <c r="AF114" s="8">
        <f t="shared" si="7"/>
        <v>394.63</v>
      </c>
      <c r="AG114" s="8">
        <f t="shared" si="8"/>
        <v>428.77</v>
      </c>
      <c r="AH114" s="9">
        <f t="shared" si="31"/>
        <v>0.55015873015873007</v>
      </c>
      <c r="AI114">
        <f t="shared" si="10"/>
        <v>120</v>
      </c>
      <c r="AJ114">
        <f t="shared" si="11"/>
        <v>160</v>
      </c>
      <c r="AK114">
        <f t="shared" si="12"/>
        <v>175</v>
      </c>
      <c r="AL114">
        <f t="shared" si="13"/>
        <v>172</v>
      </c>
      <c r="AM114">
        <f t="shared" si="14"/>
        <v>167</v>
      </c>
      <c r="AP114" s="30"/>
      <c r="BQ114" s="31"/>
      <c r="BS114" s="30"/>
      <c r="CT114" s="31"/>
    </row>
    <row r="115" spans="1:98" x14ac:dyDescent="0.3">
      <c r="A115" s="11">
        <v>8.0999999999999996E-3</v>
      </c>
      <c r="B115" s="11"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6"/>
      <c r="K115" s="6"/>
      <c r="L115" s="4"/>
      <c r="M115" s="4">
        <v>172</v>
      </c>
      <c r="N115" s="4">
        <v>187</v>
      </c>
      <c r="O115" s="4">
        <v>188</v>
      </c>
      <c r="P115" s="4">
        <v>180</v>
      </c>
      <c r="Q115" s="15">
        <f t="shared" si="43"/>
        <v>175</v>
      </c>
      <c r="R115" s="15">
        <f t="shared" si="43"/>
        <v>170</v>
      </c>
      <c r="S115" s="36">
        <f t="shared" ref="S115:T115" si="46">R115-5</f>
        <v>165</v>
      </c>
      <c r="T115" s="36">
        <f t="shared" si="46"/>
        <v>160</v>
      </c>
      <c r="U115" s="6"/>
      <c r="V115" s="6"/>
      <c r="W115" s="20">
        <f t="shared" si="27"/>
        <v>183.44444444444446</v>
      </c>
      <c r="X115" s="20">
        <f t="shared" si="28"/>
        <v>205.00793650793653</v>
      </c>
      <c r="Y115" s="23">
        <f t="shared" si="29"/>
        <v>180.23333333333332</v>
      </c>
      <c r="Z115" s="23">
        <f t="shared" si="30"/>
        <v>198.26369047619048</v>
      </c>
      <c r="AA115">
        <v>18.850000000000001</v>
      </c>
      <c r="AB115" s="14">
        <v>44.63</v>
      </c>
      <c r="AC115" s="14">
        <v>78.77</v>
      </c>
      <c r="AD115" s="4">
        <v>350</v>
      </c>
      <c r="AE115" s="8">
        <f t="shared" si="6"/>
        <v>368.85</v>
      </c>
      <c r="AF115" s="8">
        <f t="shared" si="7"/>
        <v>394.63</v>
      </c>
      <c r="AG115" s="8">
        <f t="shared" si="8"/>
        <v>428.77</v>
      </c>
      <c r="AH115" s="9">
        <f t="shared" si="31"/>
        <v>0.47587301587301584</v>
      </c>
      <c r="AI115">
        <f t="shared" si="10"/>
        <v>172</v>
      </c>
      <c r="AJ115">
        <f t="shared" si="11"/>
        <v>187</v>
      </c>
      <c r="AK115">
        <f t="shared" si="12"/>
        <v>188</v>
      </c>
      <c r="AL115">
        <f t="shared" si="13"/>
        <v>180</v>
      </c>
      <c r="AM115">
        <f t="shared" si="14"/>
        <v>175</v>
      </c>
      <c r="AP115" s="30"/>
      <c r="BQ115" s="31"/>
      <c r="BS115" s="30"/>
      <c r="CT115" s="31"/>
    </row>
    <row r="116" spans="1:98" x14ac:dyDescent="0.3">
      <c r="A116" s="11">
        <v>6.1000000000000004E-3</v>
      </c>
      <c r="B116" s="11">
        <v>3.8E-3</v>
      </c>
      <c r="C116" s="3">
        <v>45474</v>
      </c>
      <c r="D116" s="3"/>
      <c r="E116" s="1"/>
      <c r="F116" s="1"/>
      <c r="G116" s="1"/>
      <c r="H116" s="6"/>
      <c r="I116" s="6"/>
      <c r="J116" s="6"/>
      <c r="K116" s="6"/>
      <c r="L116" s="4"/>
      <c r="M116" s="4">
        <v>230</v>
      </c>
      <c r="N116" s="4">
        <v>212</v>
      </c>
      <c r="O116" s="4">
        <v>197</v>
      </c>
      <c r="P116" s="4">
        <v>181</v>
      </c>
      <c r="Q116" s="15">
        <f t="shared" si="43"/>
        <v>176</v>
      </c>
      <c r="R116" s="15">
        <f t="shared" si="43"/>
        <v>171</v>
      </c>
      <c r="S116" s="36">
        <f t="shared" ref="S116:T116" si="47">R116-5</f>
        <v>166</v>
      </c>
      <c r="T116" s="36">
        <f t="shared" si="47"/>
        <v>161</v>
      </c>
      <c r="U116" s="6"/>
      <c r="V116" s="6"/>
      <c r="W116" s="20">
        <f t="shared" si="27"/>
        <v>204.83333333333334</v>
      </c>
      <c r="X116" s="20">
        <f t="shared" si="28"/>
        <v>205.00793650793653</v>
      </c>
      <c r="Y116" s="23">
        <f t="shared" si="29"/>
        <v>193.3</v>
      </c>
      <c r="Z116" s="23">
        <f t="shared" si="30"/>
        <v>198.26369047619048</v>
      </c>
      <c r="AA116">
        <v>18.850000000000001</v>
      </c>
      <c r="AB116" s="14">
        <v>44.63</v>
      </c>
      <c r="AC116" s="14">
        <v>78.77</v>
      </c>
      <c r="AD116" s="4">
        <v>350</v>
      </c>
      <c r="AE116" s="8">
        <f t="shared" si="6"/>
        <v>368.85</v>
      </c>
      <c r="AF116" s="8">
        <f t="shared" si="7"/>
        <v>394.63</v>
      </c>
      <c r="AG116" s="8">
        <f t="shared" si="8"/>
        <v>428.77</v>
      </c>
      <c r="AH116" s="9">
        <f t="shared" si="31"/>
        <v>0.41476190476190472</v>
      </c>
      <c r="AI116">
        <f t="shared" si="10"/>
        <v>230</v>
      </c>
      <c r="AJ116">
        <f t="shared" si="11"/>
        <v>212</v>
      </c>
      <c r="AK116">
        <f t="shared" si="12"/>
        <v>197</v>
      </c>
      <c r="AL116">
        <f t="shared" si="13"/>
        <v>181</v>
      </c>
      <c r="AM116">
        <f t="shared" si="14"/>
        <v>176</v>
      </c>
      <c r="AP116" s="30"/>
      <c r="BQ116" s="31"/>
      <c r="BS116" s="30"/>
      <c r="CT116" s="31"/>
    </row>
    <row r="117" spans="1:98" x14ac:dyDescent="0.3">
      <c r="A117" s="11">
        <v>2.8999999999999998E-3</v>
      </c>
      <c r="B117" s="11">
        <v>1.9E-3</v>
      </c>
      <c r="C117" s="3">
        <v>45505</v>
      </c>
      <c r="D117" s="3"/>
      <c r="E117" s="1"/>
      <c r="F117" s="1"/>
      <c r="G117" s="1"/>
      <c r="H117" s="6"/>
      <c r="I117" s="6"/>
      <c r="J117" s="6"/>
      <c r="K117" s="6"/>
      <c r="L117" s="4"/>
      <c r="M117" s="4">
        <v>185</v>
      </c>
      <c r="N117" s="4">
        <v>202</v>
      </c>
      <c r="O117" s="4">
        <v>192</v>
      </c>
      <c r="P117" s="4">
        <v>180</v>
      </c>
      <c r="Q117" s="15">
        <f t="shared" si="43"/>
        <v>175</v>
      </c>
      <c r="R117" s="15">
        <f t="shared" si="43"/>
        <v>170</v>
      </c>
      <c r="S117" s="36">
        <f t="shared" ref="S117:T117" si="48">R117-5</f>
        <v>165</v>
      </c>
      <c r="T117" s="36">
        <f t="shared" si="48"/>
        <v>160</v>
      </c>
      <c r="U117" s="6"/>
      <c r="V117" s="6"/>
      <c r="W117" s="20">
        <f t="shared" si="27"/>
        <v>192.02777777777777</v>
      </c>
      <c r="X117" s="20">
        <f t="shared" si="28"/>
        <v>205.00793650793653</v>
      </c>
      <c r="Y117" s="23">
        <f t="shared" si="29"/>
        <v>185.05</v>
      </c>
      <c r="Z117" s="23">
        <f t="shared" si="30"/>
        <v>198.26369047619048</v>
      </c>
      <c r="AA117">
        <v>18.850000000000001</v>
      </c>
      <c r="AB117" s="14">
        <v>44.63</v>
      </c>
      <c r="AC117" s="14">
        <v>78.77</v>
      </c>
      <c r="AD117" s="4">
        <v>350</v>
      </c>
      <c r="AE117" s="8">
        <f t="shared" si="6"/>
        <v>368.85</v>
      </c>
      <c r="AF117" s="8">
        <f t="shared" si="7"/>
        <v>394.63</v>
      </c>
      <c r="AG117" s="8">
        <f t="shared" si="8"/>
        <v>428.77</v>
      </c>
      <c r="AH117" s="9">
        <f t="shared" si="31"/>
        <v>0.45134920634920639</v>
      </c>
      <c r="AI117">
        <f t="shared" si="10"/>
        <v>185</v>
      </c>
      <c r="AJ117">
        <f t="shared" si="11"/>
        <v>202</v>
      </c>
      <c r="AK117">
        <f t="shared" si="12"/>
        <v>192</v>
      </c>
      <c r="AL117">
        <f t="shared" si="13"/>
        <v>180</v>
      </c>
      <c r="AM117">
        <f t="shared" si="14"/>
        <v>175</v>
      </c>
      <c r="AP117" s="30"/>
      <c r="BQ117" s="31"/>
      <c r="BS117" s="30"/>
      <c r="CT117" s="31"/>
    </row>
    <row r="118" spans="1:98" x14ac:dyDescent="0.3">
      <c r="A118" s="11">
        <v>6.1999999999999998E-3</v>
      </c>
      <c r="B118" s="11"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6"/>
      <c r="K118" s="6"/>
      <c r="L118" s="4"/>
      <c r="M118" s="4">
        <v>228</v>
      </c>
      <c r="N118" s="4">
        <v>216</v>
      </c>
      <c r="O118" s="4">
        <v>200</v>
      </c>
      <c r="P118" s="4">
        <v>183</v>
      </c>
      <c r="Q118" s="15">
        <f t="shared" si="43"/>
        <v>178</v>
      </c>
      <c r="R118" s="15">
        <f t="shared" si="43"/>
        <v>173</v>
      </c>
      <c r="S118" s="36">
        <f t="shared" ref="S118:T118" si="49">R118-5</f>
        <v>168</v>
      </c>
      <c r="T118" s="36">
        <f t="shared" si="49"/>
        <v>163</v>
      </c>
      <c r="U118" s="6"/>
      <c r="V118" s="6"/>
      <c r="W118" s="20">
        <f t="shared" si="27"/>
        <v>204.66666666666666</v>
      </c>
      <c r="X118" s="20">
        <f t="shared" si="28"/>
        <v>205.00793650793653</v>
      </c>
      <c r="Y118" s="23">
        <f t="shared" si="29"/>
        <v>193.66666666666666</v>
      </c>
      <c r="Z118" s="23">
        <f t="shared" si="30"/>
        <v>198.26369047619048</v>
      </c>
      <c r="AA118">
        <v>18.850000000000001</v>
      </c>
      <c r="AB118" s="14">
        <v>44.63</v>
      </c>
      <c r="AC118" s="14">
        <v>78.77</v>
      </c>
      <c r="AD118" s="4">
        <v>350</v>
      </c>
      <c r="AE118" s="8">
        <f t="shared" si="6"/>
        <v>368.85</v>
      </c>
      <c r="AF118" s="8">
        <f t="shared" si="7"/>
        <v>394.63</v>
      </c>
      <c r="AG118" s="8">
        <f t="shared" si="8"/>
        <v>428.77</v>
      </c>
      <c r="AH118" s="9">
        <f t="shared" si="31"/>
        <v>0.41523809523809524</v>
      </c>
      <c r="AI118">
        <f t="shared" si="10"/>
        <v>228</v>
      </c>
      <c r="AJ118">
        <f t="shared" si="11"/>
        <v>216</v>
      </c>
      <c r="AK118">
        <f t="shared" si="12"/>
        <v>200</v>
      </c>
      <c r="AL118">
        <f t="shared" si="13"/>
        <v>183</v>
      </c>
      <c r="AM118">
        <f t="shared" si="14"/>
        <v>178</v>
      </c>
      <c r="AP118" s="30"/>
      <c r="BQ118" s="31"/>
      <c r="BS118" s="30"/>
      <c r="CT118" s="31"/>
    </row>
    <row r="119" spans="1:98" x14ac:dyDescent="0.3">
      <c r="A119" s="11">
        <v>1.52E-2</v>
      </c>
      <c r="B119" s="11"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6"/>
      <c r="K119" s="6"/>
      <c r="L119" s="4"/>
      <c r="M119" s="4">
        <v>320</v>
      </c>
      <c r="N119" s="4">
        <v>243</v>
      </c>
      <c r="O119" s="4">
        <v>201</v>
      </c>
      <c r="P119" s="4">
        <v>181</v>
      </c>
      <c r="Q119" s="15">
        <f t="shared" si="43"/>
        <v>176</v>
      </c>
      <c r="R119" s="15">
        <f t="shared" si="43"/>
        <v>171</v>
      </c>
      <c r="S119" s="36">
        <f t="shared" ref="S119:T119" si="50">R119-5</f>
        <v>166</v>
      </c>
      <c r="T119" s="36">
        <f t="shared" si="50"/>
        <v>161</v>
      </c>
      <c r="U119" s="6"/>
      <c r="V119" s="6"/>
      <c r="W119" s="20">
        <f t="shared" si="27"/>
        <v>219.91666666666666</v>
      </c>
      <c r="X119" s="20">
        <f t="shared" si="28"/>
        <v>205.00793650793653</v>
      </c>
      <c r="Y119" s="23">
        <f t="shared" si="29"/>
        <v>201.85</v>
      </c>
      <c r="Z119" s="23">
        <f t="shared" si="30"/>
        <v>198.26369047619048</v>
      </c>
      <c r="AA119">
        <v>18.850000000000001</v>
      </c>
      <c r="AB119" s="14">
        <v>44.63</v>
      </c>
      <c r="AC119" s="14">
        <v>78.77</v>
      </c>
      <c r="AD119" s="4">
        <v>350</v>
      </c>
      <c r="AE119" s="8">
        <f t="shared" si="6"/>
        <v>368.85</v>
      </c>
      <c r="AF119" s="8">
        <f t="shared" si="7"/>
        <v>394.63</v>
      </c>
      <c r="AG119" s="8">
        <f t="shared" si="8"/>
        <v>428.77</v>
      </c>
      <c r="AH119" s="9">
        <f t="shared" si="31"/>
        <v>0.3716666666666667</v>
      </c>
      <c r="AI119">
        <f t="shared" si="10"/>
        <v>320</v>
      </c>
      <c r="AJ119">
        <f t="shared" si="11"/>
        <v>243</v>
      </c>
      <c r="AK119">
        <f t="shared" si="12"/>
        <v>201</v>
      </c>
      <c r="AL119">
        <f t="shared" si="13"/>
        <v>181</v>
      </c>
      <c r="AM119">
        <f t="shared" si="14"/>
        <v>176</v>
      </c>
      <c r="AP119" s="30"/>
      <c r="BQ119" s="31"/>
      <c r="BS119" s="30"/>
      <c r="CT119" s="31"/>
    </row>
    <row r="120" spans="1:98" x14ac:dyDescent="0.3">
      <c r="A120" s="11">
        <v>1.2999999999999999E-2</v>
      </c>
      <c r="B120" s="11"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6"/>
      <c r="K120" s="6"/>
      <c r="L120" s="4"/>
      <c r="M120" s="4">
        <v>282</v>
      </c>
      <c r="N120" s="4">
        <v>176</v>
      </c>
      <c r="O120" s="4">
        <v>189</v>
      </c>
      <c r="P120" s="4">
        <v>178</v>
      </c>
      <c r="Q120" s="15">
        <f t="shared" si="43"/>
        <v>173</v>
      </c>
      <c r="R120" s="15">
        <f t="shared" si="43"/>
        <v>168</v>
      </c>
      <c r="S120" s="36">
        <f t="shared" ref="S120:T120" si="51">R120-5</f>
        <v>163</v>
      </c>
      <c r="T120" s="36">
        <f t="shared" si="51"/>
        <v>158</v>
      </c>
      <c r="U120" s="6"/>
      <c r="V120" s="6"/>
      <c r="W120" s="20">
        <f t="shared" si="27"/>
        <v>186.77777777777777</v>
      </c>
      <c r="X120" s="20">
        <f t="shared" si="28"/>
        <v>205.00793650793653</v>
      </c>
      <c r="Y120" s="23">
        <f t="shared" si="29"/>
        <v>180.6</v>
      </c>
      <c r="Z120" s="23">
        <f t="shared" si="30"/>
        <v>198.26369047619048</v>
      </c>
      <c r="AA120">
        <v>18.850000000000001</v>
      </c>
      <c r="AB120" s="14">
        <v>44.63</v>
      </c>
      <c r="AC120" s="14">
        <v>78.77</v>
      </c>
      <c r="AD120" s="4">
        <v>350</v>
      </c>
      <c r="AE120" s="8">
        <f t="shared" si="6"/>
        <v>368.85</v>
      </c>
      <c r="AF120" s="8">
        <f t="shared" si="7"/>
        <v>394.63</v>
      </c>
      <c r="AG120" s="8">
        <f t="shared" si="8"/>
        <v>428.77</v>
      </c>
      <c r="AH120" s="9">
        <f t="shared" si="31"/>
        <v>0.46634920634920635</v>
      </c>
      <c r="AI120">
        <f t="shared" si="10"/>
        <v>282</v>
      </c>
      <c r="AJ120">
        <f t="shared" si="11"/>
        <v>176</v>
      </c>
      <c r="AK120">
        <f t="shared" si="12"/>
        <v>189</v>
      </c>
      <c r="AL120">
        <f t="shared" si="13"/>
        <v>178</v>
      </c>
      <c r="AM120">
        <f t="shared" si="14"/>
        <v>173</v>
      </c>
      <c r="AP120" s="30"/>
      <c r="BQ120" s="31"/>
      <c r="BS120" s="30"/>
      <c r="CT120" s="31"/>
    </row>
    <row r="121" spans="1:98" x14ac:dyDescent="0.3">
      <c r="A121" s="11">
        <v>9.4000000000000004E-3</v>
      </c>
      <c r="B121" s="11"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6"/>
      <c r="K121" s="6"/>
      <c r="L121" s="4"/>
      <c r="M121" s="4">
        <v>117</v>
      </c>
      <c r="N121" s="4">
        <v>180</v>
      </c>
      <c r="O121" s="4">
        <v>191</v>
      </c>
      <c r="P121" s="4">
        <v>186</v>
      </c>
      <c r="Q121" s="15">
        <f t="shared" si="43"/>
        <v>181</v>
      </c>
      <c r="R121" s="15">
        <f t="shared" si="43"/>
        <v>176</v>
      </c>
      <c r="S121" s="36">
        <f t="shared" ref="S121:T121" si="52">R121-5</f>
        <v>171</v>
      </c>
      <c r="T121" s="36">
        <f t="shared" si="52"/>
        <v>166</v>
      </c>
      <c r="U121" s="6"/>
      <c r="V121" s="6"/>
      <c r="W121" s="20">
        <f t="shared" si="27"/>
        <v>183.75</v>
      </c>
      <c r="X121" s="20">
        <f t="shared" si="28"/>
        <v>205.00793650793653</v>
      </c>
      <c r="Y121" s="23">
        <f t="shared" si="29"/>
        <v>181.81666666666666</v>
      </c>
      <c r="Z121" s="23">
        <f t="shared" si="30"/>
        <v>198.26369047619048</v>
      </c>
      <c r="AA121">
        <v>18.850000000000001</v>
      </c>
      <c r="AB121" s="14">
        <v>44.63</v>
      </c>
      <c r="AC121" s="14">
        <v>78.77</v>
      </c>
      <c r="AD121" s="4">
        <v>350</v>
      </c>
      <c r="AE121" s="8">
        <f t="shared" si="6"/>
        <v>368.85</v>
      </c>
      <c r="AF121" s="8">
        <f t="shared" si="7"/>
        <v>394.63</v>
      </c>
      <c r="AG121" s="8">
        <f t="shared" si="8"/>
        <v>428.77</v>
      </c>
      <c r="AH121" s="9">
        <f t="shared" si="31"/>
        <v>0.47499999999999998</v>
      </c>
      <c r="AI121">
        <f t="shared" si="10"/>
        <v>117</v>
      </c>
      <c r="AJ121">
        <f t="shared" si="11"/>
        <v>180</v>
      </c>
      <c r="AK121">
        <f t="shared" si="12"/>
        <v>191</v>
      </c>
      <c r="AL121">
        <f t="shared" si="13"/>
        <v>186</v>
      </c>
      <c r="AM121">
        <f t="shared" si="14"/>
        <v>181</v>
      </c>
      <c r="AP121" s="30"/>
      <c r="BQ121" s="31"/>
      <c r="BS121" s="30"/>
      <c r="CT121" s="31"/>
    </row>
    <row r="122" spans="1:98" x14ac:dyDescent="0.3">
      <c r="A122" s="11">
        <v>2.7000000000000001E-3</v>
      </c>
      <c r="B122" s="11"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6"/>
      <c r="K122" s="6"/>
      <c r="L122" s="4"/>
      <c r="M122" s="4"/>
      <c r="N122" s="4">
        <v>175</v>
      </c>
      <c r="O122" s="4">
        <v>199</v>
      </c>
      <c r="P122" s="4">
        <v>180</v>
      </c>
      <c r="Q122" s="15">
        <f t="shared" si="43"/>
        <v>175</v>
      </c>
      <c r="R122" s="56">
        <f t="shared" si="43"/>
        <v>170</v>
      </c>
      <c r="S122" s="36">
        <f>R122-5</f>
        <v>165</v>
      </c>
      <c r="T122" s="36">
        <f>S122-5</f>
        <v>160</v>
      </c>
      <c r="U122" s="6"/>
      <c r="V122" s="6"/>
      <c r="W122" s="20">
        <f t="shared" si="27"/>
        <v>184.66666666666666</v>
      </c>
      <c r="X122" s="20">
        <f t="shared" si="28"/>
        <v>205.00793650793653</v>
      </c>
      <c r="Y122" s="23">
        <f t="shared" si="29"/>
        <v>179.8</v>
      </c>
      <c r="Z122" s="23">
        <f t="shared" si="30"/>
        <v>198.26369047619048</v>
      </c>
      <c r="AA122">
        <v>18.850000000000001</v>
      </c>
      <c r="AB122" s="14">
        <v>44.63</v>
      </c>
      <c r="AC122" s="14">
        <v>78.77</v>
      </c>
      <c r="AD122" s="4">
        <v>390</v>
      </c>
      <c r="AE122" s="8">
        <f t="shared" si="6"/>
        <v>408.85</v>
      </c>
      <c r="AF122" s="8">
        <f t="shared" si="7"/>
        <v>434.63</v>
      </c>
      <c r="AG122" s="8">
        <f t="shared" si="8"/>
        <v>468.77</v>
      </c>
      <c r="AH122" s="9">
        <f t="shared" si="31"/>
        <v>0.52649572649572651</v>
      </c>
      <c r="AI122">
        <f t="shared" si="10"/>
        <v>175</v>
      </c>
      <c r="AJ122">
        <f t="shared" si="11"/>
        <v>199</v>
      </c>
      <c r="AK122">
        <f t="shared" si="12"/>
        <v>180</v>
      </c>
      <c r="AL122">
        <f t="shared" si="13"/>
        <v>175</v>
      </c>
      <c r="AM122">
        <f t="shared" si="14"/>
        <v>170</v>
      </c>
      <c r="AP122" s="30"/>
      <c r="BQ122" s="31"/>
      <c r="BS122" s="30"/>
      <c r="CT122" s="31"/>
    </row>
    <row r="123" spans="1:98" x14ac:dyDescent="0.3">
      <c r="A123" s="11">
        <v>1.06E-2</v>
      </c>
      <c r="B123" s="11"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6"/>
      <c r="K123" s="6"/>
      <c r="L123" s="4"/>
      <c r="M123" s="4"/>
      <c r="N123" s="4">
        <v>227</v>
      </c>
      <c r="O123" s="4">
        <v>219</v>
      </c>
      <c r="P123" s="4">
        <v>198</v>
      </c>
      <c r="Q123" s="4">
        <v>183</v>
      </c>
      <c r="R123" s="15">
        <f t="shared" ref="R123:S123" si="53">Q123-5</f>
        <v>178</v>
      </c>
      <c r="S123" s="15">
        <f t="shared" si="53"/>
        <v>173</v>
      </c>
      <c r="T123" s="36">
        <f t="shared" ref="T123:T132" si="54">S123-10</f>
        <v>163</v>
      </c>
      <c r="U123" s="6"/>
      <c r="V123" s="6"/>
      <c r="W123" s="20">
        <f t="shared" si="27"/>
        <v>213.44444444444446</v>
      </c>
      <c r="X123" s="20">
        <f t="shared" si="28"/>
        <v>205.00793650793653</v>
      </c>
      <c r="Y123" s="23">
        <f t="shared" si="29"/>
        <v>200.1</v>
      </c>
      <c r="Z123" s="23">
        <f t="shared" si="30"/>
        <v>198.26369047619048</v>
      </c>
      <c r="AA123">
        <v>18.850000000000001</v>
      </c>
      <c r="AB123" s="14">
        <v>44.63</v>
      </c>
      <c r="AC123" s="14">
        <v>78.77</v>
      </c>
      <c r="AD123" s="4">
        <v>390</v>
      </c>
      <c r="AE123" s="8">
        <f t="shared" si="6"/>
        <v>408.85</v>
      </c>
      <c r="AF123" s="8">
        <f t="shared" si="7"/>
        <v>434.63</v>
      </c>
      <c r="AG123" s="8">
        <f t="shared" si="8"/>
        <v>468.77</v>
      </c>
      <c r="AH123" s="9">
        <f t="shared" si="31"/>
        <v>0.45270655270655269</v>
      </c>
      <c r="AI123">
        <f t="shared" si="10"/>
        <v>227</v>
      </c>
      <c r="AJ123">
        <f t="shared" si="11"/>
        <v>219</v>
      </c>
      <c r="AK123">
        <f t="shared" si="12"/>
        <v>198</v>
      </c>
      <c r="AL123">
        <f t="shared" si="13"/>
        <v>183</v>
      </c>
      <c r="AM123">
        <f t="shared" si="14"/>
        <v>178</v>
      </c>
      <c r="AP123" s="30"/>
      <c r="BQ123" s="31"/>
      <c r="BS123" s="30"/>
      <c r="CT123" s="31"/>
    </row>
    <row r="124" spans="1:98" x14ac:dyDescent="0.3">
      <c r="A124" s="11">
        <v>-3.3999999999999998E-3</v>
      </c>
      <c r="B124" s="11"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6"/>
      <c r="K124" s="6"/>
      <c r="L124" s="4"/>
      <c r="M124" s="4"/>
      <c r="N124" s="4">
        <v>322</v>
      </c>
      <c r="O124" s="4">
        <v>242</v>
      </c>
      <c r="P124" s="4">
        <v>206</v>
      </c>
      <c r="Q124" s="4">
        <v>191</v>
      </c>
      <c r="R124" s="15">
        <f t="shared" ref="R124:R132" si="55">Q124-5</f>
        <v>186</v>
      </c>
      <c r="S124" s="15">
        <f t="shared" ref="S124:S132" si="56">R124-5</f>
        <v>181</v>
      </c>
      <c r="T124" s="36">
        <f t="shared" si="54"/>
        <v>171</v>
      </c>
      <c r="U124" s="6"/>
      <c r="V124" s="6"/>
      <c r="W124" s="20">
        <f t="shared" si="27"/>
        <v>249.38888888888889</v>
      </c>
      <c r="X124" s="20">
        <f t="shared" si="28"/>
        <v>205.00793650793653</v>
      </c>
      <c r="Y124" s="23">
        <f t="shared" si="29"/>
        <v>224.7</v>
      </c>
      <c r="Z124" s="23">
        <f t="shared" si="30"/>
        <v>198.26369047619048</v>
      </c>
      <c r="AA124">
        <v>18.850000000000001</v>
      </c>
      <c r="AB124" s="14">
        <v>44.63</v>
      </c>
      <c r="AC124" s="14">
        <v>78.77</v>
      </c>
      <c r="AD124" s="4">
        <v>390</v>
      </c>
      <c r="AE124" s="8">
        <f t="shared" si="6"/>
        <v>408.85</v>
      </c>
      <c r="AF124" s="8">
        <f t="shared" si="7"/>
        <v>434.63</v>
      </c>
      <c r="AG124" s="8">
        <f t="shared" si="8"/>
        <v>468.77</v>
      </c>
      <c r="AH124" s="9">
        <f t="shared" si="31"/>
        <v>0.36054131054131056</v>
      </c>
      <c r="AI124">
        <f t="shared" si="10"/>
        <v>322</v>
      </c>
      <c r="AJ124">
        <f t="shared" si="11"/>
        <v>242</v>
      </c>
      <c r="AK124">
        <f t="shared" si="12"/>
        <v>206</v>
      </c>
      <c r="AL124">
        <f t="shared" si="13"/>
        <v>191</v>
      </c>
      <c r="AM124">
        <f t="shared" si="14"/>
        <v>186</v>
      </c>
      <c r="AP124" s="30"/>
      <c r="BQ124" s="31"/>
      <c r="BS124" s="30"/>
      <c r="CT124" s="31"/>
    </row>
    <row r="125" spans="1:98" x14ac:dyDescent="0.3">
      <c r="A125" s="11">
        <v>2.3999999999999998E-3</v>
      </c>
      <c r="B125" s="11">
        <v>4.3E-3</v>
      </c>
      <c r="C125" s="3">
        <v>45748</v>
      </c>
      <c r="D125" s="3"/>
      <c r="E125" s="1"/>
      <c r="F125" s="1"/>
      <c r="G125" s="1"/>
      <c r="H125" s="6"/>
      <c r="I125" s="6"/>
      <c r="J125" s="6"/>
      <c r="K125" s="6"/>
      <c r="L125" s="4"/>
      <c r="M125" s="4"/>
      <c r="N125" s="4">
        <v>370</v>
      </c>
      <c r="O125" s="4">
        <v>273</v>
      </c>
      <c r="P125" s="4">
        <v>218</v>
      </c>
      <c r="Q125" s="4">
        <v>199</v>
      </c>
      <c r="R125" s="15">
        <f t="shared" si="55"/>
        <v>194</v>
      </c>
      <c r="S125" s="15">
        <f t="shared" si="56"/>
        <v>189</v>
      </c>
      <c r="T125" s="36">
        <f t="shared" si="54"/>
        <v>179</v>
      </c>
      <c r="U125" s="6"/>
      <c r="V125" s="6"/>
      <c r="W125" s="20">
        <f t="shared" si="27"/>
        <v>272.75</v>
      </c>
      <c r="X125" s="20">
        <f t="shared" si="28"/>
        <v>205.00793650793653</v>
      </c>
      <c r="Y125" s="23">
        <f t="shared" si="29"/>
        <v>241.75</v>
      </c>
      <c r="Z125" s="23">
        <f t="shared" si="30"/>
        <v>198.26369047619048</v>
      </c>
      <c r="AA125">
        <v>18.850000000000001</v>
      </c>
      <c r="AB125" s="14">
        <v>44.63</v>
      </c>
      <c r="AC125" s="14">
        <v>78.77</v>
      </c>
      <c r="AD125" s="4">
        <v>390</v>
      </c>
      <c r="AE125" s="8">
        <f t="shared" si="6"/>
        <v>408.85</v>
      </c>
      <c r="AF125" s="8">
        <f t="shared" si="7"/>
        <v>434.63</v>
      </c>
      <c r="AG125" s="8">
        <f t="shared" si="8"/>
        <v>468.77</v>
      </c>
      <c r="AH125" s="9">
        <f t="shared" si="31"/>
        <v>0.30064102564102563</v>
      </c>
      <c r="AI125">
        <f t="shared" si="10"/>
        <v>370</v>
      </c>
      <c r="AJ125">
        <f t="shared" si="11"/>
        <v>273</v>
      </c>
      <c r="AK125">
        <f t="shared" si="12"/>
        <v>218</v>
      </c>
      <c r="AL125">
        <f t="shared" si="13"/>
        <v>199</v>
      </c>
      <c r="AM125">
        <f t="shared" si="14"/>
        <v>194</v>
      </c>
      <c r="AP125" s="30"/>
      <c r="BQ125" s="31"/>
      <c r="BS125" s="30"/>
      <c r="CT125" s="31"/>
    </row>
    <row r="126" spans="1:98" x14ac:dyDescent="0.3">
      <c r="A126" s="11">
        <v>-4.8999999999999998E-3</v>
      </c>
      <c r="B126" s="11"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6"/>
      <c r="K126" s="6"/>
      <c r="L126" s="4"/>
      <c r="M126" s="4"/>
      <c r="N126" s="4">
        <v>356</v>
      </c>
      <c r="O126" s="4">
        <v>271</v>
      </c>
      <c r="P126" s="4">
        <v>221</v>
      </c>
      <c r="Q126" s="4">
        <v>201</v>
      </c>
      <c r="R126" s="15">
        <f t="shared" si="55"/>
        <v>196</v>
      </c>
      <c r="S126" s="15">
        <f t="shared" si="56"/>
        <v>191</v>
      </c>
      <c r="T126" s="36">
        <f t="shared" si="54"/>
        <v>181</v>
      </c>
      <c r="U126" s="6"/>
      <c r="V126" s="6"/>
      <c r="W126" s="20">
        <f t="shared" si="27"/>
        <v>265.44444444444446</v>
      </c>
      <c r="X126" s="20">
        <f t="shared" si="28"/>
        <v>205.00793650793653</v>
      </c>
      <c r="Y126" s="23">
        <f t="shared" si="29"/>
        <v>238</v>
      </c>
      <c r="Z126" s="23">
        <f t="shared" si="30"/>
        <v>198.26369047619048</v>
      </c>
      <c r="AA126">
        <v>18.850000000000001</v>
      </c>
      <c r="AB126" s="14">
        <v>44.63</v>
      </c>
      <c r="AC126" s="14">
        <v>78.77</v>
      </c>
      <c r="AD126" s="4">
        <v>390</v>
      </c>
      <c r="AE126" s="8">
        <f t="shared" si="6"/>
        <v>408.85</v>
      </c>
      <c r="AF126" s="8">
        <f t="shared" si="7"/>
        <v>434.63</v>
      </c>
      <c r="AG126" s="8">
        <f t="shared" si="8"/>
        <v>468.77</v>
      </c>
      <c r="AH126" s="9">
        <f t="shared" si="31"/>
        <v>0.31937321937321933</v>
      </c>
      <c r="AI126">
        <f t="shared" si="10"/>
        <v>356</v>
      </c>
      <c r="AJ126">
        <f t="shared" si="11"/>
        <v>271</v>
      </c>
      <c r="AK126">
        <f t="shared" si="12"/>
        <v>221</v>
      </c>
      <c r="AL126">
        <f t="shared" si="13"/>
        <v>201</v>
      </c>
      <c r="AM126">
        <f t="shared" si="14"/>
        <v>196</v>
      </c>
      <c r="AP126" s="30"/>
      <c r="BQ126" s="31"/>
      <c r="BS126" s="30"/>
      <c r="CT126" s="31"/>
    </row>
    <row r="127" spans="1:98" x14ac:dyDescent="0.3">
      <c r="A127" s="11">
        <v>-1.67E-2</v>
      </c>
      <c r="B127" s="11"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6"/>
      <c r="K127" s="6"/>
      <c r="L127" s="4"/>
      <c r="M127" s="4"/>
      <c r="N127" s="4">
        <v>364</v>
      </c>
      <c r="O127" s="4">
        <v>281</v>
      </c>
      <c r="P127" s="4">
        <v>220</v>
      </c>
      <c r="Q127" s="4">
        <v>202</v>
      </c>
      <c r="R127" s="15">
        <f t="shared" si="55"/>
        <v>197</v>
      </c>
      <c r="S127" s="15">
        <f t="shared" si="56"/>
        <v>192</v>
      </c>
      <c r="T127" s="36">
        <f t="shared" si="54"/>
        <v>182</v>
      </c>
      <c r="U127" s="6"/>
      <c r="V127" s="6"/>
      <c r="W127" s="20">
        <f t="shared" si="27"/>
        <v>265.83333333333331</v>
      </c>
      <c r="X127" s="20">
        <f t="shared" si="28"/>
        <v>205.00793650793653</v>
      </c>
      <c r="Y127" s="23">
        <f t="shared" si="29"/>
        <v>238.46666666666667</v>
      </c>
      <c r="Z127" s="23">
        <f t="shared" si="30"/>
        <v>198.26369047619048</v>
      </c>
      <c r="AA127">
        <v>18.850000000000001</v>
      </c>
      <c r="AB127" s="14">
        <v>44.63</v>
      </c>
      <c r="AC127" s="14">
        <v>78.77</v>
      </c>
      <c r="AD127" s="4">
        <v>390</v>
      </c>
      <c r="AE127" s="8">
        <f t="shared" si="6"/>
        <v>408.85</v>
      </c>
      <c r="AF127" s="8">
        <f t="shared" si="7"/>
        <v>434.63</v>
      </c>
      <c r="AG127" s="8">
        <f t="shared" si="8"/>
        <v>468.77</v>
      </c>
      <c r="AH127" s="9">
        <f t="shared" si="31"/>
        <v>0.31837606837606841</v>
      </c>
      <c r="AI127">
        <f t="shared" si="10"/>
        <v>364</v>
      </c>
      <c r="AJ127">
        <f t="shared" si="11"/>
        <v>281</v>
      </c>
      <c r="AK127">
        <f t="shared" si="12"/>
        <v>220</v>
      </c>
      <c r="AL127">
        <f t="shared" si="13"/>
        <v>202</v>
      </c>
      <c r="AM127">
        <f t="shared" si="14"/>
        <v>197</v>
      </c>
      <c r="AP127" s="30"/>
      <c r="BQ127" s="31"/>
      <c r="BS127" s="30"/>
      <c r="CT127" s="31"/>
    </row>
    <row r="128" spans="1:98" x14ac:dyDescent="0.3">
      <c r="A128" s="11">
        <v>-7.7000000000000002E-3</v>
      </c>
      <c r="B128" s="11"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6"/>
      <c r="K128" s="6"/>
      <c r="L128" s="4"/>
      <c r="M128" s="4"/>
      <c r="N128" s="4">
        <v>316</v>
      </c>
      <c r="O128" s="4">
        <v>276</v>
      </c>
      <c r="P128" s="4">
        <v>224</v>
      </c>
      <c r="Q128" s="4">
        <v>204</v>
      </c>
      <c r="R128" s="15">
        <f t="shared" si="55"/>
        <v>199</v>
      </c>
      <c r="S128" s="15">
        <f t="shared" si="56"/>
        <v>194</v>
      </c>
      <c r="T128" s="36">
        <f t="shared" si="54"/>
        <v>184</v>
      </c>
      <c r="U128" s="6"/>
      <c r="V128" s="6"/>
      <c r="W128" s="20">
        <f t="shared" si="27"/>
        <v>253.33333333333334</v>
      </c>
      <c r="X128" s="20">
        <f t="shared" si="28"/>
        <v>205.00793650793653</v>
      </c>
      <c r="Y128" s="23">
        <f t="shared" si="29"/>
        <v>231.6</v>
      </c>
      <c r="Z128" s="23">
        <f t="shared" si="30"/>
        <v>198.26369047619048</v>
      </c>
      <c r="AA128">
        <v>18.850000000000001</v>
      </c>
      <c r="AB128" s="14">
        <v>44.63</v>
      </c>
      <c r="AC128" s="14">
        <v>78.77</v>
      </c>
      <c r="AD128" s="4">
        <v>390</v>
      </c>
      <c r="AE128" s="8">
        <f t="shared" si="6"/>
        <v>408.85</v>
      </c>
      <c r="AF128" s="8">
        <f t="shared" si="7"/>
        <v>434.63</v>
      </c>
      <c r="AG128" s="8">
        <f t="shared" si="8"/>
        <v>468.77</v>
      </c>
      <c r="AH128" s="9">
        <f t="shared" si="31"/>
        <v>0.3504273504273504</v>
      </c>
      <c r="AI128">
        <f t="shared" si="10"/>
        <v>316</v>
      </c>
      <c r="AJ128">
        <f t="shared" si="11"/>
        <v>276</v>
      </c>
      <c r="AK128">
        <f t="shared" si="12"/>
        <v>224</v>
      </c>
      <c r="AL128">
        <f t="shared" si="13"/>
        <v>204</v>
      </c>
      <c r="AM128">
        <f t="shared" si="14"/>
        <v>199</v>
      </c>
      <c r="AP128" s="30"/>
      <c r="BQ128" s="31"/>
      <c r="BS128" s="30"/>
      <c r="CT128" s="31"/>
    </row>
    <row r="129" spans="1:98" x14ac:dyDescent="0.3">
      <c r="A129" s="11">
        <v>3.5999999999999999E-3</v>
      </c>
      <c r="B129" s="11"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6"/>
      <c r="K129" s="6"/>
      <c r="L129" s="4"/>
      <c r="M129" s="4"/>
      <c r="N129" s="4">
        <v>293</v>
      </c>
      <c r="O129" s="4">
        <v>268</v>
      </c>
      <c r="P129" s="4">
        <v>226</v>
      </c>
      <c r="Q129" s="4">
        <v>205</v>
      </c>
      <c r="R129" s="15">
        <f t="shared" si="55"/>
        <v>200</v>
      </c>
      <c r="S129" s="15">
        <f t="shared" si="56"/>
        <v>195</v>
      </c>
      <c r="T129" s="36">
        <f t="shared" si="54"/>
        <v>185</v>
      </c>
      <c r="U129" s="6"/>
      <c r="V129" s="6"/>
      <c r="W129" s="20">
        <f t="shared" si="27"/>
        <v>245.22222222222223</v>
      </c>
      <c r="X129" s="20">
        <f t="shared" si="28"/>
        <v>205.00793650793653</v>
      </c>
      <c r="Y129" s="23">
        <f t="shared" si="29"/>
        <v>226.96666666666667</v>
      </c>
      <c r="Z129" s="23">
        <f t="shared" si="30"/>
        <v>198.26369047619048</v>
      </c>
      <c r="AA129">
        <v>18.850000000000001</v>
      </c>
      <c r="AB129" s="14">
        <v>44.63</v>
      </c>
      <c r="AC129" s="14">
        <v>78.77</v>
      </c>
      <c r="AD129" s="4">
        <v>390</v>
      </c>
      <c r="AE129" s="8">
        <f t="shared" si="6"/>
        <v>408.85</v>
      </c>
      <c r="AF129" s="8">
        <f t="shared" si="7"/>
        <v>434.63</v>
      </c>
      <c r="AG129" s="8">
        <f t="shared" si="8"/>
        <v>468.77</v>
      </c>
      <c r="AH129" s="9">
        <f t="shared" si="31"/>
        <v>0.3712250712250712</v>
      </c>
      <c r="AI129">
        <f t="shared" si="10"/>
        <v>293</v>
      </c>
      <c r="AJ129">
        <f t="shared" si="11"/>
        <v>268</v>
      </c>
      <c r="AK129">
        <f t="shared" si="12"/>
        <v>226</v>
      </c>
      <c r="AL129">
        <f t="shared" si="13"/>
        <v>205</v>
      </c>
      <c r="AM129">
        <f t="shared" si="14"/>
        <v>200</v>
      </c>
      <c r="AP129" s="30"/>
      <c r="BQ129" s="31"/>
      <c r="BS129" s="30"/>
      <c r="CT129" s="31"/>
    </row>
    <row r="130" spans="1:98" x14ac:dyDescent="0.3">
      <c r="A130" s="11">
        <v>4.1999999999999997E-3</v>
      </c>
      <c r="B130" s="11"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6"/>
      <c r="K130" s="6"/>
      <c r="L130" s="4"/>
      <c r="M130" s="4"/>
      <c r="N130" s="4">
        <v>333</v>
      </c>
      <c r="O130" s="4">
        <v>289</v>
      </c>
      <c r="P130" s="4">
        <v>241</v>
      </c>
      <c r="Q130" s="4">
        <v>220</v>
      </c>
      <c r="R130" s="15">
        <f t="shared" si="55"/>
        <v>215</v>
      </c>
      <c r="S130" s="15">
        <f t="shared" si="56"/>
        <v>210</v>
      </c>
      <c r="T130" s="36">
        <f t="shared" si="54"/>
        <v>200</v>
      </c>
      <c r="U130" s="6"/>
      <c r="V130" s="6"/>
      <c r="W130" s="20">
        <f t="shared" si="27"/>
        <v>262.55555555555554</v>
      </c>
      <c r="X130" s="20">
        <f t="shared" si="28"/>
        <v>205.00793650793653</v>
      </c>
      <c r="Y130" s="23">
        <f t="shared" si="29"/>
        <v>243.2</v>
      </c>
      <c r="Z130" s="23">
        <f t="shared" si="30"/>
        <v>198.26369047619048</v>
      </c>
      <c r="AA130">
        <v>18.850000000000001</v>
      </c>
      <c r="AB130" s="14">
        <v>44.63</v>
      </c>
      <c r="AC130" s="14">
        <v>78.77</v>
      </c>
      <c r="AD130" s="4">
        <v>390</v>
      </c>
      <c r="AE130" s="8">
        <f t="shared" si="6"/>
        <v>408.85</v>
      </c>
      <c r="AF130" s="8">
        <f t="shared" si="7"/>
        <v>434.63</v>
      </c>
      <c r="AG130" s="8">
        <f t="shared" si="8"/>
        <v>468.77</v>
      </c>
      <c r="AH130" s="9">
        <f t="shared" si="31"/>
        <v>0.3267806267806268</v>
      </c>
      <c r="AI130">
        <f t="shared" si="10"/>
        <v>333</v>
      </c>
      <c r="AJ130">
        <f t="shared" si="11"/>
        <v>289</v>
      </c>
      <c r="AK130">
        <f t="shared" si="12"/>
        <v>241</v>
      </c>
      <c r="AL130">
        <f t="shared" si="13"/>
        <v>220</v>
      </c>
      <c r="AM130">
        <f t="shared" si="14"/>
        <v>215</v>
      </c>
      <c r="AP130" s="30"/>
      <c r="BQ130" s="31"/>
      <c r="BS130" s="30"/>
      <c r="CT130" s="31"/>
    </row>
    <row r="131" spans="1:98" x14ac:dyDescent="0.3">
      <c r="A131" s="11">
        <v>-3.5999999999999999E-3</v>
      </c>
      <c r="B131" s="11"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6"/>
      <c r="K131" s="6"/>
      <c r="L131" s="4"/>
      <c r="M131" s="4"/>
      <c r="N131" s="4">
        <v>322</v>
      </c>
      <c r="O131" s="4">
        <v>281</v>
      </c>
      <c r="P131" s="4">
        <v>242</v>
      </c>
      <c r="Q131" s="4">
        <v>230</v>
      </c>
      <c r="R131" s="15">
        <f t="shared" si="55"/>
        <v>225</v>
      </c>
      <c r="S131" s="15">
        <f t="shared" si="56"/>
        <v>220</v>
      </c>
      <c r="T131" s="36">
        <f t="shared" si="54"/>
        <v>210</v>
      </c>
      <c r="U131" s="6"/>
      <c r="V131" s="6"/>
      <c r="W131" s="20">
        <f t="shared" si="27"/>
        <v>258.66666666666669</v>
      </c>
      <c r="X131" s="20">
        <f t="shared" si="28"/>
        <v>205.00793650793653</v>
      </c>
      <c r="Y131" s="23">
        <f t="shared" si="29"/>
        <v>244.7</v>
      </c>
      <c r="Z131" s="23">
        <f t="shared" si="30"/>
        <v>198.26369047619048</v>
      </c>
      <c r="AA131">
        <v>18.850000000000001</v>
      </c>
      <c r="AB131" s="14">
        <v>44.63</v>
      </c>
      <c r="AC131" s="14">
        <v>78.77</v>
      </c>
      <c r="AD131" s="4">
        <v>390</v>
      </c>
      <c r="AE131" s="8">
        <f>$AD131+$AA131</f>
        <v>408.85</v>
      </c>
      <c r="AF131" s="8">
        <f t="shared" si="7"/>
        <v>434.63</v>
      </c>
      <c r="AG131" s="8">
        <f t="shared" si="8"/>
        <v>468.77</v>
      </c>
      <c r="AH131" s="9">
        <f t="shared" si="31"/>
        <v>0.33675213675213672</v>
      </c>
      <c r="AI131">
        <f t="shared" ref="AI131:AI141" si="57">INDEX($D131:$V131,MATCH(YEAR($C131),$D$1:$V$1,0))</f>
        <v>322</v>
      </c>
      <c r="AJ131">
        <f t="shared" ref="AJ131:AJ141" si="58">INDEX($D131:$V131,MATCH((YEAR($C131)+1),$D$1:$V$1,0))</f>
        <v>281</v>
      </c>
      <c r="AK131">
        <f t="shared" ref="AK131:AK141" si="59">INDEX($D131:$V131,MATCH((YEAR($C131)+2),$D$1:$V$1,0))</f>
        <v>242</v>
      </c>
      <c r="AL131">
        <f t="shared" ref="AL131:AL141" si="60">INDEX($D131:$V131,MATCH((YEAR($C131)+3),$D$1:$V$1,0))</f>
        <v>230</v>
      </c>
      <c r="AM131">
        <f t="shared" ref="AM131:AM141" si="61">INDEX($D131:$V131,MATCH((YEAR($C131)+4),$D$1:$V$1,0))</f>
        <v>225</v>
      </c>
      <c r="AP131" s="30"/>
      <c r="BQ131" s="31"/>
      <c r="BS131" s="30"/>
      <c r="CT131" s="31"/>
    </row>
    <row r="132" spans="1:98" x14ac:dyDescent="0.3">
      <c r="A132" s="11">
        <v>2.7000000000000001E-3</v>
      </c>
      <c r="B132" s="11">
        <v>1.8E-3</v>
      </c>
      <c r="C132" s="3">
        <v>45962</v>
      </c>
      <c r="D132" s="3"/>
      <c r="E132" s="1"/>
      <c r="F132" s="1"/>
      <c r="G132" s="1"/>
      <c r="H132" s="6"/>
      <c r="I132" s="6"/>
      <c r="J132" s="6"/>
      <c r="K132" s="6"/>
      <c r="L132" s="4"/>
      <c r="M132" s="4"/>
      <c r="N132" s="4">
        <v>295</v>
      </c>
      <c r="O132" s="4">
        <v>279</v>
      </c>
      <c r="P132" s="4">
        <v>233</v>
      </c>
      <c r="Q132" s="4">
        <v>225</v>
      </c>
      <c r="R132" s="15">
        <f t="shared" si="55"/>
        <v>220</v>
      </c>
      <c r="S132" s="15">
        <f t="shared" si="56"/>
        <v>215</v>
      </c>
      <c r="T132" s="36">
        <f t="shared" si="54"/>
        <v>205</v>
      </c>
      <c r="U132" s="6"/>
      <c r="V132" s="6"/>
      <c r="W132" s="20">
        <f t="shared" si="27"/>
        <v>249.55555555555554</v>
      </c>
      <c r="X132" s="20">
        <f t="shared" si="28"/>
        <v>205.00793650793653</v>
      </c>
      <c r="Y132" s="23">
        <f t="shared" si="29"/>
        <v>237.06666666666666</v>
      </c>
      <c r="Z132" s="23">
        <f t="shared" si="30"/>
        <v>198.26369047619048</v>
      </c>
      <c r="AA132">
        <v>18.850000000000001</v>
      </c>
      <c r="AB132" s="14">
        <v>44.63</v>
      </c>
      <c r="AC132" s="14">
        <v>78.77</v>
      </c>
      <c r="AD132" s="4">
        <v>390</v>
      </c>
      <c r="AE132" s="8">
        <f>$AD132+$AA132</f>
        <v>408.85</v>
      </c>
      <c r="AF132" s="8">
        <f t="shared" si="7"/>
        <v>434.63</v>
      </c>
      <c r="AG132" s="8">
        <f t="shared" si="8"/>
        <v>468.77</v>
      </c>
      <c r="AH132" s="9">
        <f t="shared" si="31"/>
        <v>0.36011396011396013</v>
      </c>
      <c r="AI132">
        <f t="shared" si="57"/>
        <v>295</v>
      </c>
      <c r="AJ132">
        <f t="shared" si="58"/>
        <v>279</v>
      </c>
      <c r="AK132">
        <f t="shared" si="59"/>
        <v>233</v>
      </c>
      <c r="AL132">
        <f t="shared" si="60"/>
        <v>225</v>
      </c>
      <c r="AM132">
        <f t="shared" si="61"/>
        <v>220</v>
      </c>
      <c r="AP132" s="30"/>
      <c r="BQ132" s="31"/>
      <c r="BS132" s="30"/>
      <c r="CT132" s="31"/>
    </row>
    <row r="133" spans="1:98" x14ac:dyDescent="0.3">
      <c r="A133" s="11">
        <v>-1E-4</v>
      </c>
      <c r="B133" s="11">
        <v>3.3E-3</v>
      </c>
      <c r="C133" s="3">
        <v>45992</v>
      </c>
      <c r="D133" s="3"/>
      <c r="E133" s="1"/>
      <c r="F133" s="1"/>
      <c r="G133" s="1"/>
      <c r="H133" s="6"/>
      <c r="I133" s="6"/>
      <c r="J133" s="6"/>
      <c r="K133" s="6"/>
      <c r="L133" s="4"/>
      <c r="M133" s="4"/>
      <c r="N133" s="4">
        <v>312</v>
      </c>
      <c r="O133" s="4">
        <v>316</v>
      </c>
      <c r="P133" s="15">
        <v>265</v>
      </c>
      <c r="Q133" s="15">
        <v>260</v>
      </c>
      <c r="R133" s="15">
        <v>231</v>
      </c>
      <c r="S133" s="15">
        <v>205</v>
      </c>
      <c r="T133" s="36">
        <f>S133-10</f>
        <v>195</v>
      </c>
      <c r="U133" s="6"/>
      <c r="V133" s="6"/>
      <c r="W133" s="20">
        <f t="shared" si="27"/>
        <v>281.77777777777777</v>
      </c>
      <c r="X133" s="20">
        <f t="shared" si="28"/>
        <v>205.00793650793653</v>
      </c>
      <c r="Y133" s="23">
        <f t="shared" si="29"/>
        <v>257.18333333333334</v>
      </c>
      <c r="Z133" s="23">
        <f t="shared" si="30"/>
        <v>198.26369047619048</v>
      </c>
      <c r="AA133">
        <v>18.850000000000001</v>
      </c>
      <c r="AB133" s="14">
        <v>44.63</v>
      </c>
      <c r="AC133" s="14">
        <v>78.77</v>
      </c>
      <c r="AD133" s="4">
        <v>390</v>
      </c>
      <c r="AE133" s="8">
        <f>$AD133+$AA133</f>
        <v>408.85</v>
      </c>
      <c r="AF133" s="8">
        <f t="shared" si="7"/>
        <v>434.63</v>
      </c>
      <c r="AG133" s="8">
        <f t="shared" si="8"/>
        <v>468.77</v>
      </c>
      <c r="AH133" s="9">
        <f t="shared" si="31"/>
        <v>0.27749287749287749</v>
      </c>
      <c r="AI133">
        <f t="shared" si="57"/>
        <v>312</v>
      </c>
      <c r="AJ133">
        <f t="shared" si="58"/>
        <v>316</v>
      </c>
      <c r="AK133">
        <f t="shared" si="59"/>
        <v>265</v>
      </c>
      <c r="AL133">
        <f t="shared" si="60"/>
        <v>260</v>
      </c>
      <c r="AM133">
        <f t="shared" si="61"/>
        <v>231</v>
      </c>
      <c r="AP133" s="30"/>
      <c r="BQ133" s="31"/>
      <c r="BS133" s="30"/>
      <c r="CT133" s="31"/>
    </row>
    <row r="134" spans="1:98" x14ac:dyDescent="0.3">
      <c r="A134" s="11">
        <v>4.1000000000000003E-3</v>
      </c>
      <c r="B134" s="11"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6"/>
      <c r="K134" s="6"/>
      <c r="L134" s="4"/>
      <c r="M134" s="4"/>
      <c r="N134" s="4"/>
      <c r="O134" s="4">
        <v>364</v>
      </c>
      <c r="P134" s="15">
        <v>294</v>
      </c>
      <c r="Q134" s="15">
        <v>275</v>
      </c>
      <c r="R134" s="15">
        <v>255</v>
      </c>
      <c r="S134" s="15">
        <v>215</v>
      </c>
      <c r="T134" s="15">
        <v>203</v>
      </c>
      <c r="U134" s="6"/>
      <c r="V134" s="6"/>
      <c r="W134" s="20">
        <f t="shared" si="27"/>
        <v>311</v>
      </c>
      <c r="X134" s="20">
        <f t="shared" si="28"/>
        <v>205.00793650793653</v>
      </c>
      <c r="Y134" s="23">
        <f t="shared" si="29"/>
        <v>280.60000000000002</v>
      </c>
      <c r="Z134" s="23">
        <f t="shared" si="30"/>
        <v>198.26369047619048</v>
      </c>
      <c r="AA134">
        <v>18.850000000000001</v>
      </c>
      <c r="AB134" s="14">
        <v>44.63</v>
      </c>
      <c r="AC134" s="14">
        <v>78.77</v>
      </c>
      <c r="AD134" s="15">
        <v>390</v>
      </c>
      <c r="AE134" s="8">
        <f>$AD134+$AA134</f>
        <v>408.85</v>
      </c>
      <c r="AF134" s="8">
        <f t="shared" si="7"/>
        <v>434.63</v>
      </c>
      <c r="AG134" s="8">
        <f t="shared" si="8"/>
        <v>468.77</v>
      </c>
      <c r="AH134" s="9">
        <f t="shared" ref="AH134:AH137" si="62">(AD134-W134)/AD134</f>
        <v>0.20256410256410257</v>
      </c>
      <c r="AI134">
        <f t="shared" si="57"/>
        <v>364</v>
      </c>
      <c r="AJ134">
        <f t="shared" si="58"/>
        <v>294</v>
      </c>
      <c r="AK134">
        <f t="shared" si="59"/>
        <v>275</v>
      </c>
      <c r="AL134">
        <f t="shared" si="60"/>
        <v>255</v>
      </c>
      <c r="AM134">
        <f t="shared" si="61"/>
        <v>215</v>
      </c>
      <c r="AP134" s="30"/>
      <c r="BQ134" s="31"/>
      <c r="BS134" s="30"/>
      <c r="CT134" s="31"/>
    </row>
    <row r="135" spans="1:98" x14ac:dyDescent="0.3">
      <c r="A135" s="11">
        <v>-7.3000000000000001E-3</v>
      </c>
      <c r="B135" s="11"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6"/>
      <c r="K135" s="6"/>
      <c r="L135" s="4"/>
      <c r="M135" s="4"/>
      <c r="N135" s="4"/>
      <c r="O135" s="4">
        <v>436</v>
      </c>
      <c r="P135" s="4">
        <v>314</v>
      </c>
      <c r="Q135" s="4">
        <v>298</v>
      </c>
      <c r="R135" s="4">
        <v>270</v>
      </c>
      <c r="S135" s="4">
        <v>247</v>
      </c>
      <c r="T135" s="4">
        <v>209</v>
      </c>
      <c r="U135" s="6"/>
      <c r="V135" s="6"/>
      <c r="W135" s="20">
        <f t="shared" si="27"/>
        <v>344.72222222222223</v>
      </c>
      <c r="X135" s="20">
        <f t="shared" si="28"/>
        <v>205.00793650793653</v>
      </c>
      <c r="Y135" s="23">
        <f t="shared" si="29"/>
        <v>309.21666666666664</v>
      </c>
      <c r="Z135" s="23">
        <f t="shared" si="30"/>
        <v>198.26369047619048</v>
      </c>
      <c r="AA135">
        <v>18.850000000000001</v>
      </c>
      <c r="AB135" s="14">
        <v>44.63</v>
      </c>
      <c r="AC135" s="14">
        <v>78.77</v>
      </c>
      <c r="AD135" s="4">
        <v>390</v>
      </c>
      <c r="AE135" s="8">
        <f>$AD135+$AA135</f>
        <v>408.85</v>
      </c>
      <c r="AF135" s="8">
        <f t="shared" si="7"/>
        <v>434.63</v>
      </c>
      <c r="AG135" s="8">
        <f t="shared" si="8"/>
        <v>468.77</v>
      </c>
      <c r="AH135" s="9">
        <f t="shared" si="62"/>
        <v>0.11609686609686608</v>
      </c>
      <c r="AI135">
        <f t="shared" si="57"/>
        <v>436</v>
      </c>
      <c r="AJ135">
        <f t="shared" si="58"/>
        <v>314</v>
      </c>
      <c r="AK135">
        <f t="shared" si="59"/>
        <v>298</v>
      </c>
      <c r="AL135">
        <f t="shared" si="60"/>
        <v>270</v>
      </c>
      <c r="AM135">
        <f t="shared" si="61"/>
        <v>247</v>
      </c>
      <c r="AP135" s="30"/>
      <c r="BQ135" s="31"/>
      <c r="BS135" s="30"/>
      <c r="CT135" s="31"/>
    </row>
    <row r="136" spans="1:98" x14ac:dyDescent="0.3">
      <c r="A136" s="11">
        <v>3.7000000000000002E-3</v>
      </c>
      <c r="B136" s="11"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6"/>
      <c r="K136" s="6"/>
      <c r="L136" s="4"/>
      <c r="M136" s="4"/>
      <c r="N136" s="4"/>
      <c r="O136" s="4">
        <v>400</v>
      </c>
      <c r="P136" s="4">
        <v>298</v>
      </c>
      <c r="Q136" s="4">
        <v>282</v>
      </c>
      <c r="R136" s="4">
        <v>261</v>
      </c>
      <c r="S136" s="4">
        <v>240</v>
      </c>
      <c r="T136" s="4">
        <v>218</v>
      </c>
      <c r="U136" s="6"/>
      <c r="V136" s="6"/>
      <c r="W136" s="20">
        <f t="shared" si="27"/>
        <v>318.94444444444446</v>
      </c>
      <c r="X136" s="20">
        <f t="shared" si="28"/>
        <v>205.00793650793653</v>
      </c>
      <c r="Y136" s="23">
        <f t="shared" si="29"/>
        <v>290.13333333333333</v>
      </c>
      <c r="Z136" s="23">
        <f t="shared" si="30"/>
        <v>198.26369047619048</v>
      </c>
      <c r="AA136">
        <v>18.850000000000001</v>
      </c>
      <c r="AB136" s="14">
        <v>44.63</v>
      </c>
      <c r="AC136" s="14">
        <v>78.77</v>
      </c>
      <c r="AD136" s="4">
        <v>390</v>
      </c>
      <c r="AE136" s="8">
        <f t="shared" ref="AE136:AE141" si="63">$AD136+$AA136</f>
        <v>408.85</v>
      </c>
      <c r="AF136" s="8">
        <f t="shared" si="7"/>
        <v>434.63</v>
      </c>
      <c r="AG136" s="8">
        <f t="shared" si="8"/>
        <v>468.77</v>
      </c>
      <c r="AH136" s="9">
        <f t="shared" si="62"/>
        <v>0.18219373219373217</v>
      </c>
      <c r="AI136">
        <f t="shared" si="57"/>
        <v>400</v>
      </c>
      <c r="AJ136">
        <f t="shared" si="58"/>
        <v>298</v>
      </c>
      <c r="AK136">
        <f t="shared" si="59"/>
        <v>282</v>
      </c>
      <c r="AL136">
        <f t="shared" si="60"/>
        <v>261</v>
      </c>
      <c r="AM136">
        <f t="shared" si="61"/>
        <v>240</v>
      </c>
      <c r="AP136" s="30"/>
      <c r="BQ136" s="31"/>
      <c r="BS136" s="30"/>
      <c r="CT136" s="31"/>
    </row>
    <row r="137" spans="1:98" x14ac:dyDescent="0.3">
      <c r="A137" s="11">
        <v>1.32E-2</v>
      </c>
      <c r="B137" s="11"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6"/>
      <c r="K137" s="6"/>
      <c r="L137" s="4"/>
      <c r="M137" s="4"/>
      <c r="N137" s="4"/>
      <c r="O137" s="4">
        <v>325</v>
      </c>
      <c r="P137" s="4">
        <v>296</v>
      </c>
      <c r="Q137" s="4">
        <v>280</v>
      </c>
      <c r="R137" s="4">
        <v>256</v>
      </c>
      <c r="S137" s="4">
        <v>231</v>
      </c>
      <c r="T137" s="4">
        <v>214</v>
      </c>
      <c r="U137" s="4"/>
      <c r="V137" s="4"/>
      <c r="W137" s="20">
        <f t="shared" si="27"/>
        <v>294.58333333333331</v>
      </c>
      <c r="X137" s="20">
        <f t="shared" si="28"/>
        <v>205.00793650793653</v>
      </c>
      <c r="Y137" s="23">
        <f t="shared" si="29"/>
        <v>272.05</v>
      </c>
      <c r="Z137" s="23">
        <f t="shared" si="30"/>
        <v>198.26369047619048</v>
      </c>
      <c r="AA137">
        <v>18.850000000000001</v>
      </c>
      <c r="AB137" s="14">
        <v>44.63</v>
      </c>
      <c r="AC137" s="14">
        <v>78.77</v>
      </c>
      <c r="AD137" s="4">
        <v>390</v>
      </c>
      <c r="AE137" s="8">
        <f t="shared" si="63"/>
        <v>408.85</v>
      </c>
      <c r="AF137" s="8">
        <f t="shared" si="7"/>
        <v>434.63</v>
      </c>
      <c r="AG137" s="8">
        <f t="shared" si="8"/>
        <v>468.77</v>
      </c>
      <c r="AH137" s="9">
        <f t="shared" si="62"/>
        <v>0.2446581196581197</v>
      </c>
      <c r="AI137">
        <f t="shared" si="57"/>
        <v>325</v>
      </c>
      <c r="AJ137">
        <f t="shared" si="58"/>
        <v>296</v>
      </c>
      <c r="AK137">
        <f t="shared" si="59"/>
        <v>280</v>
      </c>
      <c r="AL137">
        <f t="shared" si="60"/>
        <v>256</v>
      </c>
      <c r="AM137">
        <f t="shared" si="61"/>
        <v>231</v>
      </c>
      <c r="AP137" s="30"/>
      <c r="BQ137" s="31"/>
      <c r="BS137" s="30"/>
      <c r="CT137" s="31"/>
    </row>
    <row r="138" spans="1:98" x14ac:dyDescent="0.3">
      <c r="A138" s="11">
        <v>8.3999999999999995E-3</v>
      </c>
      <c r="B138" s="11"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v>337</v>
      </c>
      <c r="P138" s="4">
        <v>317</v>
      </c>
      <c r="Q138" s="4">
        <v>293</v>
      </c>
      <c r="R138" s="4">
        <v>267</v>
      </c>
      <c r="S138" s="4">
        <v>249</v>
      </c>
      <c r="T138" s="4">
        <v>220</v>
      </c>
      <c r="U138" s="4"/>
      <c r="V138" s="4"/>
      <c r="W138" s="20">
        <f t="shared" si="27"/>
        <v>307.88888888888891</v>
      </c>
      <c r="X138" s="20">
        <f t="shared" si="28"/>
        <v>205.00793650793653</v>
      </c>
      <c r="Y138" s="23">
        <f t="shared" si="29"/>
        <v>284.8</v>
      </c>
      <c r="Z138" s="23">
        <f t="shared" si="30"/>
        <v>198.26369047619048</v>
      </c>
      <c r="AA138">
        <v>18.850000000000001</v>
      </c>
      <c r="AB138" s="14">
        <v>44.63</v>
      </c>
      <c r="AC138" s="14">
        <v>78.77</v>
      </c>
      <c r="AD138" s="4">
        <v>390</v>
      </c>
      <c r="AE138" s="8">
        <f t="shared" si="63"/>
        <v>408.85</v>
      </c>
      <c r="AF138" s="8">
        <f t="shared" si="7"/>
        <v>434.63</v>
      </c>
      <c r="AG138" s="8">
        <f t="shared" si="8"/>
        <v>468.77</v>
      </c>
      <c r="AH138" s="9">
        <f t="shared" ref="AH138:AH139" si="64">(AD138-W138)/AD138</f>
        <v>0.21054131054131048</v>
      </c>
      <c r="AI138">
        <f t="shared" si="57"/>
        <v>337</v>
      </c>
      <c r="AJ138">
        <f t="shared" si="58"/>
        <v>317</v>
      </c>
      <c r="AK138">
        <f t="shared" si="59"/>
        <v>293</v>
      </c>
      <c r="AL138">
        <f t="shared" si="60"/>
        <v>267</v>
      </c>
      <c r="AM138">
        <f t="shared" si="61"/>
        <v>249</v>
      </c>
      <c r="AP138" s="30"/>
      <c r="BQ138" s="31"/>
      <c r="BS138" s="30"/>
      <c r="CT138" s="31"/>
    </row>
    <row r="139" spans="1:98" x14ac:dyDescent="0.3">
      <c r="A139" s="11">
        <v>-5.0000000000000001E-3</v>
      </c>
      <c r="B139" s="11"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v>314</v>
      </c>
      <c r="P139" s="4">
        <v>313</v>
      </c>
      <c r="Q139" s="4">
        <v>295</v>
      </c>
      <c r="R139" s="4">
        <v>270</v>
      </c>
      <c r="S139" s="4">
        <v>251</v>
      </c>
      <c r="T139" s="4">
        <v>222</v>
      </c>
      <c r="U139" s="4"/>
      <c r="V139" s="4"/>
      <c r="W139" s="20">
        <f t="shared" si="27"/>
        <v>301.22222222222223</v>
      </c>
      <c r="X139" s="20">
        <f t="shared" si="28"/>
        <v>205.00793650793653</v>
      </c>
      <c r="Y139" s="23">
        <f t="shared" si="29"/>
        <v>280.93333333333334</v>
      </c>
      <c r="Z139" s="23">
        <f t="shared" si="30"/>
        <v>198.26369047619048</v>
      </c>
      <c r="AA139">
        <v>18.850000000000001</v>
      </c>
      <c r="AB139" s="14">
        <v>44.63</v>
      </c>
      <c r="AC139" s="14">
        <v>78.77</v>
      </c>
      <c r="AD139" s="4">
        <v>390</v>
      </c>
      <c r="AE139" s="8">
        <f t="shared" si="63"/>
        <v>408.85</v>
      </c>
      <c r="AF139" s="8">
        <f t="shared" si="7"/>
        <v>434.63</v>
      </c>
      <c r="AG139" s="8">
        <f t="shared" si="8"/>
        <v>468.77</v>
      </c>
      <c r="AH139" s="9">
        <f t="shared" si="64"/>
        <v>0.22763532763532762</v>
      </c>
      <c r="AI139">
        <f t="shared" si="57"/>
        <v>314</v>
      </c>
      <c r="AJ139">
        <f t="shared" si="58"/>
        <v>313</v>
      </c>
      <c r="AK139">
        <f t="shared" si="59"/>
        <v>295</v>
      </c>
      <c r="AL139">
        <f t="shared" si="60"/>
        <v>270</v>
      </c>
      <c r="AM139">
        <f t="shared" si="61"/>
        <v>251</v>
      </c>
      <c r="AP139" s="30"/>
      <c r="BQ139" s="31"/>
      <c r="BS139" s="30"/>
      <c r="CT139" s="31"/>
    </row>
    <row r="140" spans="1:98" x14ac:dyDescent="0.3">
      <c r="A140" s="11">
        <v>-1.1599999999999999E-2</v>
      </c>
      <c r="B140" s="11"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v>270</v>
      </c>
      <c r="P140" s="4">
        <v>315</v>
      </c>
      <c r="Q140" s="4">
        <v>288</v>
      </c>
      <c r="R140" s="4">
        <v>260</v>
      </c>
      <c r="S140" s="4">
        <v>246</v>
      </c>
      <c r="T140" s="4">
        <v>220</v>
      </c>
      <c r="U140" s="4"/>
      <c r="V140" s="4"/>
      <c r="W140" s="20">
        <f t="shared" si="27"/>
        <v>289.33333333333331</v>
      </c>
      <c r="X140" s="20">
        <f t="shared" si="28"/>
        <v>205.00793650793653</v>
      </c>
      <c r="Y140" s="23">
        <f t="shared" si="29"/>
        <v>270.8</v>
      </c>
      <c r="Z140" s="23">
        <f t="shared" si="30"/>
        <v>198.26369047619048</v>
      </c>
      <c r="AA140">
        <v>18.850000000000001</v>
      </c>
      <c r="AB140" s="14">
        <v>44.63</v>
      </c>
      <c r="AC140" s="14">
        <v>78.77</v>
      </c>
      <c r="AD140" s="4">
        <v>390</v>
      </c>
      <c r="AE140" s="8">
        <f t="shared" si="63"/>
        <v>408.85</v>
      </c>
      <c r="AF140" s="8">
        <f t="shared" si="7"/>
        <v>434.63</v>
      </c>
      <c r="AG140" s="8">
        <f t="shared" si="8"/>
        <v>468.77</v>
      </c>
      <c r="AH140" s="9">
        <f t="shared" ref="AH140:AH141" si="65">(AD140-W140)/AD140</f>
        <v>0.25811965811965815</v>
      </c>
      <c r="AI140">
        <f t="shared" si="57"/>
        <v>270</v>
      </c>
      <c r="AJ140">
        <f t="shared" si="58"/>
        <v>315</v>
      </c>
      <c r="AK140">
        <f t="shared" si="59"/>
        <v>288</v>
      </c>
      <c r="AL140">
        <f t="shared" si="60"/>
        <v>260</v>
      </c>
      <c r="AM140">
        <f t="shared" si="61"/>
        <v>246</v>
      </c>
      <c r="AP140" s="30"/>
      <c r="BQ140" s="31"/>
      <c r="BS140" s="30"/>
      <c r="CT140" s="31"/>
    </row>
    <row r="141" spans="1:98" x14ac:dyDescent="0.3">
      <c r="A141" s="11"/>
      <c r="B141" s="11"/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>
        <v>281</v>
      </c>
      <c r="P141" s="4">
        <v>322</v>
      </c>
      <c r="Q141" s="4">
        <v>302</v>
      </c>
      <c r="R141" s="4">
        <v>269</v>
      </c>
      <c r="S141" s="4">
        <v>253</v>
      </c>
      <c r="T141" s="4">
        <v>218</v>
      </c>
      <c r="U141" s="4"/>
      <c r="V141" s="4"/>
      <c r="W141" s="20">
        <f t="shared" si="27"/>
        <v>299.33333333333331</v>
      </c>
      <c r="X141" s="20">
        <f t="shared" si="28"/>
        <v>205.00793650793653</v>
      </c>
      <c r="Y141" s="23">
        <f t="shared" si="29"/>
        <v>278.05</v>
      </c>
      <c r="Z141" s="23">
        <f t="shared" si="30"/>
        <v>198.26369047619048</v>
      </c>
      <c r="AA141">
        <v>18.850000000000001</v>
      </c>
      <c r="AB141" s="14">
        <v>44.63</v>
      </c>
      <c r="AC141" s="14">
        <v>78.77</v>
      </c>
      <c r="AD141" s="4">
        <v>390</v>
      </c>
      <c r="AE141" s="8">
        <f t="shared" si="63"/>
        <v>408.85</v>
      </c>
      <c r="AF141" s="8">
        <f t="shared" si="7"/>
        <v>434.63</v>
      </c>
      <c r="AG141" s="8">
        <f t="shared" si="8"/>
        <v>468.77</v>
      </c>
      <c r="AH141" s="9">
        <f t="shared" si="65"/>
        <v>0.23247863247863254</v>
      </c>
      <c r="AI141">
        <f t="shared" si="57"/>
        <v>281</v>
      </c>
      <c r="AJ141">
        <f t="shared" si="58"/>
        <v>322</v>
      </c>
      <c r="AK141">
        <f t="shared" si="59"/>
        <v>302</v>
      </c>
      <c r="AL141">
        <f t="shared" si="60"/>
        <v>269</v>
      </c>
      <c r="AM141">
        <f t="shared" si="61"/>
        <v>253</v>
      </c>
      <c r="AP141" s="30"/>
      <c r="BQ141" s="31"/>
      <c r="BS141" s="30"/>
      <c r="CT141" s="31"/>
    </row>
    <row r="142" spans="1:98" x14ac:dyDescent="0.3">
      <c r="A142" s="11"/>
      <c r="B142" s="11"/>
      <c r="C142" s="3">
        <v>46266</v>
      </c>
      <c r="D142" s="3"/>
      <c r="E142" s="1"/>
      <c r="F142" s="1"/>
      <c r="G142" s="1"/>
      <c r="H142" s="6"/>
      <c r="I142" s="6"/>
      <c r="J142" s="6"/>
      <c r="K142" s="6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0"/>
      <c r="X142" s="20"/>
      <c r="Y142" s="23"/>
      <c r="Z142" s="23"/>
      <c r="AB142" s="14"/>
      <c r="AC142" s="14"/>
      <c r="AD142" s="4"/>
      <c r="AE142" s="8"/>
      <c r="AF142" s="14"/>
      <c r="AG142" s="14"/>
      <c r="AH142" s="9"/>
      <c r="AP142" s="30"/>
      <c r="BQ142" s="31"/>
      <c r="BS142" s="30"/>
      <c r="CT142" s="31"/>
    </row>
    <row r="143" spans="1:98" x14ac:dyDescent="0.3">
      <c r="A143" s="11"/>
      <c r="B143" s="11"/>
      <c r="C143" s="3">
        <v>46296</v>
      </c>
      <c r="D143" s="3"/>
      <c r="E143" s="1"/>
      <c r="F143" s="1"/>
      <c r="G143" s="1"/>
      <c r="H143" s="6"/>
      <c r="I143" s="6"/>
      <c r="J143" s="6"/>
      <c r="K143" s="6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20"/>
      <c r="X143" s="20"/>
      <c r="Y143" s="23"/>
      <c r="Z143" s="23"/>
      <c r="AB143" s="14"/>
      <c r="AC143" s="14"/>
      <c r="AD143" s="4"/>
      <c r="AE143" s="8"/>
      <c r="AF143" s="14"/>
      <c r="AG143" s="14"/>
      <c r="AH143" s="9"/>
      <c r="AP143" s="30"/>
      <c r="BQ143" s="31"/>
      <c r="BS143" s="30"/>
      <c r="CT143" s="31"/>
    </row>
    <row r="144" spans="1:98" x14ac:dyDescent="0.3">
      <c r="A144" s="11"/>
      <c r="B144" s="11"/>
      <c r="C144" s="3">
        <v>46327</v>
      </c>
      <c r="D144" s="3"/>
      <c r="E144" s="1"/>
      <c r="F144" s="1"/>
      <c r="G144" s="1"/>
      <c r="H144" s="6"/>
      <c r="I144" s="6"/>
      <c r="J144" s="6"/>
      <c r="K144" s="6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0"/>
      <c r="X144" s="20"/>
      <c r="Y144" s="23"/>
      <c r="Z144" s="23"/>
      <c r="AB144" s="14"/>
      <c r="AC144" s="14"/>
      <c r="AD144" s="4"/>
      <c r="AE144" s="8"/>
      <c r="AF144" s="14"/>
      <c r="AG144" s="14"/>
      <c r="AH144" s="9"/>
      <c r="AP144" s="30"/>
      <c r="BQ144" s="31"/>
      <c r="BS144" s="30"/>
      <c r="CT144" s="31"/>
    </row>
    <row r="145" spans="1:98" x14ac:dyDescent="0.3">
      <c r="A145" s="11"/>
      <c r="B145" s="11"/>
      <c r="C145" s="3">
        <v>46357</v>
      </c>
      <c r="D145" s="3"/>
      <c r="E145" s="1"/>
      <c r="F145" s="1"/>
      <c r="G145" s="1"/>
      <c r="H145" s="6"/>
      <c r="I145" s="6"/>
      <c r="J145" s="6"/>
      <c r="K145" s="6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0"/>
      <c r="X145" s="20"/>
      <c r="Y145" s="23"/>
      <c r="Z145" s="23"/>
      <c r="AB145" s="14"/>
      <c r="AC145" s="14"/>
      <c r="AD145" s="4"/>
      <c r="AE145" s="8"/>
      <c r="AF145" s="14"/>
      <c r="AG145" s="14"/>
      <c r="AH145" s="9"/>
      <c r="AP145" s="30"/>
      <c r="BQ145" s="31"/>
      <c r="BS145" s="30"/>
      <c r="CT145" s="31"/>
    </row>
    <row r="146" spans="1:98" x14ac:dyDescent="0.3">
      <c r="AP146" s="30"/>
      <c r="BQ146" s="31"/>
      <c r="BS146" s="30"/>
      <c r="CT146" s="31"/>
    </row>
    <row r="147" spans="1:98" x14ac:dyDescent="0.3">
      <c r="AP147" s="32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4"/>
      <c r="BS147" s="32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4"/>
    </row>
  </sheetData>
  <phoneticPr fontId="4" type="noConversion"/>
  <pageMargins left="0.511811024" right="0.511811024" top="0.78740157499999996" bottom="0.78740157499999996" header="0.31496062000000002" footer="0.31496062000000002"/>
  <pageSetup paperSize="9" scale="26" orientation="landscape" r:id="rId1"/>
  <headerFooter>
    <oddHeader>&amp;C&amp;"Arial"&amp;8&amp;K000000INTERNAL&amp;1#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80BFA-C473-4265-A822-389C17F8085B}">
  <sheetPr>
    <pageSetUpPr fitToPage="1"/>
  </sheetPr>
  <dimension ref="A1:CV145"/>
  <sheetViews>
    <sheetView showGridLines="0" zoomScale="85" zoomScaleNormal="85" workbookViewId="0">
      <pane xSplit="3" ySplit="1" topLeftCell="W72" activePane="bottomRight" state="frozen"/>
      <selection pane="topRight"/>
      <selection pane="bottomLeft"/>
      <selection pane="bottomRight" activeCell="AD98" sqref="AD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5" width="12.6640625" customWidth="1"/>
    <col min="6" max="10" width="12.6640625" hidden="1" customWidth="1"/>
    <col min="11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</f>
        <v>286.4862</v>
      </c>
      <c r="L86" s="4">
        <f>Forward!L86*(1+SUM($B86:$B$228))</f>
        <v>295.05629999999996</v>
      </c>
      <c r="M86" s="4">
        <f>Forward!M86*(1+SUM($B86:$B$228))</f>
        <v>262.00020000000001</v>
      </c>
      <c r="N86" s="4">
        <f>Forward!N86*(1+SUM($B86:$B$228))</f>
        <v>243.63569999999999</v>
      </c>
      <c r="O86" s="4">
        <f>Forward!O86*(1+SUM($B86:$B$228))</f>
        <v>233.84129999999999</v>
      </c>
      <c r="P86" s="4">
        <f>Forward!P86*(1+SUM($B86:$B$228))</f>
        <v>224.04689999999999</v>
      </c>
      <c r="Q86" s="4">
        <f>Forward!Q86*(1+SUM($B86:$B$228))</f>
        <v>217.9254</v>
      </c>
      <c r="R86" s="4">
        <f>Forward!R86*(1+SUM($B86:$B$228))</f>
        <v>211.8039</v>
      </c>
      <c r="S86" s="4">
        <f>Forward!S86*(1+SUM($B86:$B$228))</f>
        <v>205.6824</v>
      </c>
      <c r="T86" s="4">
        <f>Forward!T86*(1+SUM($B86:$B$228))</f>
        <v>199.5609</v>
      </c>
      <c r="U86" s="4">
        <f>Forward!U86*(1+SUM($B86:$B$228))</f>
        <v>0</v>
      </c>
      <c r="V86" s="6"/>
      <c r="W86" s="20">
        <f t="shared" ref="W86:W97" si="0">((13-MONTH($C86))*INDEX($D86:$V86,1,MATCH(YEAR($C86),$D$1:$V$1,0))+12*INDEX($D86:$V86,1,MATCH(YEAR($C86)+1,$D$1:$V$1,0))+12*INDEX($D86:$V86,1,MATCH(YEAR($C86)+2,$D$1:$V$1,0))+(MONTH($C86)-1)*INDEX($D86:$V86,1,MATCH(YEAR($C86)+3,$D$1:$V$1,0)))/36</f>
        <v>281.18090000000001</v>
      </c>
      <c r="X86" s="20">
        <f t="shared" ref="X86:X117" si="1">AVERAGE($W$2:$W$198)</f>
        <v>222.6141006565656</v>
      </c>
      <c r="Y86" s="23">
        <f t="shared" ref="Y86:Y97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264.20393999999999</v>
      </c>
      <c r="Z86" s="23">
        <f t="shared" ref="Z86:Z117" si="3">AVERAGE($Y$2:$Y$198)</f>
        <v>216.02711021212122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97" si="7">(AE86-W86)</f>
        <v>93.454899999999952</v>
      </c>
      <c r="AJ86" s="9">
        <f t="shared" ref="AJ86:AJ97" si="8">(AE86-W86)/AE86</f>
        <v>0.24945533769063172</v>
      </c>
      <c r="AK86" s="9">
        <f t="shared" ref="AK86:AK130" si="9">IF(AJ86&gt;0,AJ86,0)</f>
        <v>0.24945533769063172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</f>
        <v>210.86970000000002</v>
      </c>
      <c r="L87" s="4">
        <f>Forward!L87*(1+SUM($B87:$B$228))</f>
        <v>285.2226</v>
      </c>
      <c r="M87" s="4">
        <f>Forward!M87*(1+SUM($B87:$B$228))</f>
        <v>266.9391</v>
      </c>
      <c r="N87" s="4">
        <f>Forward!N87*(1+SUM($B87:$B$228))</f>
        <v>244.99890000000002</v>
      </c>
      <c r="O87" s="4">
        <f>Forward!O87*(1+SUM($B87:$B$228))</f>
        <v>235.24770000000001</v>
      </c>
      <c r="P87" s="4">
        <f>Forward!P87*(1+SUM($B87:$B$228))</f>
        <v>225.49650000000003</v>
      </c>
      <c r="Q87" s="4">
        <f>Forward!Q87*(1+SUM($B87:$B$228))</f>
        <v>219.40200000000002</v>
      </c>
      <c r="R87" s="4">
        <f>Forward!R87*(1+SUM($B87:$B$228))</f>
        <v>213.3075</v>
      </c>
      <c r="S87" s="4">
        <f>Forward!S87*(1+SUM($B87:$B$228))</f>
        <v>207.21300000000002</v>
      </c>
      <c r="T87" s="4">
        <f>Forward!T87*(1+SUM($B87:$B$228))</f>
        <v>201.11850000000001</v>
      </c>
      <c r="U87" s="4">
        <f>Forward!U87*(1+SUM($B87:$B$228))</f>
        <v>0</v>
      </c>
      <c r="V87" s="6"/>
      <c r="W87" s="20">
        <f t="shared" si="0"/>
        <v>255.29183333333333</v>
      </c>
      <c r="X87" s="20">
        <f t="shared" si="1"/>
        <v>222.6141006565656</v>
      </c>
      <c r="Y87" s="23">
        <f t="shared" si="2"/>
        <v>248.89937999999998</v>
      </c>
      <c r="Z87" s="23">
        <f t="shared" si="3"/>
        <v>216.02711021212122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119.34396666666663</v>
      </c>
      <c r="AJ87" s="9">
        <f t="shared" si="8"/>
        <v>0.31855996321405122</v>
      </c>
      <c r="AK87" s="9">
        <f t="shared" si="9"/>
        <v>0.31855996321405122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</f>
        <v>232.08960000000002</v>
      </c>
      <c r="L88" s="4">
        <f>Forward!L88*(1+SUM($B88:$B$228))</f>
        <v>311.87040000000002</v>
      </c>
      <c r="M88" s="4">
        <f>Forward!M88*(1+SUM($B88:$B$228))</f>
        <v>271.98</v>
      </c>
      <c r="N88" s="4">
        <f>Forward!N88*(1+SUM($B88:$B$228))</f>
        <v>241.76000000000002</v>
      </c>
      <c r="O88" s="4">
        <f>Forward!O88*(1+SUM($B88:$B$228))</f>
        <v>232.08960000000002</v>
      </c>
      <c r="P88" s="4">
        <f>Forward!P88*(1+SUM($B88:$B$228))</f>
        <v>222.41920000000002</v>
      </c>
      <c r="Q88" s="4">
        <f>Forward!Q88*(1+SUM($B88:$B$228))</f>
        <v>216.37520000000001</v>
      </c>
      <c r="R88" s="4">
        <f>Forward!R88*(1+SUM($B88:$B$228))</f>
        <v>210.33120000000002</v>
      </c>
      <c r="S88" s="4">
        <f>Forward!S88*(1+SUM($B88:$B$228))</f>
        <v>204.28720000000001</v>
      </c>
      <c r="T88" s="4">
        <f>Forward!T88*(1+SUM($B88:$B$228))</f>
        <v>198.2432</v>
      </c>
      <c r="U88" s="4">
        <f>Forward!U88*(1+SUM($B88:$B$228))</f>
        <v>0</v>
      </c>
      <c r="V88" s="6"/>
      <c r="W88" s="20">
        <f t="shared" si="0"/>
        <v>272.51724444444449</v>
      </c>
      <c r="X88" s="20">
        <f t="shared" si="1"/>
        <v>222.6141006565656</v>
      </c>
      <c r="Y88" s="23">
        <f t="shared" si="2"/>
        <v>257.63557333333335</v>
      </c>
      <c r="Z88" s="23">
        <f t="shared" si="3"/>
        <v>216.02711021212122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102.11855555555547</v>
      </c>
      <c r="AJ88" s="9">
        <f t="shared" si="8"/>
        <v>0.272580878697539</v>
      </c>
      <c r="AK88" s="9">
        <f t="shared" si="9"/>
        <v>0.272580878697539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</f>
        <v>205.12720000000002</v>
      </c>
      <c r="L89" s="4">
        <f>Forward!L89*(1+SUM($B89:$B$228))</f>
        <v>307.69080000000002</v>
      </c>
      <c r="M89" s="4">
        <f>Forward!M89*(1+SUM($B89:$B$228))</f>
        <v>277.87580000000003</v>
      </c>
      <c r="N89" s="4">
        <f>Forward!N89*(1+SUM($B89:$B$228))</f>
        <v>240.90520000000001</v>
      </c>
      <c r="O89" s="4">
        <f>Forward!O89*(1+SUM($B89:$B$228))</f>
        <v>231.36440000000002</v>
      </c>
      <c r="P89" s="4">
        <f>Forward!P89*(1+SUM($B89:$B$228))</f>
        <v>221.82360000000003</v>
      </c>
      <c r="Q89" s="4">
        <f>Forward!Q89*(1+SUM($B89:$B$228))</f>
        <v>215.86060000000001</v>
      </c>
      <c r="R89" s="4">
        <f>Forward!R89*(1+SUM($B89:$B$228))</f>
        <v>209.89760000000001</v>
      </c>
      <c r="S89" s="4">
        <f>Forward!S89*(1+SUM($B89:$B$228))</f>
        <v>203.93460000000002</v>
      </c>
      <c r="T89" s="4">
        <f>Forward!T89*(1+SUM($B89:$B$228))</f>
        <v>197.97160000000002</v>
      </c>
      <c r="U89" s="4">
        <f>Forward!U89*(1+SUM($B89:$B$228))</f>
        <v>0</v>
      </c>
      <c r="V89" s="6"/>
      <c r="W89" s="20">
        <f t="shared" si="0"/>
        <v>266.54609999999997</v>
      </c>
      <c r="X89" s="20">
        <f t="shared" si="1"/>
        <v>222.6141006565656</v>
      </c>
      <c r="Y89" s="23">
        <f t="shared" si="2"/>
        <v>253.42749999999995</v>
      </c>
      <c r="Z89" s="23">
        <f t="shared" si="3"/>
        <v>216.02711021212122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108.08969999999999</v>
      </c>
      <c r="AJ89" s="9">
        <f t="shared" si="8"/>
        <v>0.28851941005104159</v>
      </c>
      <c r="AK89" s="9">
        <f t="shared" si="9"/>
        <v>0.28851941005104159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</f>
        <v>200.94</v>
      </c>
      <c r="L90" s="4">
        <f>Forward!L90*(1+SUM($B90:$B$228))</f>
        <v>277.77</v>
      </c>
      <c r="M90" s="4">
        <f>Forward!M90*(1+SUM($B90:$B$228))</f>
        <v>269.49599999999998</v>
      </c>
      <c r="N90" s="4">
        <f>Forward!N90*(1+SUM($B90:$B$228))</f>
        <v>245.85599999999999</v>
      </c>
      <c r="O90" s="4">
        <f>Forward!O90*(1+SUM($B90:$B$228))</f>
        <v>236.39999999999998</v>
      </c>
      <c r="P90" s="4">
        <f>Forward!P90*(1+SUM($B90:$B$228))</f>
        <v>226.94399999999999</v>
      </c>
      <c r="Q90" s="4">
        <f>Forward!Q90*(1+SUM($B90:$B$228))</f>
        <v>221.03399999999999</v>
      </c>
      <c r="R90" s="4">
        <f>Forward!R90*(1+SUM($B90:$B$228))</f>
        <v>215.124</v>
      </c>
      <c r="S90" s="4">
        <f>Forward!S90*(1+SUM($B90:$B$228))</f>
        <v>209.214</v>
      </c>
      <c r="T90" s="4">
        <f>Forward!T90*(1+SUM($B90:$B$228))</f>
        <v>203.304</v>
      </c>
      <c r="U90" s="4">
        <f>Forward!U90*(1+SUM($B90:$B$228))</f>
        <v>0</v>
      </c>
      <c r="V90" s="6"/>
      <c r="W90" s="20">
        <f t="shared" si="0"/>
        <v>254.39266666666663</v>
      </c>
      <c r="X90" s="20">
        <f t="shared" si="1"/>
        <v>222.6141006565656</v>
      </c>
      <c r="Y90" s="23">
        <f t="shared" si="2"/>
        <v>247.82599999999999</v>
      </c>
      <c r="Z90" s="23">
        <f t="shared" si="3"/>
        <v>216.02711021212122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120.24313333333333</v>
      </c>
      <c r="AJ90" s="9">
        <f t="shared" si="8"/>
        <v>0.32096007197746007</v>
      </c>
      <c r="AK90" s="9">
        <f t="shared" si="9"/>
        <v>0.32096007197746007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</f>
        <v>193.0772</v>
      </c>
      <c r="L91" s="4">
        <f>Forward!L91*(1+SUM($B91:$B$228))</f>
        <v>273.1336</v>
      </c>
      <c r="M91" s="4">
        <f>Forward!M91*(1+SUM($B91:$B$228))</f>
        <v>262.53789999999998</v>
      </c>
      <c r="N91" s="4">
        <f>Forward!N91*(1+SUM($B91:$B$228))</f>
        <v>237.81460000000001</v>
      </c>
      <c r="O91" s="4">
        <f>Forward!O91*(1+SUM($B91:$B$228))</f>
        <v>228.39619999999999</v>
      </c>
      <c r="P91" s="4">
        <f>Forward!P91*(1+SUM($B91:$B$228))</f>
        <v>218.9778</v>
      </c>
      <c r="Q91" s="4">
        <f>Forward!Q91*(1+SUM($B91:$B$228))</f>
        <v>213.09129999999999</v>
      </c>
      <c r="R91" s="4">
        <f>Forward!R91*(1+SUM($B91:$B$228))</f>
        <v>207.20480000000001</v>
      </c>
      <c r="S91" s="4">
        <f>Forward!S91*(1+SUM($B91:$B$228))</f>
        <v>201.31829999999999</v>
      </c>
      <c r="T91" s="4">
        <f>Forward!T91*(1+SUM($B91:$B$228))</f>
        <v>195.43180000000001</v>
      </c>
      <c r="U91" s="4">
        <f>Forward!U91*(1+SUM($B91:$B$228))</f>
        <v>0</v>
      </c>
      <c r="V91" s="6"/>
      <c r="W91" s="20">
        <f t="shared" si="0"/>
        <v>249.12976111111109</v>
      </c>
      <c r="X91" s="20">
        <f t="shared" si="1"/>
        <v>222.6141006565656</v>
      </c>
      <c r="Y91" s="23">
        <f t="shared" si="2"/>
        <v>241.15028333333333</v>
      </c>
      <c r="Z91" s="23">
        <f t="shared" si="3"/>
        <v>216.02711021212122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125.50603888888887</v>
      </c>
      <c r="AJ91" s="9">
        <f t="shared" si="8"/>
        <v>0.33500813026648518</v>
      </c>
      <c r="AK91" s="9">
        <f t="shared" si="9"/>
        <v>0.33500813026648518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</f>
        <v>113.54820000000001</v>
      </c>
      <c r="L92" s="4">
        <f>Forward!L92*(1+SUM($B92:$B$228))</f>
        <v>254.02020000000002</v>
      </c>
      <c r="M92" s="4">
        <f>Forward!M92*(1+SUM($B92:$B$228))</f>
        <v>254.02020000000002</v>
      </c>
      <c r="N92" s="4">
        <f>Forward!N92*(1+SUM($B92:$B$228))</f>
        <v>237.63180000000003</v>
      </c>
      <c r="O92" s="4">
        <f>Forward!O92*(1+SUM($B92:$B$228))</f>
        <v>228.26700000000002</v>
      </c>
      <c r="P92" s="4">
        <f>Forward!P92*(1+SUM($B92:$B$228))</f>
        <v>218.90220000000002</v>
      </c>
      <c r="Q92" s="4">
        <f>Forward!Q92*(1+SUM($B92:$B$228))</f>
        <v>213.04920000000001</v>
      </c>
      <c r="R92" s="4">
        <f>Forward!R92*(1+SUM($B92:$B$228))</f>
        <v>207.1962</v>
      </c>
      <c r="S92" s="4">
        <f>Forward!S92*(1+SUM($B92:$B$228))</f>
        <v>201.34320000000002</v>
      </c>
      <c r="T92" s="4">
        <f>Forward!T92*(1+SUM($B92:$B$228))</f>
        <v>195.49020000000002</v>
      </c>
      <c r="U92" s="4">
        <f>Forward!U92*(1+SUM($B92:$B$228))</f>
        <v>0</v>
      </c>
      <c r="V92" s="6"/>
      <c r="W92" s="20">
        <f t="shared" si="0"/>
        <v>227.8768</v>
      </c>
      <c r="X92" s="20">
        <f t="shared" si="1"/>
        <v>222.6141006565656</v>
      </c>
      <c r="Y92" s="23">
        <f t="shared" si="2"/>
        <v>228.03288000000003</v>
      </c>
      <c r="Z92" s="23">
        <f t="shared" si="3"/>
        <v>216.02711021212122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146.75899999999996</v>
      </c>
      <c r="AJ92" s="9">
        <f t="shared" si="8"/>
        <v>0.39173778907408202</v>
      </c>
      <c r="AK92" s="9">
        <f t="shared" si="9"/>
        <v>0.39173778907408202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</f>
        <v>116.5626</v>
      </c>
      <c r="L93" s="4">
        <f>Forward!L93*(1+SUM($B93:$B$228))</f>
        <v>239.01220000000001</v>
      </c>
      <c r="M93" s="4">
        <f>Forward!M93*(1+SUM($B93:$B$228))</f>
        <v>244.89920000000001</v>
      </c>
      <c r="N93" s="4">
        <f>Forward!N93*(1+SUM($B93:$B$228))</f>
        <v>233.12520000000001</v>
      </c>
      <c r="O93" s="4">
        <f>Forward!O93*(1+SUM($B93:$B$228))</f>
        <v>223.70599999999999</v>
      </c>
      <c r="P93" s="4">
        <f>Forward!P93*(1+SUM($B93:$B$228))</f>
        <v>214.2868</v>
      </c>
      <c r="Q93" s="4">
        <f>Forward!Q93*(1+SUM($B93:$B$228))</f>
        <v>208.3998</v>
      </c>
      <c r="R93" s="4">
        <f>Forward!R93*(1+SUM($B93:$B$228))</f>
        <v>202.5128</v>
      </c>
      <c r="S93" s="4">
        <f>Forward!S93*(1+SUM($B93:$B$228))</f>
        <v>196.6258</v>
      </c>
      <c r="T93" s="4">
        <f>Forward!T93*(1+SUM($B93:$B$228))</f>
        <v>190.7388</v>
      </c>
      <c r="U93" s="4">
        <f>Forward!U93*(1+SUM($B93:$B$228))</f>
        <v>0</v>
      </c>
      <c r="V93" s="6"/>
      <c r="W93" s="20">
        <f t="shared" si="0"/>
        <v>222.82294999999999</v>
      </c>
      <c r="X93" s="20">
        <f t="shared" si="1"/>
        <v>222.6141006565656</v>
      </c>
      <c r="Y93" s="23">
        <f t="shared" si="2"/>
        <v>222.86219666666662</v>
      </c>
      <c r="Z93" s="23">
        <f t="shared" si="3"/>
        <v>216.02711021212122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151.81284999999997</v>
      </c>
      <c r="AJ93" s="9">
        <f t="shared" si="8"/>
        <v>0.40522782392926671</v>
      </c>
      <c r="AK93" s="9">
        <f t="shared" si="9"/>
        <v>0.40522782392926671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</f>
        <v>140.53900000000002</v>
      </c>
      <c r="L94" s="4">
        <f>Forward!L94*(1+SUM($B94:$B$228))</f>
        <v>232.65700000000001</v>
      </c>
      <c r="M94" s="4">
        <f>Forward!M94*(1+SUM($B94:$B$228))</f>
        <v>240.92400000000001</v>
      </c>
      <c r="N94" s="4">
        <f>Forward!N94*(1+SUM($B94:$B$228))</f>
        <v>236.20000000000002</v>
      </c>
      <c r="O94" s="4">
        <f>Forward!O94*(1+SUM($B94:$B$228))</f>
        <v>226.75200000000001</v>
      </c>
      <c r="P94" s="4">
        <f>Forward!P94*(1+SUM($B94:$B$228))</f>
        <v>217.304</v>
      </c>
      <c r="Q94" s="4">
        <f>Forward!Q94*(1+SUM($B94:$B$228))</f>
        <v>211.399</v>
      </c>
      <c r="R94" s="4">
        <f>Forward!R94*(1+SUM($B94:$B$228))</f>
        <v>205.494</v>
      </c>
      <c r="S94" s="4">
        <f>Forward!S94*(1+SUM($B94:$B$228))</f>
        <v>199.589</v>
      </c>
      <c r="T94" s="4">
        <f>Forward!T94*(1+SUM($B94:$B$228))</f>
        <v>193.684</v>
      </c>
      <c r="U94" s="4">
        <f>Forward!U94*(1+SUM($B94:$B$228))</f>
        <v>0</v>
      </c>
      <c r="V94" s="6"/>
      <c r="W94" s="20">
        <f t="shared" si="0"/>
        <v>225.96466666666669</v>
      </c>
      <c r="X94" s="20">
        <f t="shared" si="1"/>
        <v>222.6141006565656</v>
      </c>
      <c r="Y94" s="23">
        <f t="shared" si="2"/>
        <v>225.64973333333333</v>
      </c>
      <c r="Z94" s="23">
        <f t="shared" si="3"/>
        <v>216.02711021212122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148.67113333333327</v>
      </c>
      <c r="AJ94" s="9">
        <f t="shared" si="8"/>
        <v>0.39684176828090983</v>
      </c>
      <c r="AK94" s="9">
        <f t="shared" si="9"/>
        <v>0.39684176828090983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</f>
        <v>112.4705</v>
      </c>
      <c r="L95" s="4">
        <f>Forward!L95*(1+SUM($B95:$B$228))</f>
        <v>195.34350000000001</v>
      </c>
      <c r="M95" s="4">
        <f>Forward!M95*(1+SUM($B95:$B$228))</f>
        <v>219.0215</v>
      </c>
      <c r="N95" s="4">
        <f>Forward!N95*(1+SUM($B95:$B$228))</f>
        <v>219.0215</v>
      </c>
      <c r="O95" s="4">
        <f>Forward!O95*(1+SUM($B95:$B$228))</f>
        <v>209.55029999999999</v>
      </c>
      <c r="P95" s="4">
        <f>Forward!P95*(1+SUM($B95:$B$228))</f>
        <v>207.1825</v>
      </c>
      <c r="Q95" s="4">
        <f>Forward!Q95*(1+SUM($B95:$B$228))</f>
        <v>201.26300000000001</v>
      </c>
      <c r="R95" s="4">
        <f>Forward!R95*(1+SUM($B95:$B$228))</f>
        <v>195.34350000000001</v>
      </c>
      <c r="S95" s="4">
        <f>Forward!S95*(1+SUM($B95:$B$228))</f>
        <v>189.42399999999998</v>
      </c>
      <c r="T95" s="4">
        <f>Forward!T95*(1+SUM($B95:$B$228))</f>
        <v>183.50449999999998</v>
      </c>
      <c r="U95" s="4">
        <f>Forward!U95*(1+SUM($B95:$B$228))</f>
        <v>0</v>
      </c>
      <c r="V95" s="6"/>
      <c r="W95" s="20">
        <f t="shared" si="0"/>
        <v>202.24958333333336</v>
      </c>
      <c r="X95" s="20">
        <f t="shared" si="1"/>
        <v>222.6141006565656</v>
      </c>
      <c r="Y95" s="23">
        <f t="shared" si="2"/>
        <v>205.28825999999998</v>
      </c>
      <c r="Z95" s="23">
        <f t="shared" si="3"/>
        <v>216.02711021212122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172.3862166666666</v>
      </c>
      <c r="AJ95" s="9">
        <f t="shared" si="8"/>
        <v>0.46014346911498211</v>
      </c>
      <c r="AK95" s="9">
        <f t="shared" si="9"/>
        <v>0.46014346911498211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</f>
        <v>106.02</v>
      </c>
      <c r="L96" s="4">
        <f>Forward!L96*(1+SUM($B96:$B$228))</f>
        <v>142.53799999999998</v>
      </c>
      <c r="M96" s="4">
        <f>Forward!M96*(1+SUM($B96:$B$228))</f>
        <v>192.01399999999998</v>
      </c>
      <c r="N96" s="4">
        <f>Forward!N96*(1+SUM($B96:$B$228))</f>
        <v>203.79399999999998</v>
      </c>
      <c r="O96" s="4">
        <f>Forward!O96*(1+SUM($B96:$B$228))</f>
        <v>194.36999999999998</v>
      </c>
      <c r="P96" s="4">
        <f>Forward!P96*(1+SUM($B96:$B$228))</f>
        <v>206.14999999999998</v>
      </c>
      <c r="Q96" s="4">
        <f>Forward!Q96*(1+SUM($B96:$B$228))</f>
        <v>200.26</v>
      </c>
      <c r="R96" s="4">
        <f>Forward!R96*(1+SUM($B96:$B$228))</f>
        <v>194.36999999999998</v>
      </c>
      <c r="S96" s="4">
        <f>Forward!S96*(1+SUM($B96:$B$228))</f>
        <v>188.48</v>
      </c>
      <c r="T96" s="4">
        <f>Forward!T96*(1+SUM($B96:$B$228))</f>
        <v>182.59</v>
      </c>
      <c r="U96" s="4">
        <f>Forward!U96*(1+SUM($B96:$B$228))</f>
        <v>0</v>
      </c>
      <c r="V96" s="6"/>
      <c r="W96" s="20">
        <f t="shared" si="0"/>
        <v>174.01677777777775</v>
      </c>
      <c r="X96" s="20">
        <f t="shared" si="1"/>
        <v>222.6141006565656</v>
      </c>
      <c r="Y96" s="23">
        <f t="shared" si="2"/>
        <v>184.4355333333333</v>
      </c>
      <c r="Z96" s="23">
        <f t="shared" si="3"/>
        <v>216.02711021212122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200.61902222222221</v>
      </c>
      <c r="AJ96" s="9">
        <f t="shared" si="8"/>
        <v>0.53550414088088283</v>
      </c>
      <c r="AK96" s="9">
        <f t="shared" si="9"/>
        <v>0.53550414088088283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</f>
        <v>106.8249</v>
      </c>
      <c r="L97" s="4">
        <f>Forward!L97*(1+SUM($B97:$B$228))</f>
        <v>138.52019999999999</v>
      </c>
      <c r="M97" s="4">
        <f>Forward!M97*(1+SUM($B97:$B$228))</f>
        <v>185.47619999999998</v>
      </c>
      <c r="N97" s="4">
        <f>Forward!N97*(1+SUM($B97:$B$228))</f>
        <v>199.56299999999999</v>
      </c>
      <c r="O97" s="4">
        <f>Forward!O97*(1+SUM($B97:$B$228))</f>
        <v>190.17179999999999</v>
      </c>
      <c r="P97" s="4">
        <f>Forward!P97*(1+SUM($B97:$B$228))</f>
        <v>205.43249999999998</v>
      </c>
      <c r="Q97" s="4">
        <f>Forward!Q97*(1+SUM($B97:$B$228))</f>
        <v>199.56299999999999</v>
      </c>
      <c r="R97" s="4">
        <f>Forward!R97*(1+SUM($B97:$B$228))</f>
        <v>193.6935</v>
      </c>
      <c r="S97" s="4">
        <f>Forward!S97*(1+SUM($B97:$B$228))</f>
        <v>187.82399999999998</v>
      </c>
      <c r="T97" s="4">
        <f>Forward!T97*(1+SUM($B97:$B$228))</f>
        <v>181.9545</v>
      </c>
      <c r="U97" s="4">
        <f>Forward!U97*(1+SUM($B97:$B$228))</f>
        <v>0</v>
      </c>
      <c r="V97" s="6"/>
      <c r="W97" s="20">
        <f t="shared" si="0"/>
        <v>171.94374166666663</v>
      </c>
      <c r="X97" s="20">
        <f t="shared" si="1"/>
        <v>222.6141006565656</v>
      </c>
      <c r="Y97" s="23">
        <f t="shared" si="2"/>
        <v>182.18927999999997</v>
      </c>
      <c r="Z97" s="23">
        <f t="shared" si="3"/>
        <v>216.02711021212122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202.69205833333334</v>
      </c>
      <c r="AJ97" s="9">
        <f t="shared" si="8"/>
        <v>0.54103761128363426</v>
      </c>
      <c r="AK97" s="9">
        <f t="shared" si="9"/>
        <v>0.54103761128363426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</f>
        <v>126.1116</v>
      </c>
      <c r="M98" s="4">
        <f>Forward!M98*(1+SUM($B98:$B$228))</f>
        <v>151.80099999999999</v>
      </c>
      <c r="N98" s="4">
        <f>Forward!N98*(1+SUM($B98:$B$228))</f>
        <v>169.31649999999999</v>
      </c>
      <c r="O98" s="4">
        <f>Forward!O98*(1+SUM($B98:$B$228))</f>
        <v>184.4966</v>
      </c>
      <c r="P98" s="4">
        <f>Forward!P98*(1+SUM($B98:$B$228))</f>
        <v>209.01829999999998</v>
      </c>
      <c r="Q98" s="4">
        <f>Forward!Q98*(1+SUM($B98:$B$228))</f>
        <v>203.1798</v>
      </c>
      <c r="R98" s="4">
        <f>Forward!R98*(1+SUM($B98:$B$228))</f>
        <v>197.34129999999999</v>
      </c>
      <c r="S98" s="4">
        <f>Forward!S98*(1+SUM($B98:$B$228))</f>
        <v>191.50279999999998</v>
      </c>
      <c r="T98" s="4">
        <f>Forward!T98*(1+SUM($B98:$B$228))</f>
        <v>185.6643</v>
      </c>
      <c r="U98" s="4">
        <f>Forward!U98*(1+SUM($B98:$B$228))</f>
        <v>0</v>
      </c>
      <c r="V98" s="6"/>
      <c r="W98" s="20">
        <f t="shared" ref="W98:W140" si="12">((13-MONTH($C98))*INDEX($D98:$V98,1,MATCH(YEAR($C98),$D$1:$V$1,0))+12*INDEX($D98:$V98,1,MATCH(YEAR($C98)+1,$D$1:$V$1,0))+12*INDEX($D98:$V98,1,MATCH(YEAR($C98)+2,$D$1:$V$1,0))+(MONTH($C98)-1)*INDEX($D98:$V98,1,MATCH(YEAR($C98)+3,$D$1:$V$1,0)))/36</f>
        <v>149.07636666666664</v>
      </c>
      <c r="X98" s="20">
        <f t="shared" si="1"/>
        <v>222.6141006565656</v>
      </c>
      <c r="Y98" s="23">
        <f t="shared" ref="Y98:Y140" si="13">((13-MONTH($C98))*INDEX($D98:$V98,1,MATCH(YEAR($C98),$D$1:$V$1,0))+12*INDEX($D98:$V98,1,MATCH(YEAR($C98)+1,$D$1:$V$1,0))+12*INDEX($D98:$V98,1,MATCH(YEAR($C98)+2,$D$1:$V$1,0))+12*INDEX($D98:$V98,1,MATCH(YEAR($C98)+3,$D$1:$V$1,0))+12*INDEX($D98:$V98,1,MATCH(YEAR($C98)+4,$D$1:$V$1,0))+(MONTH($C98)-1)*INDEX($D98:$V98,1,MATCH(YEAR($C98)+5,$D$1:$V$1,0)))/60</f>
        <v>168.14879999999999</v>
      </c>
      <c r="Z98" s="23">
        <f t="shared" si="3"/>
        <v>216.02711021212122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ref="AI98:AI134" si="14">(AE98-W98)</f>
        <v>220.85099333333338</v>
      </c>
      <c r="AJ98" s="9">
        <f t="shared" ref="AJ98:AJ134" si="15">(AE98-W98)/AE98</f>
        <v>0.5970117845117846</v>
      </c>
      <c r="AK98" s="9">
        <f t="shared" si="9"/>
        <v>0.5970117845117846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</f>
        <v>124.37680000000002</v>
      </c>
      <c r="M99" s="4">
        <f>Forward!M99*(1+SUM($B99:$B$228))</f>
        <v>140.65040000000002</v>
      </c>
      <c r="N99" s="4">
        <f>Forward!N99*(1+SUM($B99:$B$228))</f>
        <v>155.76160000000002</v>
      </c>
      <c r="O99" s="4">
        <f>Forward!O99*(1+SUM($B99:$B$228))</f>
        <v>168.548</v>
      </c>
      <c r="P99" s="4">
        <f>Forward!P99*(1+SUM($B99:$B$228))</f>
        <v>208.06960000000001</v>
      </c>
      <c r="Q99" s="4">
        <f>Forward!Q99*(1+SUM($B99:$B$228))</f>
        <v>206.90720000000002</v>
      </c>
      <c r="R99" s="4">
        <f>Forward!R99*(1+SUM($B99:$B$228))</f>
        <v>201.09520000000001</v>
      </c>
      <c r="S99" s="4">
        <f>Forward!S99*(1+SUM($B99:$B$228))</f>
        <v>195.28320000000002</v>
      </c>
      <c r="T99" s="4">
        <f>Forward!T99*(1+SUM($B99:$B$228))</f>
        <v>189.47120000000001</v>
      </c>
      <c r="U99" s="4">
        <f>Forward!U99*(1+SUM($B99:$B$228))</f>
        <v>0</v>
      </c>
      <c r="V99" s="6"/>
      <c r="W99" s="20">
        <f t="shared" si="12"/>
        <v>141.48991111111116</v>
      </c>
      <c r="X99" s="20">
        <f t="shared" si="1"/>
        <v>222.6141006565656</v>
      </c>
      <c r="Y99" s="23">
        <f t="shared" si="13"/>
        <v>160.85678666666669</v>
      </c>
      <c r="Z99" s="23">
        <f t="shared" si="3"/>
        <v>216.02711021212122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6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14"/>
        <v>228.43744888888887</v>
      </c>
      <c r="AJ99" s="9">
        <f t="shared" si="15"/>
        <v>0.6175197446571371</v>
      </c>
      <c r="AK99" s="9">
        <f t="shared" si="9"/>
        <v>0.6175197446571371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</f>
        <v>118.86199999999999</v>
      </c>
      <c r="M100" s="4">
        <f>Forward!M100*(1+SUM($B100:$B$228))</f>
        <v>133.86399999999998</v>
      </c>
      <c r="N100" s="4">
        <f>Forward!N100*(1+SUM($B100:$B$228))</f>
        <v>150.01999999999998</v>
      </c>
      <c r="O100" s="4">
        <f>Forward!O100*(1+SUM($B100:$B$228))</f>
        <v>158.09799999999998</v>
      </c>
      <c r="P100" s="4">
        <f>Forward!P100*(1+SUM($B100:$B$228))</f>
        <v>183.48599999999999</v>
      </c>
      <c r="Q100" s="4">
        <f>Forward!Q100*(1+SUM($B100:$B$228))</f>
        <v>197.33399999999997</v>
      </c>
      <c r="R100" s="4">
        <f>Forward!R100*(1+SUM($B100:$B$228))</f>
        <v>191.56399999999999</v>
      </c>
      <c r="S100" s="4">
        <f>Forward!S100*(1+SUM($B100:$B$228))</f>
        <v>185.79399999999998</v>
      </c>
      <c r="T100" s="4">
        <f>Forward!T100*(1+SUM($B100:$B$228))</f>
        <v>180.024</v>
      </c>
      <c r="U100" s="4">
        <f>Forward!U100*(1+SUM($B100:$B$228))</f>
        <v>0</v>
      </c>
      <c r="V100" s="6"/>
      <c r="W100" s="20">
        <f t="shared" si="12"/>
        <v>136.42844444444441</v>
      </c>
      <c r="X100" s="20">
        <f t="shared" si="1"/>
        <v>222.6141006565656</v>
      </c>
      <c r="Y100" s="23">
        <f t="shared" si="13"/>
        <v>151.48173333333332</v>
      </c>
      <c r="Z100" s="23">
        <f t="shared" si="3"/>
        <v>216.02711021212122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6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14"/>
        <v>233.49891555555561</v>
      </c>
      <c r="AJ100" s="9">
        <f t="shared" si="15"/>
        <v>0.63120207047014742</v>
      </c>
      <c r="AK100" s="9">
        <f t="shared" si="9"/>
        <v>0.63120207047014742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</f>
        <v>115.8369</v>
      </c>
      <c r="M101" s="4">
        <f>Forward!M101*(1+SUM($B101:$B$228))</f>
        <v>118.1307</v>
      </c>
      <c r="N101" s="4">
        <f>Forward!N101*(1+SUM($B101:$B$228))</f>
        <v>131.89350000000002</v>
      </c>
      <c r="O101" s="4">
        <f>Forward!O101*(1+SUM($B101:$B$228))</f>
        <v>146.8032</v>
      </c>
      <c r="P101" s="4">
        <f>Forward!P101*(1+SUM($B101:$B$228))</f>
        <v>170.88810000000001</v>
      </c>
      <c r="Q101" s="4">
        <f>Forward!Q101*(1+SUM($B101:$B$228))</f>
        <v>189.23850000000002</v>
      </c>
      <c r="R101" s="4">
        <f>Forward!R101*(1+SUM($B101:$B$228))</f>
        <v>186.94470000000001</v>
      </c>
      <c r="S101" s="4">
        <f>Forward!S101*(1+SUM($B101:$B$228))</f>
        <v>184.65090000000001</v>
      </c>
      <c r="T101" s="4">
        <f>Forward!T101*(1+SUM($B101:$B$228))</f>
        <v>182.3571</v>
      </c>
      <c r="U101" s="4">
        <f>Forward!U101*(1+SUM($B101:$B$228))</f>
        <v>0</v>
      </c>
      <c r="V101" s="6"/>
      <c r="W101" s="20">
        <f t="shared" si="12"/>
        <v>124.53422500000001</v>
      </c>
      <c r="X101" s="20">
        <f t="shared" si="1"/>
        <v>222.6141006565656</v>
      </c>
      <c r="Y101" s="23">
        <f t="shared" si="13"/>
        <v>140.38056</v>
      </c>
      <c r="Z101" s="23">
        <f t="shared" si="3"/>
        <v>216.02711021212122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6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14"/>
        <v>245.39313500000003</v>
      </c>
      <c r="AJ101" s="9">
        <f t="shared" si="15"/>
        <v>0.66335492189601764</v>
      </c>
      <c r="AK101" s="9">
        <f t="shared" si="9"/>
        <v>0.66335492189601764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</f>
        <v>119.82599999999999</v>
      </c>
      <c r="M102" s="4">
        <f>Forward!M102*(1+SUM($B102:$B$228))</f>
        <v>120.96720000000001</v>
      </c>
      <c r="N102" s="4">
        <f>Forward!N102*(1+SUM($B102:$B$228))</f>
        <v>135.80279999999999</v>
      </c>
      <c r="O102" s="4">
        <f>Forward!O102*(1+SUM($B102:$B$228))</f>
        <v>148.35599999999999</v>
      </c>
      <c r="P102" s="4">
        <f>Forward!P102*(1+SUM($B102:$B$228))</f>
        <v>165.47399999999999</v>
      </c>
      <c r="Q102" s="4">
        <f>Forward!Q102*(1+SUM($B102:$B$228))</f>
        <v>182.59199999999998</v>
      </c>
      <c r="R102" s="4">
        <f>Forward!R102*(1+SUM($B102:$B$228))</f>
        <v>180.30959999999999</v>
      </c>
      <c r="S102" s="4">
        <f>Forward!S102*(1+SUM($B102:$B$228))</f>
        <v>178.02719999999999</v>
      </c>
      <c r="T102" s="4">
        <f>Forward!T102*(1+SUM($B102:$B$228))</f>
        <v>175.7448</v>
      </c>
      <c r="U102" s="4">
        <f>Forward!U102*(1+SUM($B102:$B$228))</f>
        <v>0</v>
      </c>
      <c r="V102" s="6"/>
      <c r="W102" s="20">
        <f t="shared" si="12"/>
        <v>128.702</v>
      </c>
      <c r="X102" s="20">
        <f t="shared" si="1"/>
        <v>222.6141006565656</v>
      </c>
      <c r="Y102" s="23">
        <f t="shared" si="13"/>
        <v>142.2696</v>
      </c>
      <c r="Z102" s="23">
        <f t="shared" si="3"/>
        <v>216.02711021212122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6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14"/>
        <v>241.22536000000002</v>
      </c>
      <c r="AJ102" s="9">
        <f t="shared" si="15"/>
        <v>0.65208845325741793</v>
      </c>
      <c r="AK102" s="9">
        <f t="shared" si="9"/>
        <v>0.65208845325741793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</f>
        <v>119.58450000000001</v>
      </c>
      <c r="M103" s="4">
        <f>Forward!M103*(1+SUM($B103:$B$228))</f>
        <v>121.8623</v>
      </c>
      <c r="N103" s="4">
        <f>Forward!N103*(1+SUM($B103:$B$228))</f>
        <v>137.80690000000001</v>
      </c>
      <c r="O103" s="4">
        <f>Forward!O103*(1+SUM($B103:$B$228))</f>
        <v>149.19589999999999</v>
      </c>
      <c r="P103" s="4">
        <f>Forward!P103*(1+SUM($B103:$B$228))</f>
        <v>158.30709999999999</v>
      </c>
      <c r="Q103" s="4">
        <f>Forward!Q103*(1+SUM($B103:$B$228))</f>
        <v>177.66839999999999</v>
      </c>
      <c r="R103" s="4">
        <f>Forward!R103*(1+SUM($B103:$B$228))</f>
        <v>175.39060000000001</v>
      </c>
      <c r="S103" s="4">
        <f>Forward!S103*(1+SUM($B103:$B$228))</f>
        <v>173.11279999999999</v>
      </c>
      <c r="T103" s="4">
        <f>Forward!T103*(1+SUM($B103:$B$228))</f>
        <v>170.83500000000001</v>
      </c>
      <c r="U103" s="4">
        <f>Forward!U103*(1+SUM($B103:$B$228))</f>
        <v>0</v>
      </c>
      <c r="V103" s="6"/>
      <c r="W103" s="20">
        <f t="shared" si="12"/>
        <v>130.53059444444443</v>
      </c>
      <c r="X103" s="20">
        <f t="shared" si="1"/>
        <v>222.6141006565656</v>
      </c>
      <c r="Y103" s="23">
        <f t="shared" si="13"/>
        <v>142.191665</v>
      </c>
      <c r="Z103" s="23">
        <f t="shared" si="3"/>
        <v>216.02711021212122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6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14"/>
        <v>239.39676555555559</v>
      </c>
      <c r="AJ103" s="9">
        <f t="shared" si="15"/>
        <v>0.6471453356560477</v>
      </c>
      <c r="AK103" s="9">
        <f t="shared" si="9"/>
        <v>0.6471453356560477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</f>
        <v>123.08759999999999</v>
      </c>
      <c r="M104" s="4">
        <f>Forward!M104*(1+SUM($B104:$B$228))</f>
        <v>125.36699999999999</v>
      </c>
      <c r="N104" s="4">
        <f>Forward!N104*(1+SUM($B104:$B$228))</f>
        <v>140.1831</v>
      </c>
      <c r="O104" s="4">
        <f>Forward!O104*(1+SUM($B104:$B$228))</f>
        <v>148.161</v>
      </c>
      <c r="P104" s="4">
        <f>Forward!P104*(1+SUM($B104:$B$228))</f>
        <v>158.41829999999999</v>
      </c>
      <c r="Q104" s="4">
        <f>Forward!Q104*(1+SUM($B104:$B$228))</f>
        <v>173.23439999999999</v>
      </c>
      <c r="R104" s="4">
        <f>Forward!R104*(1+SUM($B104:$B$228))</f>
        <v>170.95499999999998</v>
      </c>
      <c r="S104" s="4">
        <f>Forward!S104*(1+SUM($B104:$B$228))</f>
        <v>168.6756</v>
      </c>
      <c r="T104" s="4">
        <f>Forward!T104*(1+SUM($B104:$B$228))</f>
        <v>166.39619999999999</v>
      </c>
      <c r="U104" s="4">
        <f>Forward!U104*(1+SUM($B104:$B$228))</f>
        <v>0</v>
      </c>
      <c r="V104" s="6"/>
      <c r="W104" s="20">
        <f t="shared" si="12"/>
        <v>133.72480000000002</v>
      </c>
      <c r="X104" s="20">
        <f t="shared" si="1"/>
        <v>222.6141006565656</v>
      </c>
      <c r="Y104" s="23">
        <f t="shared" si="13"/>
        <v>144.05807999999996</v>
      </c>
      <c r="Z104" s="23">
        <f t="shared" si="3"/>
        <v>216.02711021212122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6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14"/>
        <v>236.20256000000001</v>
      </c>
      <c r="AJ104" s="9">
        <f t="shared" si="15"/>
        <v>0.63851065246971728</v>
      </c>
      <c r="AK104" s="9">
        <f t="shared" si="9"/>
        <v>0.63851065246971728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</f>
        <v>126.37350000000001</v>
      </c>
      <c r="M105" s="4">
        <f>Forward!M105*(1+SUM($B105:$B$228))</f>
        <v>121.81950000000001</v>
      </c>
      <c r="N105" s="4">
        <f>Forward!N105*(1+SUM($B105:$B$228))</f>
        <v>138.89700000000002</v>
      </c>
      <c r="O105" s="4">
        <f>Forward!O105*(1+SUM($B105:$B$228))</f>
        <v>148.005</v>
      </c>
      <c r="P105" s="4">
        <f>Forward!P105*(1+SUM($B105:$B$228))</f>
        <v>158.25150000000002</v>
      </c>
      <c r="Q105" s="4">
        <f>Forward!Q105*(1+SUM($B105:$B$228))</f>
        <v>173.05200000000002</v>
      </c>
      <c r="R105" s="4">
        <f>Forward!R105*(1+SUM($B105:$B$228))</f>
        <v>170.77500000000001</v>
      </c>
      <c r="S105" s="4">
        <f>Forward!S105*(1+SUM($B105:$B$228))</f>
        <v>168.49800000000002</v>
      </c>
      <c r="T105" s="4">
        <f>Forward!T105*(1+SUM($B105:$B$228))</f>
        <v>166.221</v>
      </c>
      <c r="U105" s="4">
        <f>Forward!U105*(1+SUM($B105:$B$228))</f>
        <v>0</v>
      </c>
      <c r="V105" s="6"/>
      <c r="W105" s="20">
        <f t="shared" si="12"/>
        <v>133.23612500000002</v>
      </c>
      <c r="X105" s="20">
        <f t="shared" si="1"/>
        <v>222.6141006565656</v>
      </c>
      <c r="Y105" s="23">
        <f t="shared" si="13"/>
        <v>144.11512499999998</v>
      </c>
      <c r="Z105" s="23">
        <f t="shared" si="3"/>
        <v>216.02711021212122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6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14"/>
        <v>236.69123500000001</v>
      </c>
      <c r="AJ105" s="9">
        <f t="shared" si="15"/>
        <v>0.63983165505790107</v>
      </c>
      <c r="AK105" s="9">
        <f t="shared" si="9"/>
        <v>0.63983165505790107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</f>
        <v>122.64479999999999</v>
      </c>
      <c r="M106" s="4">
        <f>Forward!M106*(1+SUM($B106:$B$228))</f>
        <v>116.96679999999999</v>
      </c>
      <c r="N106" s="4">
        <f>Forward!N106*(1+SUM($B106:$B$228))</f>
        <v>131.7296</v>
      </c>
      <c r="O106" s="4">
        <f>Forward!O106*(1+SUM($B106:$B$228))</f>
        <v>141.94999999999999</v>
      </c>
      <c r="P106" s="4">
        <f>Forward!P106*(1+SUM($B106:$B$228))</f>
        <v>157.8484</v>
      </c>
      <c r="Q106" s="4">
        <f>Forward!Q106*(1+SUM($B106:$B$228))</f>
        <v>172.6112</v>
      </c>
      <c r="R106" s="4">
        <f>Forward!R106*(1+SUM($B106:$B$228))</f>
        <v>170.34</v>
      </c>
      <c r="S106" s="4">
        <f>Forward!S106*(1+SUM($B106:$B$228))</f>
        <v>168.06879999999998</v>
      </c>
      <c r="T106" s="4">
        <f>Forward!T106*(1+SUM($B106:$B$228))</f>
        <v>165.79759999999999</v>
      </c>
      <c r="U106" s="4">
        <f>Forward!U106*(1+SUM($B106:$B$228))</f>
        <v>0</v>
      </c>
      <c r="V106" s="6"/>
      <c r="W106" s="20">
        <f t="shared" si="12"/>
        <v>128.07044444444443</v>
      </c>
      <c r="X106" s="20">
        <f t="shared" si="1"/>
        <v>222.6141006565656</v>
      </c>
      <c r="Y106" s="23">
        <f t="shared" si="13"/>
        <v>140.89010666666667</v>
      </c>
      <c r="Z106" s="23">
        <f t="shared" si="3"/>
        <v>216.02711021212122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6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14"/>
        <v>241.85691555555559</v>
      </c>
      <c r="AJ106" s="9">
        <f t="shared" si="15"/>
        <v>0.65379569533747262</v>
      </c>
      <c r="AK106" s="9">
        <f t="shared" si="9"/>
        <v>0.65379569533747262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</f>
        <v>124.63</v>
      </c>
      <c r="M107" s="4">
        <f>Forward!M107*(1+SUM($B107:$B$228))</f>
        <v>117.83199999999999</v>
      </c>
      <c r="N107" s="4">
        <f>Forward!N107*(1+SUM($B107:$B$228))</f>
        <v>135.96</v>
      </c>
      <c r="O107" s="4">
        <f>Forward!O107*(1+SUM($B107:$B$228))</f>
        <v>147.29</v>
      </c>
      <c r="P107" s="4">
        <f>Forward!P107*(1+SUM($B107:$B$228))</f>
        <v>155.221</v>
      </c>
      <c r="Q107" s="4">
        <f>Forward!Q107*(1+SUM($B107:$B$228))</f>
        <v>169.95</v>
      </c>
      <c r="R107" s="4">
        <f>Forward!R107*(1+SUM($B107:$B$228))</f>
        <v>167.684</v>
      </c>
      <c r="S107" s="4">
        <f>Forward!S107*(1+SUM($B107:$B$228))</f>
        <v>165.41800000000001</v>
      </c>
      <c r="T107" s="4">
        <f>Forward!T107*(1+SUM($B107:$B$228))</f>
        <v>163.15199999999999</v>
      </c>
      <c r="U107" s="4">
        <f>Forward!U107*(1+SUM($B107:$B$228))</f>
        <v>0</v>
      </c>
      <c r="V107" s="6"/>
      <c r="W107" s="20">
        <f t="shared" si="12"/>
        <v>131.80566666666667</v>
      </c>
      <c r="X107" s="20">
        <f t="shared" si="1"/>
        <v>222.6141006565656</v>
      </c>
      <c r="Y107" s="23">
        <f t="shared" si="13"/>
        <v>142.98459999999997</v>
      </c>
      <c r="Z107" s="23">
        <f t="shared" si="3"/>
        <v>216.02711021212122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6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14"/>
        <v>238.12169333333335</v>
      </c>
      <c r="AJ107" s="9">
        <f t="shared" si="15"/>
        <v>0.64369851782072385</v>
      </c>
      <c r="AK107" s="9">
        <f t="shared" si="9"/>
        <v>0.64369851782072385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</f>
        <v>124.366</v>
      </c>
      <c r="M108" s="4">
        <f>Forward!M108*(1+SUM($B108:$B$228))</f>
        <v>132.28020000000001</v>
      </c>
      <c r="N108" s="4">
        <f>Forward!N108*(1+SUM($B108:$B$228))</f>
        <v>145.84739999999999</v>
      </c>
      <c r="O108" s="4">
        <f>Forward!O108*(1+SUM($B108:$B$228))</f>
        <v>157.1534</v>
      </c>
      <c r="P108" s="4">
        <f>Forward!P108*(1+SUM($B108:$B$228))</f>
        <v>154.8922</v>
      </c>
      <c r="Q108" s="4">
        <f>Forward!Q108*(1+SUM($B108:$B$228))</f>
        <v>169.59</v>
      </c>
      <c r="R108" s="4">
        <f>Forward!R108*(1+SUM($B108:$B$228))</f>
        <v>167.3288</v>
      </c>
      <c r="S108" s="4">
        <f>Forward!S108*(1+SUM($B108:$B$228))</f>
        <v>165.0676</v>
      </c>
      <c r="T108" s="4">
        <f>Forward!T108*(1+SUM($B108:$B$228))</f>
        <v>162.8064</v>
      </c>
      <c r="U108" s="4">
        <f>Forward!U108*(1+SUM($B108:$B$228))</f>
        <v>0</v>
      </c>
      <c r="V108" s="6"/>
      <c r="W108" s="20">
        <f t="shared" si="12"/>
        <v>143.27214444444445</v>
      </c>
      <c r="X108" s="20">
        <f t="shared" si="1"/>
        <v>222.6141006565656</v>
      </c>
      <c r="Y108" s="23">
        <f t="shared" si="13"/>
        <v>150.44517333333334</v>
      </c>
      <c r="Z108" s="23">
        <f t="shared" si="3"/>
        <v>216.02711021212122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6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14"/>
        <v>226.65521555555557</v>
      </c>
      <c r="AJ108" s="9">
        <f t="shared" si="15"/>
        <v>0.61270195196039445</v>
      </c>
      <c r="AK108" s="9">
        <f t="shared" si="9"/>
        <v>0.61270195196039445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</f>
        <v>125.18579999999999</v>
      </c>
      <c r="M109" s="4">
        <f>Forward!M109*(1+SUM($B109:$B$228))</f>
        <v>130.82479999999998</v>
      </c>
      <c r="N109" s="4">
        <f>Forward!N109*(1+SUM($B109:$B$228))</f>
        <v>162.4032</v>
      </c>
      <c r="O109" s="4">
        <f>Forward!O109*(1+SUM($B109:$B$228))</f>
        <v>173.68119999999999</v>
      </c>
      <c r="P109" s="4">
        <f>Forward!P109*(1+SUM($B109:$B$228))</f>
        <v>172.55339999999998</v>
      </c>
      <c r="Q109" s="4">
        <f>Forward!Q109*(1+SUM($B109:$B$228))</f>
        <v>181.57579999999999</v>
      </c>
      <c r="R109" s="4">
        <f>Forward!R109*(1+SUM($B109:$B$228))</f>
        <v>179.3202</v>
      </c>
      <c r="S109" s="4">
        <f>Forward!S109*(1+SUM($B109:$B$228))</f>
        <v>177.06459999999998</v>
      </c>
      <c r="T109" s="4">
        <f>Forward!T109*(1+SUM($B109:$B$228))</f>
        <v>174.809</v>
      </c>
      <c r="U109" s="4">
        <f>Forward!U109*(1+SUM($B109:$B$228))</f>
        <v>0</v>
      </c>
      <c r="V109" s="6"/>
      <c r="W109" s="20">
        <f t="shared" si="12"/>
        <v>154.28930555555556</v>
      </c>
      <c r="X109" s="20">
        <f t="shared" si="1"/>
        <v>222.6141006565656</v>
      </c>
      <c r="Y109" s="23">
        <f t="shared" si="13"/>
        <v>163.26784666666666</v>
      </c>
      <c r="Z109" s="23">
        <f t="shared" si="3"/>
        <v>216.02711021212122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6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14"/>
        <v>215.63805444444446</v>
      </c>
      <c r="AJ109" s="9">
        <f t="shared" si="15"/>
        <v>0.58291999392649529</v>
      </c>
      <c r="AK109" s="9">
        <f t="shared" si="9"/>
        <v>0.58291999392649529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</f>
        <v>135</v>
      </c>
      <c r="N110" s="4">
        <f>Forward!N110*(1+SUM($B110:$B$228))</f>
        <v>151.875</v>
      </c>
      <c r="O110" s="4">
        <f>Forward!O110*(1+SUM($B110:$B$228))</f>
        <v>165.375</v>
      </c>
      <c r="P110" s="4">
        <f>Forward!P110*(1+SUM($B110:$B$228))</f>
        <v>189</v>
      </c>
      <c r="Q110" s="4">
        <f>Forward!Q110*(1+SUM($B110:$B$228))</f>
        <v>187.875</v>
      </c>
      <c r="R110" s="4">
        <f>Forward!R110*(1+SUM($B110:$B$228))</f>
        <v>185.625</v>
      </c>
      <c r="S110" s="4">
        <f>Forward!S110*(1+SUM($B110:$B$228))</f>
        <v>183.375</v>
      </c>
      <c r="T110" s="4">
        <f>Forward!T110*(1+SUM($B110:$B$228))</f>
        <v>181.125</v>
      </c>
      <c r="U110" s="4">
        <f>Forward!U110*(1+SUM($B110:$B$228))</f>
        <v>0</v>
      </c>
      <c r="V110" s="6"/>
      <c r="W110" s="20">
        <f t="shared" si="12"/>
        <v>150.75</v>
      </c>
      <c r="X110" s="20">
        <f t="shared" si="1"/>
        <v>222.6141006565656</v>
      </c>
      <c r="Y110" s="23">
        <f t="shared" si="13"/>
        <v>165.82499999999999</v>
      </c>
      <c r="Z110" s="23">
        <f t="shared" si="3"/>
        <v>216.02711021212122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14"/>
        <v>239.0625</v>
      </c>
      <c r="AJ110" s="9">
        <f t="shared" si="15"/>
        <v>0.61327561327561331</v>
      </c>
      <c r="AK110" s="9">
        <f t="shared" si="9"/>
        <v>0.61327561327561331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</f>
        <v>178.2072</v>
      </c>
      <c r="N111" s="4">
        <f>Forward!N111*(1+SUM($B111:$B$228))</f>
        <v>242.09280000000001</v>
      </c>
      <c r="O111" s="4">
        <f>Forward!O111*(1+SUM($B111:$B$228))</f>
        <v>232.00560000000002</v>
      </c>
      <c r="P111" s="4">
        <f>Forward!P111*(1+SUM($B111:$B$228))</f>
        <v>225.2808</v>
      </c>
      <c r="Q111" s="4">
        <f>Forward!Q111*(1+SUM($B111:$B$228))</f>
        <v>214.0728</v>
      </c>
      <c r="R111" s="4">
        <f>Forward!R111*(1+SUM($B111:$B$228))</f>
        <v>207.34800000000001</v>
      </c>
      <c r="S111" s="4">
        <f>Forward!S111*(1+SUM($B111:$B$228))</f>
        <v>201.744</v>
      </c>
      <c r="T111" s="4">
        <f>Forward!T111*(1+SUM($B111:$B$228))</f>
        <v>196.14000000000001</v>
      </c>
      <c r="U111" s="4">
        <f>Forward!U111*(1+SUM($B111:$B$228))</f>
        <v>0</v>
      </c>
      <c r="V111" s="6"/>
      <c r="W111" s="20">
        <f t="shared" si="12"/>
        <v>218.74279999999999</v>
      </c>
      <c r="X111" s="20">
        <f t="shared" si="1"/>
        <v>222.6141006565656</v>
      </c>
      <c r="Y111" s="23">
        <f t="shared" si="13"/>
        <v>218.81752</v>
      </c>
      <c r="Z111" s="23">
        <f t="shared" si="3"/>
        <v>216.02711021212122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7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14"/>
        <v>171.06970000000001</v>
      </c>
      <c r="AJ111" s="9">
        <f t="shared" si="15"/>
        <v>0.43885124258457597</v>
      </c>
      <c r="AK111" s="9">
        <f t="shared" si="9"/>
        <v>0.43885124258457597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</f>
        <v>176.88750000000002</v>
      </c>
      <c r="N112" s="4">
        <f>Forward!N112*(1+SUM($B112:$B$228))</f>
        <v>223.61250000000001</v>
      </c>
      <c r="O112" s="4">
        <f>Forward!O112*(1+SUM($B112:$B$228))</f>
        <v>216.9375</v>
      </c>
      <c r="P112" s="4">
        <f>Forward!P112*(1+SUM($B112:$B$228))</f>
        <v>210.26250000000002</v>
      </c>
      <c r="Q112" s="4">
        <f>Forward!Q112*(1+SUM($B112:$B$228))</f>
        <v>211.375</v>
      </c>
      <c r="R112" s="4">
        <f>Forward!R112*(1+SUM($B112:$B$228))</f>
        <v>206.92500000000001</v>
      </c>
      <c r="S112" s="4">
        <f>Forward!S112*(1+SUM($B112:$B$228))</f>
        <v>201.36250000000001</v>
      </c>
      <c r="T112" s="4">
        <f>Forward!T112*(1+SUM($B112:$B$228))</f>
        <v>195.8</v>
      </c>
      <c r="U112" s="4">
        <f>Forward!U112*(1+SUM($B112:$B$228))</f>
        <v>0</v>
      </c>
      <c r="V112" s="6"/>
      <c r="W112" s="20">
        <f t="shared" si="12"/>
        <v>207.66666666666666</v>
      </c>
      <c r="X112" s="20">
        <f t="shared" si="1"/>
        <v>222.6141006565656</v>
      </c>
      <c r="Y112" s="23">
        <f t="shared" si="13"/>
        <v>208.81625</v>
      </c>
      <c r="Z112" s="23">
        <f t="shared" si="3"/>
        <v>216.02711021212122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7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14"/>
        <v>182.14583333333334</v>
      </c>
      <c r="AJ112" s="9">
        <f t="shared" si="15"/>
        <v>0.46726524504302286</v>
      </c>
      <c r="AK112" s="9">
        <f t="shared" si="9"/>
        <v>0.46726524504302286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</f>
        <v>166.63499999999999</v>
      </c>
      <c r="N113" s="4">
        <f>Forward!N113*(1+SUM($B113:$B$228))</f>
        <v>205.51650000000001</v>
      </c>
      <c r="O113" s="4">
        <f>Forward!O113*(1+SUM($B113:$B$228))</f>
        <v>206.62739999999999</v>
      </c>
      <c r="P113" s="4">
        <f>Forward!P113*(1+SUM($B113:$B$228))</f>
        <v>202.18379999999999</v>
      </c>
      <c r="Q113" s="4">
        <f>Forward!Q113*(1+SUM($B113:$B$228))</f>
        <v>196.6293</v>
      </c>
      <c r="R113" s="4">
        <f>Forward!R113*(1+SUM($B113:$B$228))</f>
        <v>191.07480000000001</v>
      </c>
      <c r="S113" s="4">
        <f>Forward!S113*(1+SUM($B113:$B$228))</f>
        <v>185.52029999999999</v>
      </c>
      <c r="T113" s="4">
        <f>Forward!T113*(1+SUM($B113:$B$228))</f>
        <v>179.9658</v>
      </c>
      <c r="U113" s="4">
        <f>Forward!U113*(1+SUM($B113:$B$228))</f>
        <v>0</v>
      </c>
      <c r="V113" s="6"/>
      <c r="W113" s="20">
        <f t="shared" si="12"/>
        <v>195.88870000000003</v>
      </c>
      <c r="X113" s="20">
        <f t="shared" si="1"/>
        <v>222.6141006565656</v>
      </c>
      <c r="Y113" s="23">
        <f t="shared" si="13"/>
        <v>196.74038999999999</v>
      </c>
      <c r="Z113" s="23">
        <f t="shared" si="3"/>
        <v>216.02711021212122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7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14"/>
        <v>193.92379999999997</v>
      </c>
      <c r="AJ113" s="9">
        <f t="shared" si="15"/>
        <v>0.49747968574635232</v>
      </c>
      <c r="AK113" s="9">
        <f t="shared" si="9"/>
        <v>0.49747968574635232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</f>
        <v>132.852</v>
      </c>
      <c r="N114" s="4">
        <f>Forward!N114*(1+SUM($B114:$B$228))</f>
        <v>177.136</v>
      </c>
      <c r="O114" s="4">
        <f>Forward!O114*(1+SUM($B114:$B$228))</f>
        <v>193.74250000000001</v>
      </c>
      <c r="P114" s="4">
        <f>Forward!P114*(1+SUM($B114:$B$228))</f>
        <v>190.4212</v>
      </c>
      <c r="Q114" s="4">
        <f>Forward!Q114*(1+SUM($B114:$B$228))</f>
        <v>184.88569999999999</v>
      </c>
      <c r="R114" s="4">
        <f>Forward!R114*(1+SUM($B114:$B$228))</f>
        <v>179.3502</v>
      </c>
      <c r="S114" s="4">
        <f>Forward!S114*(1+SUM($B114:$B$228))</f>
        <v>173.81469999999999</v>
      </c>
      <c r="T114" s="4">
        <f>Forward!T114*(1+SUM($B114:$B$228))</f>
        <v>168.2792</v>
      </c>
      <c r="U114" s="4">
        <f>Forward!U114*(1+SUM($B114:$B$228))</f>
        <v>0</v>
      </c>
      <c r="V114" s="6"/>
      <c r="W114" s="20">
        <f t="shared" si="12"/>
        <v>174.30674444444446</v>
      </c>
      <c r="X114" s="20">
        <f t="shared" si="1"/>
        <v>222.6141006565656</v>
      </c>
      <c r="Y114" s="23">
        <f t="shared" si="13"/>
        <v>178.90735999999998</v>
      </c>
      <c r="Z114" s="23">
        <f t="shared" si="3"/>
        <v>216.02711021212122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7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14"/>
        <v>215.50575555555554</v>
      </c>
      <c r="AJ114" s="9">
        <f t="shared" si="15"/>
        <v>0.55284465109650294</v>
      </c>
      <c r="AK114" s="9">
        <f t="shared" si="9"/>
        <v>0.55284465109650294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</f>
        <v>189.63</v>
      </c>
      <c r="N115" s="4">
        <f>Forward!N115*(1+SUM($B115:$B$228))</f>
        <v>206.16750000000002</v>
      </c>
      <c r="O115" s="4">
        <f>Forward!O115*(1+SUM($B115:$B$228))</f>
        <v>207.27</v>
      </c>
      <c r="P115" s="4">
        <f>Forward!P115*(1+SUM($B115:$B$228))</f>
        <v>198.45000000000002</v>
      </c>
      <c r="Q115" s="4">
        <f>Forward!Q115*(1+SUM($B115:$B$228))</f>
        <v>192.9375</v>
      </c>
      <c r="R115" s="4">
        <f>Forward!R115*(1+SUM($B115:$B$228))</f>
        <v>187.42500000000001</v>
      </c>
      <c r="S115" s="4">
        <f>Forward!S115*(1+SUM($B115:$B$228))</f>
        <v>181.91249999999999</v>
      </c>
      <c r="T115" s="4">
        <f>Forward!T115*(1+SUM($B115:$B$228))</f>
        <v>176.4</v>
      </c>
      <c r="U115" s="4">
        <f>Forward!U115*(1+SUM($B115:$B$228))</f>
        <v>0</v>
      </c>
      <c r="V115" s="6"/>
      <c r="W115" s="20">
        <f t="shared" si="12"/>
        <v>202.2475</v>
      </c>
      <c r="X115" s="20">
        <f t="shared" si="1"/>
        <v>222.6141006565656</v>
      </c>
      <c r="Y115" s="23">
        <f t="shared" si="13"/>
        <v>198.70724999999999</v>
      </c>
      <c r="Z115" s="23">
        <f t="shared" si="3"/>
        <v>216.02711021212122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7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14"/>
        <v>187.565</v>
      </c>
      <c r="AJ115" s="9">
        <f t="shared" si="15"/>
        <v>0.48116722783389448</v>
      </c>
      <c r="AK115" s="9">
        <f t="shared" si="9"/>
        <v>0.48116722783389448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</f>
        <v>253.09200000000001</v>
      </c>
      <c r="N116" s="4">
        <f>Forward!N116*(1+SUM($B116:$B$228))</f>
        <v>233.28480000000002</v>
      </c>
      <c r="O116" s="4">
        <f>Forward!O116*(1+SUM($B116:$B$228))</f>
        <v>216.77880000000002</v>
      </c>
      <c r="P116" s="4">
        <f>Forward!P116*(1+SUM($B116:$B$228))</f>
        <v>199.17240000000001</v>
      </c>
      <c r="Q116" s="4">
        <f>Forward!Q116*(1+SUM($B116:$B$228))</f>
        <v>193.6704</v>
      </c>
      <c r="R116" s="4">
        <f>Forward!R116*(1+SUM($B116:$B$228))</f>
        <v>188.16840000000002</v>
      </c>
      <c r="S116" s="4">
        <f>Forward!S116*(1+SUM($B116:$B$228))</f>
        <v>182.66640000000001</v>
      </c>
      <c r="T116" s="4">
        <f>Forward!T116*(1+SUM($B116:$B$228))</f>
        <v>177.1644</v>
      </c>
      <c r="U116" s="4">
        <f>Forward!U116*(1+SUM($B116:$B$228))</f>
        <v>0</v>
      </c>
      <c r="V116" s="6"/>
      <c r="W116" s="20">
        <f t="shared" si="12"/>
        <v>225.39860000000004</v>
      </c>
      <c r="X116" s="20">
        <f t="shared" si="1"/>
        <v>222.6141006565656</v>
      </c>
      <c r="Y116" s="23">
        <f t="shared" si="13"/>
        <v>212.70732000000001</v>
      </c>
      <c r="Z116" s="23">
        <f t="shared" si="3"/>
        <v>216.02711021212122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7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14"/>
        <v>164.41389999999996</v>
      </c>
      <c r="AJ116" s="9">
        <f t="shared" si="15"/>
        <v>0.42177687991021312</v>
      </c>
      <c r="AK116" s="9">
        <f t="shared" si="9"/>
        <v>0.42177687991021312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</f>
        <v>202.87100000000001</v>
      </c>
      <c r="N117" s="4">
        <f>Forward!N117*(1+SUM($B117:$B$228))</f>
        <v>221.51320000000001</v>
      </c>
      <c r="O117" s="4">
        <f>Forward!O117*(1+SUM($B117:$B$228))</f>
        <v>210.5472</v>
      </c>
      <c r="P117" s="4">
        <f>Forward!P117*(1+SUM($B117:$B$228))</f>
        <v>197.38800000000001</v>
      </c>
      <c r="Q117" s="4">
        <f>Forward!Q117*(1+SUM($B117:$B$228))</f>
        <v>191.905</v>
      </c>
      <c r="R117" s="4">
        <f>Forward!R117*(1+SUM($B117:$B$228))</f>
        <v>186.422</v>
      </c>
      <c r="S117" s="4">
        <f>Forward!S117*(1+SUM($B117:$B$228))</f>
        <v>180.93899999999999</v>
      </c>
      <c r="T117" s="4">
        <f>Forward!T117*(1+SUM($B117:$B$228))</f>
        <v>175.45600000000002</v>
      </c>
      <c r="U117" s="4">
        <f>Forward!U117*(1+SUM($B117:$B$228))</f>
        <v>0</v>
      </c>
      <c r="V117" s="6"/>
      <c r="W117" s="20">
        <f t="shared" si="12"/>
        <v>210.57766111111113</v>
      </c>
      <c r="X117" s="20">
        <f t="shared" si="1"/>
        <v>222.6141006565656</v>
      </c>
      <c r="Y117" s="23">
        <f t="shared" si="13"/>
        <v>202.92583000000002</v>
      </c>
      <c r="Z117" s="23">
        <f t="shared" si="3"/>
        <v>216.02711021212122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7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14"/>
        <v>179.23483888888887</v>
      </c>
      <c r="AJ117" s="9">
        <f t="shared" si="15"/>
        <v>0.45979756649386277</v>
      </c>
      <c r="AK117" s="9">
        <f t="shared" si="9"/>
        <v>0.45979756649386277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</f>
        <v>249.5916</v>
      </c>
      <c r="N118" s="4">
        <f>Forward!N118*(1+SUM($B118:$B$228))</f>
        <v>236.45519999999999</v>
      </c>
      <c r="O118" s="4">
        <f>Forward!O118*(1+SUM($B118:$B$228))</f>
        <v>218.94</v>
      </c>
      <c r="P118" s="4">
        <f>Forward!P118*(1+SUM($B118:$B$228))</f>
        <v>200.33009999999999</v>
      </c>
      <c r="Q118" s="4">
        <f>Forward!Q118*(1+SUM($B118:$B$228))</f>
        <v>194.85660000000001</v>
      </c>
      <c r="R118" s="4">
        <f>Forward!R118*(1+SUM($B118:$B$228))</f>
        <v>189.38310000000001</v>
      </c>
      <c r="S118" s="4">
        <f>Forward!S118*(1+SUM($B118:$B$228))</f>
        <v>183.90960000000001</v>
      </c>
      <c r="T118" s="4">
        <f>Forward!T118*(1+SUM($B118:$B$228))</f>
        <v>178.43610000000001</v>
      </c>
      <c r="U118" s="4">
        <f>Forward!U118*(1+SUM($B118:$B$228))</f>
        <v>0</v>
      </c>
      <c r="V118" s="6"/>
      <c r="W118" s="20">
        <f t="shared" si="12"/>
        <v>224.04859999999999</v>
      </c>
      <c r="X118" s="20">
        <f t="shared" ref="X118:X140" si="18">AVERAGE($W$2:$W$198)</f>
        <v>222.6141006565656</v>
      </c>
      <c r="Y118" s="23">
        <f t="shared" si="13"/>
        <v>212.0069</v>
      </c>
      <c r="Z118" s="23">
        <f t="shared" ref="Z118:Z140" si="19">AVERAGE($Y$2:$Y$198)</f>
        <v>216.02711021212122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7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14"/>
        <v>165.76390000000001</v>
      </c>
      <c r="AJ118" s="9">
        <f t="shared" si="15"/>
        <v>0.42524008337341673</v>
      </c>
      <c r="AK118" s="9">
        <f t="shared" si="9"/>
        <v>0.42524008337341673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</f>
        <v>348.89600000000002</v>
      </c>
      <c r="N119" s="4">
        <f>Forward!N119*(1+SUM($B119:$B$228))</f>
        <v>264.94290000000001</v>
      </c>
      <c r="O119" s="4">
        <f>Forward!O119*(1+SUM($B119:$B$228))</f>
        <v>219.15030000000002</v>
      </c>
      <c r="P119" s="4">
        <f>Forward!P119*(1+SUM($B119:$B$228))</f>
        <v>197.3443</v>
      </c>
      <c r="Q119" s="4">
        <f>Forward!Q119*(1+SUM($B119:$B$228))</f>
        <v>191.89280000000002</v>
      </c>
      <c r="R119" s="4">
        <f>Forward!R119*(1+SUM($B119:$B$228))</f>
        <v>186.44130000000001</v>
      </c>
      <c r="S119" s="4">
        <f>Forward!S119*(1+SUM($B119:$B$228))</f>
        <v>180.9898</v>
      </c>
      <c r="T119" s="4">
        <f>Forward!T119*(1+SUM($B119:$B$228))</f>
        <v>175.53830000000002</v>
      </c>
      <c r="U119" s="4">
        <f>Forward!U119*(1+SUM($B119:$B$228))</f>
        <v>0</v>
      </c>
      <c r="V119" s="6"/>
      <c r="W119" s="20">
        <f t="shared" si="12"/>
        <v>239.77514166666666</v>
      </c>
      <c r="X119" s="20">
        <f t="shared" si="18"/>
        <v>222.6141006565656</v>
      </c>
      <c r="Y119" s="23">
        <f t="shared" si="13"/>
        <v>220.07705500000003</v>
      </c>
      <c r="Z119" s="23">
        <f t="shared" si="19"/>
        <v>216.02711021212122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7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14"/>
        <v>150.03735833333334</v>
      </c>
      <c r="AJ119" s="9">
        <f t="shared" si="15"/>
        <v>0.38489622147399927</v>
      </c>
      <c r="AK119" s="9">
        <f t="shared" si="9"/>
        <v>0.38489622147399927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</f>
        <v>305.9418</v>
      </c>
      <c r="N120" s="4">
        <f>Forward!N120*(1+SUM($B120:$B$228))</f>
        <v>190.94239999999999</v>
      </c>
      <c r="O120" s="4">
        <f>Forward!O120*(1+SUM($B120:$B$228))</f>
        <v>205.0461</v>
      </c>
      <c r="P120" s="4">
        <f>Forward!P120*(1+SUM($B120:$B$228))</f>
        <v>193.1122</v>
      </c>
      <c r="Q120" s="4">
        <f>Forward!Q120*(1+SUM($B120:$B$228))</f>
        <v>187.68770000000001</v>
      </c>
      <c r="R120" s="4">
        <f>Forward!R120*(1+SUM($B120:$B$228))</f>
        <v>182.26319999999998</v>
      </c>
      <c r="S120" s="4">
        <f>Forward!S120*(1+SUM($B120:$B$228))</f>
        <v>176.83869999999999</v>
      </c>
      <c r="T120" s="4">
        <f>Forward!T120*(1+SUM($B120:$B$228))</f>
        <v>171.41419999999999</v>
      </c>
      <c r="U120" s="4">
        <f>Forward!U120*(1+SUM($B120:$B$228))</f>
        <v>0</v>
      </c>
      <c r="V120" s="6"/>
      <c r="W120" s="20">
        <f t="shared" si="12"/>
        <v>202.63521111111112</v>
      </c>
      <c r="X120" s="20">
        <f t="shared" si="18"/>
        <v>222.6141006565656</v>
      </c>
      <c r="Y120" s="23">
        <f t="shared" si="13"/>
        <v>195.93294000000003</v>
      </c>
      <c r="Z120" s="23">
        <f t="shared" si="19"/>
        <v>216.02711021212122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7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14"/>
        <v>187.17728888888888</v>
      </c>
      <c r="AJ120" s="9">
        <f t="shared" si="15"/>
        <v>0.48017261860224819</v>
      </c>
      <c r="AK120" s="9">
        <f t="shared" si="9"/>
        <v>0.48017261860224819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</f>
        <v>126.47699999999999</v>
      </c>
      <c r="N121" s="4">
        <f>Forward!N121*(1+SUM($B121:$B$228))</f>
        <v>194.57999999999998</v>
      </c>
      <c r="O121" s="4">
        <f>Forward!O121*(1+SUM($B121:$B$228))</f>
        <v>206.471</v>
      </c>
      <c r="P121" s="4">
        <f>Forward!P121*(1+SUM($B121:$B$228))</f>
        <v>201.066</v>
      </c>
      <c r="Q121" s="4">
        <f>Forward!Q121*(1+SUM($B121:$B$228))</f>
        <v>195.661</v>
      </c>
      <c r="R121" s="4">
        <f>Forward!R121*(1+SUM($B121:$B$228))</f>
        <v>190.256</v>
      </c>
      <c r="S121" s="4">
        <f>Forward!S121*(1+SUM($B121:$B$228))</f>
        <v>184.851</v>
      </c>
      <c r="T121" s="4">
        <f>Forward!T121*(1+SUM($B121:$B$228))</f>
        <v>179.446</v>
      </c>
      <c r="U121" s="4">
        <f>Forward!U121*(1+SUM($B121:$B$228))</f>
        <v>0</v>
      </c>
      <c r="V121" s="6"/>
      <c r="W121" s="20">
        <f t="shared" si="12"/>
        <v>198.63375000000002</v>
      </c>
      <c r="X121" s="20">
        <f t="shared" si="18"/>
        <v>222.6141006565656</v>
      </c>
      <c r="Y121" s="23">
        <f t="shared" si="13"/>
        <v>196.54381666666663</v>
      </c>
      <c r="Z121" s="23">
        <f t="shared" si="19"/>
        <v>216.02711021212122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7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14"/>
        <v>191.17874999999998</v>
      </c>
      <c r="AJ121" s="9">
        <f t="shared" si="15"/>
        <v>0.49043771043771039</v>
      </c>
      <c r="AK121" s="9">
        <f t="shared" si="9"/>
        <v>0.49043771043771039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</f>
        <v>188.26500000000001</v>
      </c>
      <c r="O122" s="4">
        <f>Forward!O122*(1+SUM($B122:$B$228))</f>
        <v>214.08420000000001</v>
      </c>
      <c r="P122" s="4">
        <f>Forward!P122*(1+SUM($B122:$B$228))</f>
        <v>193.64400000000001</v>
      </c>
      <c r="Q122" s="4">
        <f>Forward!Q122*(1+SUM($B122:$B$228))</f>
        <v>188.26500000000001</v>
      </c>
      <c r="R122" s="57">
        <f>Forward!R122*(1+SUM($B122:$B$228))</f>
        <v>182.88600000000002</v>
      </c>
      <c r="S122" s="4">
        <f>Forward!S122*(1+SUM($B122:$B$228))</f>
        <v>177.50700000000001</v>
      </c>
      <c r="T122" s="4">
        <f>Forward!T122*(1+SUM($B122:$B$228))</f>
        <v>172.12800000000001</v>
      </c>
      <c r="U122" s="4">
        <f>Forward!U122*(1+SUM($B122:$B$228))</f>
        <v>0</v>
      </c>
      <c r="V122" s="6"/>
      <c r="W122" s="20">
        <f t="shared" si="12"/>
        <v>198.6644</v>
      </c>
      <c r="X122" s="20">
        <f t="shared" si="18"/>
        <v>222.6141006565656</v>
      </c>
      <c r="Y122" s="23">
        <f t="shared" si="13"/>
        <v>193.42884000000001</v>
      </c>
      <c r="Z122" s="23">
        <f t="shared" si="19"/>
        <v>216.02711021212122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14"/>
        <v>208.31074000000001</v>
      </c>
      <c r="AJ122" s="9">
        <f t="shared" si="15"/>
        <v>0.51185126442858397</v>
      </c>
      <c r="AK122" s="9">
        <f t="shared" si="9"/>
        <v>0.51185126442858397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</f>
        <v>243.8434</v>
      </c>
      <c r="O123" s="4">
        <f>Forward!O123*(1+SUM($B123:$B$228))</f>
        <v>235.24980000000002</v>
      </c>
      <c r="P123" s="4">
        <f>Forward!P123*(1+SUM($B123:$B$228))</f>
        <v>212.69160000000002</v>
      </c>
      <c r="Q123" s="4">
        <f>Forward!Q123*(1+SUM($B123:$B$228))</f>
        <v>196.57859999999999</v>
      </c>
      <c r="R123" s="4">
        <f>Forward!R123*(1+SUM($B123:$B$228))</f>
        <v>191.20760000000001</v>
      </c>
      <c r="S123" s="4">
        <f>Forward!S123*(1+SUM($B123:$B$228))</f>
        <v>185.8366</v>
      </c>
      <c r="T123" s="4">
        <f>Forward!T123*(1+SUM($B123:$B$228))</f>
        <v>175.09460000000001</v>
      </c>
      <c r="U123" s="4">
        <f>Forward!U123*(1+SUM($B123:$B$228))</f>
        <v>0</v>
      </c>
      <c r="V123" s="6"/>
      <c r="W123" s="20">
        <f t="shared" si="12"/>
        <v>229.28202222222222</v>
      </c>
      <c r="X123" s="20">
        <f t="shared" si="18"/>
        <v>222.6141006565656</v>
      </c>
      <c r="Y123" s="23">
        <f t="shared" si="13"/>
        <v>214.94742000000002</v>
      </c>
      <c r="Z123" s="23">
        <f t="shared" si="19"/>
        <v>216.02711021212122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20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14"/>
        <v>177.69311777777779</v>
      </c>
      <c r="AJ123" s="9">
        <f t="shared" si="15"/>
        <v>0.43661909613883981</v>
      </c>
      <c r="AK123" s="9">
        <f t="shared" si="9"/>
        <v>0.43661909613883981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</f>
        <v>341.67419999999998</v>
      </c>
      <c r="O124" s="4">
        <f>Forward!O124*(1+SUM($B124:$B$228))</f>
        <v>256.78620000000001</v>
      </c>
      <c r="P124" s="4">
        <f>Forward!P124*(1+SUM($B124:$B$228))</f>
        <v>218.58659999999998</v>
      </c>
      <c r="Q124" s="4">
        <f>Forward!Q124*(1+SUM($B124:$B$228))</f>
        <v>202.67009999999999</v>
      </c>
      <c r="R124" s="4">
        <f>Forward!R124*(1+SUM($B124:$B$228))</f>
        <v>197.3646</v>
      </c>
      <c r="S124" s="4">
        <f>Forward!S124*(1+SUM($B124:$B$228))</f>
        <v>192.0591</v>
      </c>
      <c r="T124" s="4">
        <f>Forward!T124*(1+SUM($B124:$B$228))</f>
        <v>181.44809999999998</v>
      </c>
      <c r="U124" s="4">
        <f>Forward!U124*(1+SUM($B124:$B$228))</f>
        <v>0</v>
      </c>
      <c r="V124" s="6"/>
      <c r="W124" s="20">
        <f t="shared" si="12"/>
        <v>264.62655000000001</v>
      </c>
      <c r="X124" s="20">
        <f t="shared" si="18"/>
        <v>222.6141006565656</v>
      </c>
      <c r="Y124" s="23">
        <f t="shared" si="13"/>
        <v>238.42917</v>
      </c>
      <c r="Z124" s="23">
        <f t="shared" si="19"/>
        <v>216.02711021212122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20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14"/>
        <v>142.34859</v>
      </c>
      <c r="AJ124" s="9">
        <f t="shared" si="15"/>
        <v>0.34977219984493402</v>
      </c>
      <c r="AK124" s="9">
        <f t="shared" si="9"/>
        <v>0.34977219984493402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</f>
        <v>390.23899999999998</v>
      </c>
      <c r="O125" s="4">
        <f>Forward!O125*(1+SUM($B125:$B$228))</f>
        <v>287.93309999999997</v>
      </c>
      <c r="P125" s="4">
        <f>Forward!P125*(1+SUM($B125:$B$228))</f>
        <v>229.9246</v>
      </c>
      <c r="Q125" s="4">
        <f>Forward!Q125*(1+SUM($B125:$B$228))</f>
        <v>209.8853</v>
      </c>
      <c r="R125" s="4">
        <f>Forward!R125*(1+SUM($B125:$B$228))</f>
        <v>204.61179999999999</v>
      </c>
      <c r="S125" s="4">
        <f>Forward!S125*(1+SUM($B125:$B$228))</f>
        <v>199.3383</v>
      </c>
      <c r="T125" s="4">
        <f>Forward!T125*(1+SUM($B125:$B$228))</f>
        <v>188.79130000000001</v>
      </c>
      <c r="U125" s="4">
        <f>Forward!U125*(1+SUM($B125:$B$228))</f>
        <v>0</v>
      </c>
      <c r="V125" s="6"/>
      <c r="W125" s="20">
        <f t="shared" si="12"/>
        <v>287.66942499999999</v>
      </c>
      <c r="X125" s="20">
        <f t="shared" si="18"/>
        <v>222.6141006565656</v>
      </c>
      <c r="Y125" s="23">
        <f t="shared" si="13"/>
        <v>254.97372499999997</v>
      </c>
      <c r="Z125" s="23">
        <f t="shared" si="19"/>
        <v>216.02711021212122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20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14"/>
        <v>119.30571500000002</v>
      </c>
      <c r="AJ125" s="9">
        <f t="shared" si="15"/>
        <v>0.29315234095134168</v>
      </c>
      <c r="AK125" s="9">
        <f t="shared" si="9"/>
        <v>0.29315234095134168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</f>
        <v>373.94240000000002</v>
      </c>
      <c r="O126" s="4">
        <f>Forward!O126*(1+SUM($B126:$B$228))</f>
        <v>284.65839999999997</v>
      </c>
      <c r="P126" s="4">
        <f>Forward!P126*(1+SUM($B126:$B$228))</f>
        <v>232.13839999999999</v>
      </c>
      <c r="Q126" s="4">
        <f>Forward!Q126*(1+SUM($B126:$B$228))</f>
        <v>211.13040000000001</v>
      </c>
      <c r="R126" s="4">
        <f>Forward!R126*(1+SUM($B126:$B$228))</f>
        <v>205.8784</v>
      </c>
      <c r="S126" s="4">
        <f>Forward!S126*(1+SUM($B126:$B$228))</f>
        <v>200.62639999999999</v>
      </c>
      <c r="T126" s="4">
        <f>Forward!T126*(1+SUM($B126:$B$228))</f>
        <v>190.1224</v>
      </c>
      <c r="U126" s="4">
        <f>Forward!U126*(1+SUM($B126:$B$228))</f>
        <v>0</v>
      </c>
      <c r="V126" s="6"/>
      <c r="W126" s="20">
        <f t="shared" si="12"/>
        <v>278.82284444444446</v>
      </c>
      <c r="X126" s="20">
        <f t="shared" si="18"/>
        <v>222.6141006565656</v>
      </c>
      <c r="Y126" s="23">
        <f t="shared" si="13"/>
        <v>249.99519999999998</v>
      </c>
      <c r="Z126" s="23">
        <f t="shared" si="19"/>
        <v>216.02711021212122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20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14"/>
        <v>128.15229555555555</v>
      </c>
      <c r="AJ126" s="9">
        <f t="shared" si="15"/>
        <v>0.31488973885617572</v>
      </c>
      <c r="AK126" s="9">
        <f t="shared" si="9"/>
        <v>0.31488973885617572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</f>
        <v>381.39920000000001</v>
      </c>
      <c r="O127" s="4">
        <f>Forward!O127*(1+SUM($B127:$B$228))</f>
        <v>294.43180000000001</v>
      </c>
      <c r="P127" s="4">
        <f>Forward!P127*(1+SUM($B127:$B$228))</f>
        <v>230.51600000000002</v>
      </c>
      <c r="Q127" s="4">
        <f>Forward!Q127*(1+SUM($B127:$B$228))</f>
        <v>211.65560000000002</v>
      </c>
      <c r="R127" s="4">
        <f>Forward!R127*(1+SUM($B127:$B$228))</f>
        <v>206.41660000000002</v>
      </c>
      <c r="S127" s="4">
        <f>Forward!S127*(1+SUM($B127:$B$228))</f>
        <v>201.17760000000001</v>
      </c>
      <c r="T127" s="4">
        <f>Forward!T127*(1+SUM($B127:$B$228))</f>
        <v>190.6996</v>
      </c>
      <c r="U127" s="4">
        <f>Forward!U127*(1+SUM($B127:$B$228))</f>
        <v>0</v>
      </c>
      <c r="V127" s="6"/>
      <c r="W127" s="20">
        <f t="shared" si="12"/>
        <v>278.54016666666672</v>
      </c>
      <c r="X127" s="20">
        <f t="shared" si="18"/>
        <v>222.6141006565656</v>
      </c>
      <c r="Y127" s="23">
        <f t="shared" si="13"/>
        <v>249.86537333333339</v>
      </c>
      <c r="Z127" s="23">
        <f t="shared" si="19"/>
        <v>216.02711021212122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20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14"/>
        <v>128.43497333333329</v>
      </c>
      <c r="AJ127" s="9">
        <f t="shared" si="15"/>
        <v>0.31558432127656072</v>
      </c>
      <c r="AK127" s="9">
        <f t="shared" si="9"/>
        <v>0.31558432127656072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</f>
        <v>330.34639999999996</v>
      </c>
      <c r="O128" s="4">
        <f>Forward!O128*(1+SUM($B128:$B$228))</f>
        <v>288.53039999999999</v>
      </c>
      <c r="P128" s="4">
        <f>Forward!P128*(1+SUM($B128:$B$228))</f>
        <v>234.16959999999997</v>
      </c>
      <c r="Q128" s="4">
        <f>Forward!Q128*(1+SUM($B128:$B$228))</f>
        <v>213.26159999999999</v>
      </c>
      <c r="R128" s="4">
        <f>Forward!R128*(1+SUM($B128:$B$228))</f>
        <v>208.03459999999998</v>
      </c>
      <c r="S128" s="4">
        <f>Forward!S128*(1+SUM($B128:$B$228))</f>
        <v>202.80759999999998</v>
      </c>
      <c r="T128" s="4">
        <f>Forward!T128*(1+SUM($B128:$B$228))</f>
        <v>192.35359999999997</v>
      </c>
      <c r="U128" s="4">
        <f>Forward!U128*(1+SUM($B128:$B$228))</f>
        <v>0</v>
      </c>
      <c r="V128" s="6"/>
      <c r="W128" s="20">
        <f t="shared" si="12"/>
        <v>264.83466666666664</v>
      </c>
      <c r="X128" s="20">
        <f t="shared" si="18"/>
        <v>222.6141006565656</v>
      </c>
      <c r="Y128" s="23">
        <f t="shared" si="13"/>
        <v>242.11463999999998</v>
      </c>
      <c r="Z128" s="23">
        <f t="shared" si="19"/>
        <v>216.02711021212122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20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14"/>
        <v>142.14047333333338</v>
      </c>
      <c r="AJ128" s="9">
        <f t="shared" si="15"/>
        <v>0.34926082544828996</v>
      </c>
      <c r="AK128" s="9">
        <f t="shared" si="9"/>
        <v>0.34926082544828996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</f>
        <v>305.54039999999998</v>
      </c>
      <c r="O129" s="4">
        <f>Forward!O129*(1+SUM($B129:$B$228))</f>
        <v>279.47039999999998</v>
      </c>
      <c r="P129" s="4">
        <f>Forward!P129*(1+SUM($B129:$B$228))</f>
        <v>235.6728</v>
      </c>
      <c r="Q129" s="4">
        <f>Forward!Q129*(1+SUM($B129:$B$228))</f>
        <v>213.774</v>
      </c>
      <c r="R129" s="4">
        <f>Forward!R129*(1+SUM($B129:$B$228))</f>
        <v>208.56</v>
      </c>
      <c r="S129" s="4">
        <f>Forward!S129*(1+SUM($B129:$B$228))</f>
        <v>203.346</v>
      </c>
      <c r="T129" s="4">
        <f>Forward!T129*(1+SUM($B129:$B$228))</f>
        <v>192.91799999999998</v>
      </c>
      <c r="U129" s="4">
        <f>Forward!U129*(1+SUM($B129:$B$228))</f>
        <v>0</v>
      </c>
      <c r="V129" s="6"/>
      <c r="W129" s="20">
        <f t="shared" si="12"/>
        <v>255.71773333333329</v>
      </c>
      <c r="X129" s="20">
        <f t="shared" si="18"/>
        <v>222.6141006565656</v>
      </c>
      <c r="Y129" s="23">
        <f t="shared" si="13"/>
        <v>236.68084000000002</v>
      </c>
      <c r="Z129" s="23">
        <f t="shared" si="19"/>
        <v>216.02711021212122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20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14"/>
        <v>151.25740666666672</v>
      </c>
      <c r="AJ129" s="9">
        <f t="shared" si="15"/>
        <v>0.37166252136842248</v>
      </c>
      <c r="AK129" s="9">
        <f t="shared" si="9"/>
        <v>0.37166252136842248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</f>
        <v>347.61869999999999</v>
      </c>
      <c r="O130" s="4">
        <f>Forward!O130*(1+SUM($B130:$B$228))</f>
        <v>301.68709999999999</v>
      </c>
      <c r="P130" s="4">
        <f>Forward!P130*(1+SUM($B130:$B$228))</f>
        <v>251.57990000000001</v>
      </c>
      <c r="Q130" s="4">
        <f>Forward!Q130*(1+SUM($B130:$B$228))</f>
        <v>229.65800000000002</v>
      </c>
      <c r="R130" s="4">
        <f>Forward!R130*(1+SUM($B130:$B$228))</f>
        <v>224.4385</v>
      </c>
      <c r="S130" s="4">
        <f>Forward!S130*(1+SUM($B130:$B$228))</f>
        <v>219.21900000000002</v>
      </c>
      <c r="T130" s="4">
        <f>Forward!T130*(1+SUM($B130:$B$228))</f>
        <v>208.78</v>
      </c>
      <c r="U130" s="4">
        <f>Forward!U130*(1+SUM($B130:$B$228))</f>
        <v>0</v>
      </c>
      <c r="V130" s="6"/>
      <c r="W130" s="20">
        <f t="shared" si="12"/>
        <v>274.08174444444444</v>
      </c>
      <c r="X130" s="20">
        <f t="shared" si="18"/>
        <v>222.6141006565656</v>
      </c>
      <c r="Y130" s="23">
        <f t="shared" si="13"/>
        <v>253.87648000000002</v>
      </c>
      <c r="Z130" s="23">
        <f t="shared" si="19"/>
        <v>216.02711021212122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20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14"/>
        <v>132.89339555555557</v>
      </c>
      <c r="AJ130" s="9">
        <f t="shared" si="15"/>
        <v>0.32653934477559382</v>
      </c>
      <c r="AK130" s="9">
        <f t="shared" si="9"/>
        <v>0.32653934477559382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</f>
        <v>334.59019999999998</v>
      </c>
      <c r="O131" s="4">
        <f>Forward!O131*(1+SUM($B131:$B$228))</f>
        <v>291.9871</v>
      </c>
      <c r="P131" s="4">
        <f>Forward!P131*(1+SUM($B131:$B$228))</f>
        <v>251.46219999999997</v>
      </c>
      <c r="Q131" s="4">
        <f>Forward!Q131*(1+SUM($B131:$B$228))</f>
        <v>238.99299999999997</v>
      </c>
      <c r="R131" s="4">
        <f>Forward!R131*(1+SUM($B131:$B$228))</f>
        <v>233.79749999999999</v>
      </c>
      <c r="S131" s="4">
        <f>Forward!S131*(1+SUM($B131:$B$228))</f>
        <v>228.60199999999998</v>
      </c>
      <c r="T131" s="4">
        <f>Forward!T131*(1+SUM($B131:$B$228))</f>
        <v>218.21099999999998</v>
      </c>
      <c r="U131" s="4">
        <f>Forward!U131*(1+SUM($B131:$B$228))</f>
        <v>0</v>
      </c>
      <c r="V131" s="6"/>
      <c r="W131" s="20">
        <f t="shared" si="12"/>
        <v>268.78053333333332</v>
      </c>
      <c r="X131" s="20">
        <f t="shared" si="18"/>
        <v>222.6141006565656</v>
      </c>
      <c r="Y131" s="23">
        <f t="shared" si="13"/>
        <v>254.26776999999996</v>
      </c>
      <c r="Z131" s="23">
        <f t="shared" si="19"/>
        <v>216.02711021212122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20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14"/>
        <v>138.19460666666669</v>
      </c>
      <c r="AJ131" s="9">
        <f t="shared" si="15"/>
        <v>0.3395652291357813</v>
      </c>
      <c r="AK131" s="9">
        <f>IF(AJ131&gt;0,AJ131,0)</f>
        <v>0.3395652291357813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</f>
        <v>306.26900000000001</v>
      </c>
      <c r="O132" s="4">
        <f>Forward!O132*(1+SUM($B132:$B$228))</f>
        <v>289.65780000000001</v>
      </c>
      <c r="P132" s="4">
        <f>Forward!P132*(1+SUM($B132:$B$228))</f>
        <v>241.9006</v>
      </c>
      <c r="Q132" s="4">
        <f>Forward!Q132*(1+SUM($B132:$B$228))</f>
        <v>233.595</v>
      </c>
      <c r="R132" s="4">
        <f>Forward!R132*(1+SUM($B132:$B$228))</f>
        <v>228.404</v>
      </c>
      <c r="S132" s="4">
        <f>Forward!S132*(1+SUM($B132:$B$228))</f>
        <v>223.21299999999999</v>
      </c>
      <c r="T132" s="4">
        <f>Forward!T132*(1+SUM($B132:$B$228))</f>
        <v>212.83099999999999</v>
      </c>
      <c r="U132" s="4">
        <f>Forward!U132*(1+SUM($B132:$B$228))</f>
        <v>0</v>
      </c>
      <c r="V132" s="6"/>
      <c r="W132" s="20">
        <f t="shared" si="12"/>
        <v>259.0885777777778</v>
      </c>
      <c r="X132" s="20">
        <f t="shared" si="18"/>
        <v>222.6141006565656</v>
      </c>
      <c r="Y132" s="23">
        <f t="shared" si="13"/>
        <v>246.12261333333336</v>
      </c>
      <c r="Z132" s="23">
        <f t="shared" si="19"/>
        <v>216.02711021212122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20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14"/>
        <v>147.88656222222221</v>
      </c>
      <c r="AJ132" s="9">
        <f t="shared" si="15"/>
        <v>0.36337984237126181</v>
      </c>
      <c r="AK132" s="9">
        <f>IF(AJ132&gt;0,AJ132,0)</f>
        <v>0.36337984237126181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</f>
        <v>323.35680000000002</v>
      </c>
      <c r="O133" s="4">
        <f>Forward!O133*(1+SUM($B133:$B$228))</f>
        <v>327.50240000000002</v>
      </c>
      <c r="P133" s="4">
        <f>Forward!P133*(1+SUM($B133:$B$228))</f>
        <v>274.64600000000002</v>
      </c>
      <c r="Q133" s="4">
        <f>Forward!Q133*(1+SUM($B133:$B$228))</f>
        <v>269.464</v>
      </c>
      <c r="R133" s="4">
        <f>Forward!R133*(1+SUM($B133:$B$228))</f>
        <v>239.4084</v>
      </c>
      <c r="S133" s="4">
        <f>Forward!S133*(1+SUM($B133:$B$228))</f>
        <v>212.46199999999999</v>
      </c>
      <c r="T133" s="4">
        <f>Forward!T133*(1+SUM($B133:$B$228))</f>
        <v>202.09799999999998</v>
      </c>
      <c r="U133" s="4">
        <f>Forward!U133*(1+SUM($B133:$B$228))</f>
        <v>0</v>
      </c>
      <c r="V133" s="6"/>
      <c r="W133" s="20">
        <f t="shared" si="12"/>
        <v>292.03448888888886</v>
      </c>
      <c r="X133" s="20">
        <f t="shared" si="18"/>
        <v>222.6141006565656</v>
      </c>
      <c r="Y133" s="23">
        <f t="shared" si="13"/>
        <v>266.54480666666666</v>
      </c>
      <c r="Z133" s="23">
        <f t="shared" si="19"/>
        <v>216.02711021212122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20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14"/>
        <v>114.94065111111115</v>
      </c>
      <c r="AJ133" s="9">
        <f t="shared" si="15"/>
        <v>0.28242671311842571</v>
      </c>
      <c r="AK133" s="9">
        <f>IF(AJ133&gt;0,AJ133,0)</f>
        <v>0.28242671311842571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</f>
        <v>376.04839999999996</v>
      </c>
      <c r="P134" s="4">
        <f>Forward!P134*(1+SUM($B134:$B$228))</f>
        <v>303.73139999999995</v>
      </c>
      <c r="Q134" s="4">
        <f>Forward!Q134*(1+SUM($B134:$B$228))</f>
        <v>284.10249999999996</v>
      </c>
      <c r="R134" s="4">
        <f>Forward!R134*(1+SUM($B134:$B$228))</f>
        <v>263.44049999999999</v>
      </c>
      <c r="S134" s="4">
        <f>Forward!S134*(1+SUM($B134:$B$228))</f>
        <v>222.11649999999997</v>
      </c>
      <c r="T134" s="4">
        <f>Forward!T134*(1+SUM($B134:$B$228))</f>
        <v>209.71929999999998</v>
      </c>
      <c r="U134" s="4">
        <f>Forward!U134*(1+SUM($B134:$B$228))</f>
        <v>0</v>
      </c>
      <c r="V134" s="6"/>
      <c r="W134" s="20">
        <f t="shared" si="12"/>
        <v>321.29409999999996</v>
      </c>
      <c r="X134" s="20">
        <f t="shared" si="18"/>
        <v>222.6141006565656</v>
      </c>
      <c r="Y134" s="23">
        <f t="shared" si="13"/>
        <v>289.88785999999999</v>
      </c>
      <c r="Z134" s="23">
        <f t="shared" si="19"/>
        <v>216.02711021212122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14"/>
        <v>81.614900000000034</v>
      </c>
      <c r="AJ134" s="9">
        <f t="shared" si="15"/>
        <v>0.20256410256410265</v>
      </c>
      <c r="AK134" s="9">
        <f>IF(AJ134&gt;0,AJ134,0)</f>
        <v>0.20256410256410265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</f>
        <v>447.72839999999997</v>
      </c>
      <c r="P135" s="4">
        <f>Forward!P135*(1+SUM($B135:$B$228))</f>
        <v>322.44659999999999</v>
      </c>
      <c r="Q135" s="4">
        <f>Forward!Q135*(1+SUM($B135:$B$228))</f>
        <v>306.01619999999997</v>
      </c>
      <c r="R135" s="4">
        <f>Forward!R135*(1+SUM($B135:$B$228))</f>
        <v>277.26299999999998</v>
      </c>
      <c r="S135" s="4">
        <f>Forward!S135*(1+SUM($B135:$B$228))</f>
        <v>253.64429999999999</v>
      </c>
      <c r="T135" s="4">
        <f>Forward!T135*(1+SUM($B135:$B$228))</f>
        <v>214.62209999999999</v>
      </c>
      <c r="U135" s="4">
        <f>Forward!U135*(1+SUM($B135:$B$228))</f>
        <v>0</v>
      </c>
      <c r="V135" s="6"/>
      <c r="W135" s="20">
        <f t="shared" si="12"/>
        <v>353.99525</v>
      </c>
      <c r="X135" s="20">
        <f t="shared" si="18"/>
        <v>222.6141006565656</v>
      </c>
      <c r="Y135" s="23">
        <f t="shared" si="13"/>
        <v>317.53459499999997</v>
      </c>
      <c r="Z135" s="23">
        <f t="shared" si="19"/>
        <v>216.02711021212122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48.913749999999993</v>
      </c>
      <c r="AJ135" s="9">
        <f>(AE135-W135)/AE135</f>
        <v>0.12140148271694103</v>
      </c>
      <c r="AK135" s="9">
        <f>IF(AJ135&gt;0,AJ135,0)</f>
        <v>0.12140148271694103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</f>
        <v>408.6</v>
      </c>
      <c r="P136" s="4">
        <f>Forward!P136*(1+SUM($B136:$B$228))</f>
        <v>304.40700000000004</v>
      </c>
      <c r="Q136" s="4">
        <f>Forward!Q136*(1+SUM($B136:$B$228))</f>
        <v>288.06300000000005</v>
      </c>
      <c r="R136" s="4">
        <f>Forward!R136*(1+SUM($B136:$B$228))</f>
        <v>266.61150000000004</v>
      </c>
      <c r="S136" s="4">
        <f>Forward!S136*(1+SUM($B136:$B$228))</f>
        <v>245.16000000000003</v>
      </c>
      <c r="T136" s="4">
        <f>Forward!T136*(1+SUM($B136:$B$228))</f>
        <v>222.68700000000001</v>
      </c>
      <c r="U136" s="4">
        <f>Forward!U136*(1+SUM($B136:$B$228))</f>
        <v>0</v>
      </c>
      <c r="V136" s="6"/>
      <c r="W136" s="20">
        <f t="shared" si="12"/>
        <v>325.80174999999997</v>
      </c>
      <c r="X136" s="20">
        <f t="shared" si="18"/>
        <v>222.6141006565656</v>
      </c>
      <c r="Y136" s="23">
        <f t="shared" si="13"/>
        <v>296.37119999999999</v>
      </c>
      <c r="Z136" s="23">
        <f t="shared" si="19"/>
        <v>216.02711021212122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8" si="21">AD136*(1-0%)</f>
        <v>402.90899999999999</v>
      </c>
      <c r="AF136" s="8">
        <f t="shared" si="4"/>
        <v>422.38293499999997</v>
      </c>
      <c r="AG136" s="14">
        <f t="shared" ref="AG136:AG140" si="22">$AE136+$AB136</f>
        <v>449.01625300000001</v>
      </c>
      <c r="AH136" s="8">
        <f t="shared" si="6"/>
        <v>484.28628700000002</v>
      </c>
      <c r="AI136" s="25">
        <f t="shared" ref="AI136:AI138" si="23">(AE136-W136)</f>
        <v>77.107250000000022</v>
      </c>
      <c r="AJ136" s="9">
        <f t="shared" ref="AJ136:AJ138" si="24">(AE136-W136)/AE136</f>
        <v>0.19137634056325378</v>
      </c>
      <c r="AK136" s="9">
        <f t="shared" ref="AK136:AK138" si="25">IF(AJ136&gt;0,AJ136,0)</f>
        <v>0.19137634056325378</v>
      </c>
      <c r="AL136" s="9">
        <f t="shared" ref="AL136:AL138" si="26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</f>
        <v>329.81</v>
      </c>
      <c r="P137" s="4">
        <f>Forward!P137*(1+SUM($B137:$B$228))</f>
        <v>300.38079999999997</v>
      </c>
      <c r="Q137" s="4">
        <f>Forward!Q137*(1+SUM($B137:$B$228))</f>
        <v>284.14400000000001</v>
      </c>
      <c r="R137" s="4">
        <f>Forward!R137*(1+SUM($B137:$B$228))</f>
        <v>259.78879999999998</v>
      </c>
      <c r="S137" s="4">
        <f>Forward!S137*(1+SUM($B137:$B$228))</f>
        <v>234.41879999999998</v>
      </c>
      <c r="T137" s="4">
        <f>Forward!T137*(1+SUM($B137:$B$228))</f>
        <v>217.16719999999998</v>
      </c>
      <c r="U137" s="4">
        <f>Forward!U137*(1+SUM($B137:$B$228))</f>
        <v>0</v>
      </c>
      <c r="V137" s="4"/>
      <c r="W137" s="20">
        <f t="shared" si="12"/>
        <v>298.94316666666663</v>
      </c>
      <c r="X137" s="20">
        <f t="shared" si="18"/>
        <v>222.6141006565656</v>
      </c>
      <c r="Y137" s="23">
        <f t="shared" si="13"/>
        <v>276.07633999999996</v>
      </c>
      <c r="Z137" s="23">
        <f t="shared" si="19"/>
        <v>216.02711021212122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21"/>
        <v>402.90899999999999</v>
      </c>
      <c r="AF137" s="8">
        <f t="shared" si="4"/>
        <v>422.38293499999997</v>
      </c>
      <c r="AG137" s="14">
        <f t="shared" si="22"/>
        <v>449.01625300000001</v>
      </c>
      <c r="AH137" s="8">
        <f t="shared" si="6"/>
        <v>484.28628700000002</v>
      </c>
      <c r="AI137" s="25">
        <f t="shared" si="23"/>
        <v>103.96583333333336</v>
      </c>
      <c r="AJ137" s="9">
        <f t="shared" si="24"/>
        <v>0.25803800196404986</v>
      </c>
      <c r="AK137" s="9">
        <f t="shared" si="25"/>
        <v>0.25803800196404986</v>
      </c>
      <c r="AL137" s="9">
        <f t="shared" si="26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</f>
        <v>339.72969999999998</v>
      </c>
      <c r="P138" s="4">
        <f>Forward!P138*(1+SUM($B138:$B$228))</f>
        <v>319.5677</v>
      </c>
      <c r="Q138" s="4">
        <f>Forward!Q138*(1+SUM($B138:$B$228))</f>
        <v>295.37329999999997</v>
      </c>
      <c r="R138" s="4">
        <f>Forward!R138*(1+SUM($B138:$B$228))</f>
        <v>269.16269999999997</v>
      </c>
      <c r="S138" s="4">
        <f>Forward!S138*(1+SUM($B138:$B$228))</f>
        <v>251.01689999999999</v>
      </c>
      <c r="T138" s="4">
        <f>Forward!T138*(1+SUM($B138:$B$228))</f>
        <v>221.78200000000001</v>
      </c>
      <c r="U138" s="4">
        <f>Forward!U138*(1+SUM($B138:$B$228))</f>
        <v>0</v>
      </c>
      <c r="V138" s="4"/>
      <c r="W138" s="20">
        <f t="shared" si="12"/>
        <v>310.38278888888885</v>
      </c>
      <c r="X138" s="20">
        <f t="shared" si="18"/>
        <v>222.6141006565656</v>
      </c>
      <c r="Y138" s="23">
        <f t="shared" si="13"/>
        <v>287.10688000000005</v>
      </c>
      <c r="Z138" s="23">
        <f t="shared" si="19"/>
        <v>216.02711021212122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21"/>
        <v>402.90899999999999</v>
      </c>
      <c r="AF138" s="8">
        <f t="shared" si="4"/>
        <v>422.38293499999997</v>
      </c>
      <c r="AG138" s="14">
        <f t="shared" si="22"/>
        <v>449.01625300000001</v>
      </c>
      <c r="AH138" s="8">
        <f t="shared" si="6"/>
        <v>484.28628700000002</v>
      </c>
      <c r="AI138" s="25">
        <f t="shared" si="23"/>
        <v>92.526211111111138</v>
      </c>
      <c r="AJ138" s="9">
        <f t="shared" si="24"/>
        <v>0.22964543137808074</v>
      </c>
      <c r="AK138" s="9">
        <f t="shared" si="25"/>
        <v>0.22964543137808074</v>
      </c>
      <c r="AL138" s="9">
        <f t="shared" si="26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</f>
        <v>314.72219999999999</v>
      </c>
      <c r="P139" s="4">
        <f>Forward!P139*(1+SUM($B139:$B$228))</f>
        <v>313.7199</v>
      </c>
      <c r="Q139" s="4">
        <f>Forward!Q139*(1+SUM($B139:$B$228))</f>
        <v>295.67849999999999</v>
      </c>
      <c r="R139" s="4">
        <f>Forward!R139*(1+SUM($B139:$B$228))</f>
        <v>270.62099999999998</v>
      </c>
      <c r="S139" s="4">
        <f>Forward!S139*(1+SUM($B139:$B$228))</f>
        <v>251.57729999999998</v>
      </c>
      <c r="T139" s="4">
        <f>Forward!T139*(1+SUM($B139:$B$228))</f>
        <v>222.51059999999998</v>
      </c>
      <c r="U139" s="4">
        <f>Forward!U139*(1+SUM($B139:$B$228))</f>
        <v>0</v>
      </c>
      <c r="V139" s="4"/>
      <c r="W139" s="20">
        <f t="shared" si="12"/>
        <v>301.91503333333333</v>
      </c>
      <c r="X139" s="20">
        <f t="shared" si="18"/>
        <v>222.6141006565656</v>
      </c>
      <c r="Y139" s="23">
        <f t="shared" si="13"/>
        <v>281.57947999999999</v>
      </c>
      <c r="Z139" s="23">
        <f t="shared" si="19"/>
        <v>216.02711021212122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ref="AE139" si="27">AD139*(1-0%)</f>
        <v>402.90899999999999</v>
      </c>
      <c r="AF139" s="8">
        <f t="shared" si="4"/>
        <v>422.38293499999997</v>
      </c>
      <c r="AG139" s="14">
        <f t="shared" si="22"/>
        <v>449.01625300000001</v>
      </c>
      <c r="AH139" s="8">
        <f t="shared" si="6"/>
        <v>484.28628700000002</v>
      </c>
      <c r="AI139" s="25">
        <f t="shared" ref="AI139" si="28">(AE139-W139)</f>
        <v>100.99396666666667</v>
      </c>
      <c r="AJ139" s="9">
        <f t="shared" ref="AJ139" si="29">(AE139-W139)/AE139</f>
        <v>0.25066197743576507</v>
      </c>
      <c r="AK139" s="9">
        <f t="shared" ref="AK139" si="30">IF(AJ139&gt;0,AJ139,0)</f>
        <v>0.25066197743576507</v>
      </c>
      <c r="AL139" s="9">
        <f t="shared" ref="AL139" si="31">IF(AJ139&lt;0,AJ139,0)</f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</f>
        <v>270.18899999999996</v>
      </c>
      <c r="P140" s="4">
        <f>Forward!P140*(1+SUM($B140:$B$228))</f>
        <v>315.22049999999996</v>
      </c>
      <c r="Q140" s="4">
        <f>Forward!Q140*(1+SUM($B140:$B$228))</f>
        <v>288.20159999999998</v>
      </c>
      <c r="R140" s="4">
        <f>Forward!R140*(1+SUM($B140:$B$228))</f>
        <v>260.18199999999996</v>
      </c>
      <c r="S140" s="4">
        <f>Forward!S140*(1+SUM($B140:$B$228))</f>
        <v>246.17219999999998</v>
      </c>
      <c r="T140" s="4">
        <f>Forward!T140*(1+SUM($B140:$B$228))</f>
        <v>220.154</v>
      </c>
      <c r="U140" s="4">
        <f>Forward!U140*(1+SUM($B140:$B$228))</f>
        <v>0</v>
      </c>
      <c r="V140" s="4"/>
      <c r="W140" s="20">
        <f t="shared" si="12"/>
        <v>289.53586666666666</v>
      </c>
      <c r="X140" s="20">
        <f t="shared" si="18"/>
        <v>222.6141006565656</v>
      </c>
      <c r="Y140" s="23">
        <f t="shared" si="13"/>
        <v>270.98955999999998</v>
      </c>
      <c r="Z140" s="23">
        <f t="shared" si="19"/>
        <v>216.02711021212122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32">AD140*(1-0%)</f>
        <v>402.90899999999999</v>
      </c>
      <c r="AF140" s="8">
        <f t="shared" si="4"/>
        <v>422.38293499999997</v>
      </c>
      <c r="AG140" s="14">
        <f t="shared" si="22"/>
        <v>449.01625300000001</v>
      </c>
      <c r="AH140" s="8">
        <f t="shared" si="6"/>
        <v>484.28628700000002</v>
      </c>
      <c r="AI140" s="25">
        <f t="shared" ref="AI140" si="33">(AE140-W140)</f>
        <v>113.37313333333333</v>
      </c>
      <c r="AJ140" s="9">
        <f t="shared" ref="AJ140" si="34">(AE140-W140)/AE140</f>
        <v>0.2813864503729957</v>
      </c>
      <c r="AK140" s="9">
        <f t="shared" ref="AK140" si="35">IF(AJ140&gt;0,AJ140,0)</f>
        <v>0.2813864503729957</v>
      </c>
      <c r="AL140" s="9">
        <f t="shared" ref="AL140" si="36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honeticPr fontId="4" type="noConversion"/>
  <pageMargins left="0.511811024" right="0.511811024" top="0.78740157499999996" bottom="0.78740157499999996" header="0.31496062000000002" footer="0.31496062000000002"/>
  <pageSetup paperSize="9" scale="2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A6AB-D87A-4814-B9A2-C143EB8D8879}">
  <dimension ref="A1:AR145"/>
  <sheetViews>
    <sheetView topLeftCell="B58" zoomScale="70" zoomScaleNormal="7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Encargos'!B3)*(1+SUM($B86:$B$228))</f>
        <v>263.22449999999998</v>
      </c>
      <c r="L86" s="4">
        <f>Forward!L86*(1+SUM($B86:$B$228))+(-'Swap - Encargos'!C3)*(1+SUM($B86:$B$228))</f>
        <v>275.46749999999997</v>
      </c>
      <c r="M86" s="4">
        <f>Forward!M86*(1+SUM($B86:$B$228))+(-'Swap - Encargos'!D3)*(1+SUM($B86:$B$228))</f>
        <v>249.75720000000001</v>
      </c>
      <c r="N86" s="4">
        <f>Forward!N86*(1+SUM($B86:$B$228))+(-'Swap - Encargos'!E3)*(1+SUM($B86:$B$228))</f>
        <v>232.61699999999999</v>
      </c>
      <c r="O86" s="4">
        <f>Forward!O86*(1+SUM($B86:$B$228))+(-'Swap - Encargos'!F3)*(1+SUM($B86:$B$228))</f>
        <v>226.49549999999999</v>
      </c>
      <c r="P86" s="4">
        <f>Forward!P86*(1+SUM($B86:$B$228))+(-'Swap - Encargos'!G3)*(1+SUM($B86:$B$228))</f>
        <v>220.374</v>
      </c>
      <c r="Q86" s="4">
        <f>Forward!Q86*(1+SUM($B86:$B$228))+(-'Swap - Encargos'!H3)*(1+SUM($B86:$B$228))</f>
        <v>216.7011</v>
      </c>
      <c r="R86" s="4">
        <f>Forward!R86*(1+SUM($B86:$B$228))+(-'Swap - Encargos'!I3)*(1+SUM($B86:$B$228))</f>
        <v>211.8039</v>
      </c>
      <c r="S86" s="4">
        <f>Forward!S86*(1+SUM($B86:$B$228))+(-'Swap - Encargos'!J3)*(1+SUM($B86:$B$228))</f>
        <v>205.6824</v>
      </c>
      <c r="T86" s="4">
        <f>Forward!T86*(1+SUM($B86:$B$228))+(-'Swap - Encargos'!K3)*(1+SUM($B86:$B$228))</f>
        <v>199.5609</v>
      </c>
      <c r="U86" s="4">
        <f>Forward!U86*(1+SUM($B86:$B$228))</f>
        <v>0</v>
      </c>
      <c r="V86" s="6"/>
      <c r="W86" s="20">
        <f t="shared" ref="W86:W129" si="0">((13-MONTH($C86))*INDEX($D86:$V86,1,MATCH(YEAR($C86),$D$1:$V$1,0))+12*INDEX($D86:$V86,1,MATCH(YEAR($C86)+1,$D$1:$V$1,0))+12*INDEX($D86:$V86,1,MATCH(YEAR($C86)+2,$D$1:$V$1,0))+(MONTH($C86)-1)*INDEX($D86:$V86,1,MATCH(YEAR($C86)+3,$D$1:$V$1,0)))/36</f>
        <v>262.81639999999999</v>
      </c>
      <c r="X86" s="20">
        <f t="shared" ref="X86:X117" si="1">AVERAGE($W$2:$W$198)</f>
        <v>205.70542222222227</v>
      </c>
      <c r="Y86" s="23">
        <f t="shared" ref="Y86:Y12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249.51234000000002</v>
      </c>
      <c r="Z86" s="23">
        <f t="shared" ref="Z86:Z117" si="3">AVERAGE($Y$2:$Y$198)</f>
        <v>202.64711442424249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30" si="4">$AE86+$AA86</f>
        <v>411.23012699999998</v>
      </c>
      <c r="AG86" s="14">
        <f t="shared" ref="AG86:AG130" si="5">$AE86+$AB86</f>
        <v>454.21529999999996</v>
      </c>
      <c r="AH86" s="8">
        <f t="shared" ref="AH86:AH129" si="6">$AE86+$AC86</f>
        <v>494.55598499999996</v>
      </c>
      <c r="AI86" s="25">
        <f t="shared" ref="AI86:AI129" si="7">(AE86-W86)</f>
        <v>111.81939999999997</v>
      </c>
      <c r="AJ86" s="9">
        <f t="shared" ref="AJ86:AJ129" si="8">(AE86-W86)/AE86</f>
        <v>0.29847494553376902</v>
      </c>
      <c r="AK86" s="9">
        <f t="shared" ref="AK86:AK130" si="9">IF(AJ86&gt;0,AJ86,0)</f>
        <v>0.29847494553376902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Encargos'!B4)*(1+SUM($B87:$B$228))</f>
        <v>176.74050000000003</v>
      </c>
      <c r="L87" s="4">
        <f>Forward!L87*(1+SUM($B87:$B$228))+(-'Swap - Encargos'!C4)*(1+SUM($B87:$B$228))</f>
        <v>258.40679999999998</v>
      </c>
      <c r="M87" s="4">
        <f>Forward!M87*(1+SUM($B87:$B$228))+(-'Swap - Encargos'!D4)*(1+SUM($B87:$B$228))</f>
        <v>253.53119999999998</v>
      </c>
      <c r="N87" s="4">
        <f>Forward!N87*(1+SUM($B87:$B$228))+(-'Swap - Encargos'!E4)*(1+SUM($B87:$B$228))</f>
        <v>235.24770000000001</v>
      </c>
      <c r="O87" s="4">
        <f>Forward!O87*(1+SUM($B87:$B$228))+(-'Swap - Encargos'!F4)*(1+SUM($B87:$B$228))</f>
        <v>227.93430000000001</v>
      </c>
      <c r="P87" s="4">
        <f>Forward!P87*(1+SUM($B87:$B$228))+(-'Swap - Encargos'!G4)*(1+SUM($B87:$B$228))</f>
        <v>221.83980000000003</v>
      </c>
      <c r="Q87" s="4">
        <f>Forward!Q87*(1+SUM($B87:$B$228))+(-'Swap - Encargos'!H4)*(1+SUM($B87:$B$228))</f>
        <v>218.18310000000002</v>
      </c>
      <c r="R87" s="4">
        <f>Forward!R87*(1+SUM($B87:$B$228))+(-'Swap - Encargos'!I4)*(1+SUM($B87:$B$228))</f>
        <v>213.3075</v>
      </c>
      <c r="S87" s="4">
        <f>Forward!S87*(1+SUM($B87:$B$228))+(-'Swap - Encargos'!J4)*(1+SUM($B87:$B$228))</f>
        <v>207.21300000000002</v>
      </c>
      <c r="T87" s="4">
        <f>Forward!T87*(1+SUM($B87:$B$228))+(-'Swap - Encargos'!K4)*(1+SUM($B87:$B$228))</f>
        <v>201.11850000000001</v>
      </c>
      <c r="U87" s="4">
        <f>Forward!U87*(1+SUM($B87:$B$228))</f>
        <v>0</v>
      </c>
      <c r="V87" s="6"/>
      <c r="W87" s="20">
        <f t="shared" si="0"/>
        <v>231.18469999999999</v>
      </c>
      <c r="X87" s="20">
        <f t="shared" si="1"/>
        <v>205.70542222222227</v>
      </c>
      <c r="Y87" s="23">
        <f t="shared" si="2"/>
        <v>231.12375500000002</v>
      </c>
      <c r="Z87" s="23">
        <f t="shared" si="3"/>
        <v>202.64711442424249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143.45109999999997</v>
      </c>
      <c r="AJ87" s="9">
        <f t="shared" si="8"/>
        <v>0.38290814705909043</v>
      </c>
      <c r="AK87" s="9">
        <f t="shared" si="9"/>
        <v>0.38290814705909043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Encargos'!B5)*(1+SUM($B88:$B$228))</f>
        <v>226.04560000000001</v>
      </c>
      <c r="L88" s="4">
        <f>Forward!L88*(1+SUM($B88:$B$228))+(-'Swap - Encargos'!C5)*(1+SUM($B88:$B$228))</f>
        <v>293.73840000000001</v>
      </c>
      <c r="M88" s="4">
        <f>Forward!M88*(1+SUM($B88:$B$228))+(-'Swap - Encargos'!D5)*(1+SUM($B88:$B$228))</f>
        <v>258.6832</v>
      </c>
      <c r="N88" s="4">
        <f>Forward!N88*(1+SUM($B88:$B$228))+(-'Swap - Encargos'!E5)*(1+SUM($B88:$B$228))</f>
        <v>227.25440000000003</v>
      </c>
      <c r="O88" s="4">
        <f>Forward!O88*(1+SUM($B88:$B$228))+(-'Swap - Encargos'!F5)*(1+SUM($B88:$B$228))</f>
        <v>224.83680000000001</v>
      </c>
      <c r="P88" s="4">
        <f>Forward!P88*(1+SUM($B88:$B$228))+(-'Swap - Encargos'!G5)*(1+SUM($B88:$B$228))</f>
        <v>218.79280000000003</v>
      </c>
      <c r="Q88" s="4">
        <f>Forward!Q88*(1+SUM($B88:$B$228))+(-'Swap - Encargos'!H5)*(1+SUM($B88:$B$228))</f>
        <v>215.16640000000001</v>
      </c>
      <c r="R88" s="4">
        <f>Forward!R88*(1+SUM($B88:$B$228))+(-'Swap - Encargos'!I5)*(1+SUM($B88:$B$228))</f>
        <v>210.33120000000002</v>
      </c>
      <c r="S88" s="4">
        <f>Forward!S88*(1+SUM($B88:$B$228))+(-'Swap - Encargos'!J5)*(1+SUM($B88:$B$228))</f>
        <v>204.28720000000001</v>
      </c>
      <c r="T88" s="4">
        <f>Forward!T88*(1+SUM($B88:$B$228))+(-'Swap - Encargos'!K5)*(1+SUM($B88:$B$228))</f>
        <v>198.2432</v>
      </c>
      <c r="U88" s="4">
        <f>Forward!U88*(1+SUM($B88:$B$228))</f>
        <v>0</v>
      </c>
      <c r="V88" s="6"/>
      <c r="W88" s="20">
        <f t="shared" si="0"/>
        <v>259.55622222222223</v>
      </c>
      <c r="X88" s="20">
        <f t="shared" si="1"/>
        <v>205.70542222222227</v>
      </c>
      <c r="Y88" s="23">
        <f t="shared" si="2"/>
        <v>245.86992000000006</v>
      </c>
      <c r="Z88" s="23">
        <f t="shared" si="3"/>
        <v>202.64711442424249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115.07957777777773</v>
      </c>
      <c r="AJ88" s="9">
        <f t="shared" si="8"/>
        <v>0.30717720457515735</v>
      </c>
      <c r="AK88" s="9">
        <f t="shared" si="9"/>
        <v>0.30717720457515735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Encargos'!B6)*(1+SUM($B89:$B$228))</f>
        <v>197.97160000000002</v>
      </c>
      <c r="L89" s="4">
        <f>Forward!L89*(1+SUM($B89:$B$228))+(-'Swap - Encargos'!C6)*(1+SUM($B89:$B$228))</f>
        <v>281.45360000000005</v>
      </c>
      <c r="M89" s="4">
        <f>Forward!M89*(1+SUM($B89:$B$228))+(-'Swap - Encargos'!D6)*(1+SUM($B89:$B$228))</f>
        <v>261.17940000000004</v>
      </c>
      <c r="N89" s="4">
        <f>Forward!N89*(1+SUM($B89:$B$228))+(-'Swap - Encargos'!E6)*(1+SUM($B89:$B$228))</f>
        <v>232.55700000000002</v>
      </c>
      <c r="O89" s="4">
        <f>Forward!O89*(1+SUM($B89:$B$228))+(-'Swap - Encargos'!F6)*(1+SUM($B89:$B$228))</f>
        <v>221.82360000000003</v>
      </c>
      <c r="P89" s="4">
        <f>Forward!P89*(1+SUM($B89:$B$228))+(-'Swap - Encargos'!G6)*(1+SUM($B89:$B$228))</f>
        <v>215.86060000000003</v>
      </c>
      <c r="Q89" s="4">
        <f>Forward!Q89*(1+SUM($B89:$B$228))+(-'Swap - Encargos'!H6)*(1+SUM($B89:$B$228))</f>
        <v>212.28280000000001</v>
      </c>
      <c r="R89" s="4">
        <f>Forward!R89*(1+SUM($B89:$B$228))+(-'Swap - Encargos'!I6)*(1+SUM($B89:$B$228))</f>
        <v>209.89760000000001</v>
      </c>
      <c r="S89" s="4">
        <f>Forward!S89*(1+SUM($B89:$B$228))+(-'Swap - Encargos'!J6)*(1+SUM($B89:$B$228))</f>
        <v>203.93460000000002</v>
      </c>
      <c r="T89" s="4">
        <f>Forward!T89*(1+SUM($B89:$B$228))+(-'Swap - Encargos'!K6)*(1+SUM($B89:$B$228))</f>
        <v>197.97160000000002</v>
      </c>
      <c r="U89" s="4">
        <f>Forward!U89*(1+SUM($B89:$B$228))</f>
        <v>0</v>
      </c>
      <c r="V89" s="6"/>
      <c r="W89" s="20">
        <f t="shared" si="0"/>
        <v>249.75031666666669</v>
      </c>
      <c r="X89" s="20">
        <f t="shared" si="1"/>
        <v>205.70542222222227</v>
      </c>
      <c r="Y89" s="23">
        <f t="shared" si="2"/>
        <v>239.89149000000003</v>
      </c>
      <c r="Z89" s="23">
        <f t="shared" si="3"/>
        <v>202.64711442424249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124.88548333333327</v>
      </c>
      <c r="AJ89" s="9">
        <f t="shared" si="8"/>
        <v>0.33335170673313463</v>
      </c>
      <c r="AK89" s="9">
        <f t="shared" si="9"/>
        <v>0.33335170673313463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Encargos'!B7)*(1+SUM($B90:$B$228))</f>
        <v>193.84799999999998</v>
      </c>
      <c r="L90" s="4">
        <f>Forward!L90*(1+SUM($B90:$B$228))+(-'Swap - Encargos'!C7)*(1+SUM($B90:$B$228))</f>
        <v>252.94799999999998</v>
      </c>
      <c r="M90" s="4">
        <f>Forward!M90*(1+SUM($B90:$B$228))+(-'Swap - Encargos'!D7)*(1+SUM($B90:$B$228))</f>
        <v>257.67599999999999</v>
      </c>
      <c r="N90" s="4">
        <f>Forward!N90*(1+SUM($B90:$B$228))+(-'Swap - Encargos'!E7)*(1+SUM($B90:$B$228))</f>
        <v>242.31</v>
      </c>
      <c r="O90" s="4">
        <f>Forward!O90*(1+SUM($B90:$B$228))+(-'Swap - Encargos'!F7)*(1+SUM($B90:$B$228))</f>
        <v>223.39799999999997</v>
      </c>
      <c r="P90" s="4">
        <f>Forward!P90*(1+SUM($B90:$B$228))+(-'Swap - Encargos'!G7)*(1+SUM($B90:$B$228))</f>
        <v>221.03399999999999</v>
      </c>
      <c r="Q90" s="4">
        <f>Forward!Q90*(1+SUM($B90:$B$228))+(-'Swap - Encargos'!H7)*(1+SUM($B90:$B$228))</f>
        <v>217.488</v>
      </c>
      <c r="R90" s="4">
        <f>Forward!R90*(1+SUM($B90:$B$228))+(-'Swap - Encargos'!I7)*(1+SUM($B90:$B$228))</f>
        <v>215.124</v>
      </c>
      <c r="S90" s="4">
        <f>Forward!S90*(1+SUM($B90:$B$228))+(-'Swap - Encargos'!J7)*(1+SUM($B90:$B$228))</f>
        <v>209.214</v>
      </c>
      <c r="T90" s="4">
        <f>Forward!T90*(1+SUM($B90:$B$228))+(-'Swap - Encargos'!K7)*(1+SUM($B90:$B$228))</f>
        <v>203.304</v>
      </c>
      <c r="U90" s="4">
        <f>Forward!U90*(1+SUM($B90:$B$228))</f>
        <v>0</v>
      </c>
      <c r="V90" s="6"/>
      <c r="W90" s="20">
        <f t="shared" si="0"/>
        <v>240.20866666666669</v>
      </c>
      <c r="X90" s="20">
        <f t="shared" si="1"/>
        <v>205.70542222222227</v>
      </c>
      <c r="Y90" s="23">
        <f t="shared" si="2"/>
        <v>235.8484</v>
      </c>
      <c r="Z90" s="23">
        <f t="shared" si="3"/>
        <v>202.64711442424249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134.42713333333327</v>
      </c>
      <c r="AJ90" s="9">
        <f t="shared" si="8"/>
        <v>0.35882084235765321</v>
      </c>
      <c r="AK90" s="9">
        <f t="shared" si="9"/>
        <v>0.35882084235765321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Encargos'!B8)*(1+SUM($B91:$B$228))</f>
        <v>187.19069999999999</v>
      </c>
      <c r="L91" s="4">
        <f>Forward!L91*(1+SUM($B91:$B$228))+(-'Swap - Encargos'!C8)*(1+SUM($B91:$B$228))</f>
        <v>255.47409999999999</v>
      </c>
      <c r="M91" s="4">
        <f>Forward!M91*(1+SUM($B91:$B$228))+(-'Swap - Encargos'!D8)*(1+SUM($B91:$B$228))</f>
        <v>251.94219999999999</v>
      </c>
      <c r="N91" s="4">
        <f>Forward!N91*(1+SUM($B91:$B$228))+(-'Swap - Encargos'!E8)*(1+SUM($B91:$B$228))</f>
        <v>222.50970000000001</v>
      </c>
      <c r="O91" s="4">
        <f>Forward!O91*(1+SUM($B91:$B$228))+(-'Swap - Encargos'!F8)*(1+SUM($B91:$B$228))</f>
        <v>214.26859999999999</v>
      </c>
      <c r="P91" s="4">
        <f>Forward!P91*(1+SUM($B91:$B$228))+(-'Swap - Encargos'!G8)*(1+SUM($B91:$B$228))</f>
        <v>213.09129999999999</v>
      </c>
      <c r="Q91" s="4">
        <f>Forward!Q91*(1+SUM($B91:$B$228))+(-'Swap - Encargos'!H8)*(1+SUM($B91:$B$228))</f>
        <v>209.55939999999998</v>
      </c>
      <c r="R91" s="4">
        <f>Forward!R91*(1+SUM($B91:$B$228))+(-'Swap - Encargos'!I8)*(1+SUM($B91:$B$228))</f>
        <v>207.20480000000001</v>
      </c>
      <c r="S91" s="4">
        <f>Forward!S91*(1+SUM($B91:$B$228))+(-'Swap - Encargos'!J8)*(1+SUM($B91:$B$228))</f>
        <v>201.31829999999999</v>
      </c>
      <c r="T91" s="4">
        <f>Forward!T91*(1+SUM($B91:$B$228))+(-'Swap - Encargos'!K8)*(1+SUM($B91:$B$228))</f>
        <v>195.43180000000001</v>
      </c>
      <c r="U91" s="4">
        <f>Forward!U91*(1+SUM($B91:$B$228))</f>
        <v>0</v>
      </c>
      <c r="V91" s="6"/>
      <c r="W91" s="20">
        <f t="shared" si="0"/>
        <v>236.44108333333335</v>
      </c>
      <c r="X91" s="20">
        <f t="shared" si="1"/>
        <v>205.70542222222227</v>
      </c>
      <c r="Y91" s="23">
        <f t="shared" si="2"/>
        <v>228.43544333333332</v>
      </c>
      <c r="Z91" s="23">
        <f t="shared" si="3"/>
        <v>202.64711442424249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138.19471666666661</v>
      </c>
      <c r="AJ91" s="9">
        <f t="shared" si="8"/>
        <v>0.36887749827076488</v>
      </c>
      <c r="AK91" s="9">
        <f t="shared" si="9"/>
        <v>0.36887749827076488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Encargos'!B9)*(1+SUM($B92:$B$228))</f>
        <v>106.52460000000001</v>
      </c>
      <c r="L92" s="4">
        <f>Forward!L92*(1+SUM($B92:$B$228))+(-'Swap - Encargos'!C9)*(1+SUM($B92:$B$228))</f>
        <v>236.46120000000002</v>
      </c>
      <c r="M92" s="4">
        <f>Forward!M92*(1+SUM($B92:$B$228))+(-'Swap - Encargos'!D9)*(1+SUM($B92:$B$228))</f>
        <v>239.97300000000001</v>
      </c>
      <c r="N92" s="4">
        <f>Forward!N92*(1+SUM($B92:$B$228))+(-'Swap - Encargos'!E9)*(1+SUM($B92:$B$228))</f>
        <v>228.26700000000002</v>
      </c>
      <c r="O92" s="4">
        <f>Forward!O92*(1+SUM($B92:$B$228))+(-'Swap - Encargos'!F9)*(1+SUM($B92:$B$228))</f>
        <v>215.39040000000003</v>
      </c>
      <c r="P92" s="4">
        <f>Forward!P92*(1+SUM($B92:$B$228))+(-'Swap - Encargos'!G9)*(1+SUM($B92:$B$228))</f>
        <v>213.04920000000001</v>
      </c>
      <c r="Q92" s="4">
        <f>Forward!Q92*(1+SUM($B92:$B$228))+(-'Swap - Encargos'!H9)*(1+SUM($B92:$B$228))</f>
        <v>209.53740000000002</v>
      </c>
      <c r="R92" s="4">
        <f>Forward!R92*(1+SUM($B92:$B$228))+(-'Swap - Encargos'!I9)*(1+SUM($B92:$B$228))</f>
        <v>207.1962</v>
      </c>
      <c r="S92" s="4">
        <f>Forward!S92*(1+SUM($B92:$B$228))+(-'Swap - Encargos'!J9)*(1+SUM($B92:$B$228))</f>
        <v>201.34320000000002</v>
      </c>
      <c r="T92" s="4">
        <f>Forward!T92*(1+SUM($B92:$B$228))+(-'Swap - Encargos'!K9)*(1+SUM($B92:$B$228))</f>
        <v>195.49020000000002</v>
      </c>
      <c r="U92" s="4">
        <f>Forward!U92*(1+SUM($B92:$B$228))</f>
        <v>0</v>
      </c>
      <c r="V92" s="6"/>
      <c r="W92" s="20">
        <f t="shared" si="0"/>
        <v>214.61</v>
      </c>
      <c r="X92" s="20">
        <f t="shared" si="1"/>
        <v>205.70542222222227</v>
      </c>
      <c r="Y92" s="23">
        <f t="shared" si="2"/>
        <v>215.97570000000005</v>
      </c>
      <c r="Z92" s="23">
        <f t="shared" si="3"/>
        <v>202.64711442424249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160.02579999999995</v>
      </c>
      <c r="AJ92" s="9">
        <f t="shared" si="8"/>
        <v>0.42715031505264572</v>
      </c>
      <c r="AK92" s="9">
        <f t="shared" si="9"/>
        <v>0.42715031505264572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Encargos'!B10)*(1+SUM($B93:$B$228))</f>
        <v>120.09480000000001</v>
      </c>
      <c r="L93" s="4">
        <f>Forward!L93*(1+SUM($B93:$B$228))+(-'Swap - Encargos'!C10)*(1+SUM($B93:$B$228))</f>
        <v>227.23820000000001</v>
      </c>
      <c r="M93" s="4">
        <f>Forward!M93*(1+SUM($B93:$B$228))+(-'Swap - Encargos'!D10)*(1+SUM($B93:$B$228))</f>
        <v>230.7704</v>
      </c>
      <c r="N93" s="4">
        <f>Forward!N93*(1+SUM($B93:$B$228))+(-'Swap - Encargos'!E10)*(1+SUM($B93:$B$228))</f>
        <v>218.99639999999999</v>
      </c>
      <c r="O93" s="4">
        <f>Forward!O93*(1+SUM($B93:$B$228))+(-'Swap - Encargos'!F10)*(1+SUM($B93:$B$228))</f>
        <v>213.10939999999999</v>
      </c>
      <c r="P93" s="4">
        <f>Forward!P93*(1+SUM($B93:$B$228))+(-'Swap - Encargos'!G10)*(1+SUM($B93:$B$228))</f>
        <v>210.75460000000001</v>
      </c>
      <c r="Q93" s="4">
        <f>Forward!Q93*(1+SUM($B93:$B$228))+(-'Swap - Encargos'!H10)*(1+SUM($B93:$B$228))</f>
        <v>210.75460000000001</v>
      </c>
      <c r="R93" s="4">
        <f>Forward!R93*(1+SUM($B93:$B$228))+(-'Swap - Encargos'!I10)*(1+SUM($B93:$B$228))</f>
        <v>202.5128</v>
      </c>
      <c r="S93" s="4">
        <f>Forward!S93*(1+SUM($B93:$B$228))+(-'Swap - Encargos'!J10)*(1+SUM($B93:$B$228))</f>
        <v>196.6258</v>
      </c>
      <c r="T93" s="4">
        <f>Forward!T93*(1+SUM($B93:$B$228))+(-'Swap - Encargos'!K10)*(1+SUM($B93:$B$228))</f>
        <v>190.7388</v>
      </c>
      <c r="U93" s="4">
        <f>Forward!U93*(1+SUM($B93:$B$228))</f>
        <v>0</v>
      </c>
      <c r="V93" s="6"/>
      <c r="W93" s="20">
        <f t="shared" si="0"/>
        <v>211.93199999999999</v>
      </c>
      <c r="X93" s="20">
        <f t="shared" si="1"/>
        <v>205.70542222222227</v>
      </c>
      <c r="Y93" s="23">
        <f t="shared" si="2"/>
        <v>212.61881666666665</v>
      </c>
      <c r="Z93" s="23">
        <f t="shared" si="3"/>
        <v>202.64711442424249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162.70379999999997</v>
      </c>
      <c r="AJ93" s="9">
        <f t="shared" si="8"/>
        <v>0.43429859079137656</v>
      </c>
      <c r="AK93" s="9">
        <f t="shared" si="9"/>
        <v>0.43429859079137656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Encargos'!B11)*(1+SUM($B94:$B$228))</f>
        <v>142.90100000000001</v>
      </c>
      <c r="L94" s="4">
        <f>Forward!L94*(1+SUM($B94:$B$228))+(-'Swap - Encargos'!C11)*(1+SUM($B94:$B$228))</f>
        <v>211.399</v>
      </c>
      <c r="M94" s="4">
        <f>Forward!M94*(1+SUM($B94:$B$228))+(-'Swap - Encargos'!D11)*(1+SUM($B94:$B$228))</f>
        <v>230.29500000000002</v>
      </c>
      <c r="N94" s="4">
        <f>Forward!N94*(1+SUM($B94:$B$228))+(-'Swap - Encargos'!E11)*(1+SUM($B94:$B$228))</f>
        <v>229.114</v>
      </c>
      <c r="O94" s="4">
        <f>Forward!O94*(1+SUM($B94:$B$228))+(-'Swap - Encargos'!F11)*(1+SUM($B94:$B$228))</f>
        <v>216.12300000000002</v>
      </c>
      <c r="P94" s="4">
        <f>Forward!P94*(1+SUM($B94:$B$228))+(-'Swap - Encargos'!G11)*(1+SUM($B94:$B$228))</f>
        <v>213.761</v>
      </c>
      <c r="Q94" s="4">
        <f>Forward!Q94*(1+SUM($B94:$B$228))+(-'Swap - Encargos'!H11)*(1+SUM($B94:$B$228))</f>
        <v>206.67500000000001</v>
      </c>
      <c r="R94" s="4">
        <f>Forward!R94*(1+SUM($B94:$B$228))+(-'Swap - Encargos'!I11)*(1+SUM($B94:$B$228))</f>
        <v>199.589</v>
      </c>
      <c r="S94" s="4">
        <f>Forward!S94*(1+SUM($B94:$B$228))+(-'Swap - Encargos'!J11)*(1+SUM($B94:$B$228))</f>
        <v>196.04599999999999</v>
      </c>
      <c r="T94" s="4">
        <f>Forward!T94*(1+SUM($B94:$B$228))+(-'Swap - Encargos'!K11)*(1+SUM($B94:$B$228))</f>
        <v>192.50299999999999</v>
      </c>
      <c r="U94" s="4">
        <f>Forward!U94*(1+SUM($B94:$B$228))</f>
        <v>0</v>
      </c>
      <c r="V94" s="6"/>
      <c r="W94" s="20">
        <f t="shared" si="0"/>
        <v>214.02344444444444</v>
      </c>
      <c r="X94" s="20">
        <f t="shared" si="1"/>
        <v>205.70542222222227</v>
      </c>
      <c r="Y94" s="23">
        <f t="shared" si="2"/>
        <v>215.4144</v>
      </c>
      <c r="Z94" s="23">
        <f t="shared" si="3"/>
        <v>202.64711442424249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160.61235555555552</v>
      </c>
      <c r="AJ94" s="9">
        <f t="shared" si="8"/>
        <v>0.4287159837782602</v>
      </c>
      <c r="AK94" s="9">
        <f t="shared" si="9"/>
        <v>0.4287159837782602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Encargos'!B12)*(1+SUM($B95:$B$228))</f>
        <v>118.39</v>
      </c>
      <c r="L95" s="4">
        <f>Forward!L95*(1+SUM($B95:$B$228))+(-'Swap - Encargos'!C12)*(1+SUM($B95:$B$228))</f>
        <v>181.13670000000002</v>
      </c>
      <c r="M95" s="4">
        <f>Forward!M95*(1+SUM($B95:$B$228))+(-'Swap - Encargos'!D12)*(1+SUM($B95:$B$228))</f>
        <v>205.99860000000001</v>
      </c>
      <c r="N95" s="4">
        <f>Forward!N95*(1+SUM($B95:$B$228))+(-'Swap - Encargos'!E12)*(1+SUM($B95:$B$228))</f>
        <v>210.73420000000002</v>
      </c>
      <c r="O95" s="4">
        <f>Forward!O95*(1+SUM($B95:$B$228))+(-'Swap - Encargos'!F12)*(1+SUM($B95:$B$228))</f>
        <v>202.4469</v>
      </c>
      <c r="P95" s="4">
        <f>Forward!P95*(1+SUM($B95:$B$228))+(-'Swap - Encargos'!G12)*(1+SUM($B95:$B$228))</f>
        <v>200.07910000000001</v>
      </c>
      <c r="Q95" s="4">
        <f>Forward!Q95*(1+SUM($B95:$B$228))+(-'Swap - Encargos'!H12)*(1+SUM($B95:$B$228))</f>
        <v>192.97570000000002</v>
      </c>
      <c r="R95" s="4">
        <f>Forward!R95*(1+SUM($B95:$B$228))+(-'Swap - Encargos'!I12)*(1+SUM($B95:$B$228))</f>
        <v>189.42400000000001</v>
      </c>
      <c r="S95" s="4">
        <f>Forward!S95*(1+SUM($B95:$B$228))+(-'Swap - Encargos'!J12)*(1+SUM($B95:$B$228))</f>
        <v>185.87229999999997</v>
      </c>
      <c r="T95" s="4">
        <f>Forward!T95*(1+SUM($B95:$B$228))+(-'Swap - Encargos'!K12)*(1+SUM($B95:$B$228))</f>
        <v>182.32059999999998</v>
      </c>
      <c r="U95" s="4">
        <f>Forward!U95*(1+SUM($B95:$B$228))</f>
        <v>0</v>
      </c>
      <c r="V95" s="6"/>
      <c r="W95" s="20">
        <f t="shared" si="0"/>
        <v>191.59448333333336</v>
      </c>
      <c r="X95" s="20">
        <f t="shared" si="1"/>
        <v>205.70542222222227</v>
      </c>
      <c r="Y95" s="23">
        <f t="shared" si="2"/>
        <v>195.99464500000005</v>
      </c>
      <c r="Z95" s="23">
        <f t="shared" si="3"/>
        <v>202.64711442424249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183.0413166666666</v>
      </c>
      <c r="AJ95" s="9">
        <f t="shared" si="8"/>
        <v>0.48858469122990011</v>
      </c>
      <c r="AK95" s="9">
        <f t="shared" si="9"/>
        <v>0.48858469122990011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Encargos'!B13)*(1+SUM($B96:$B$228))</f>
        <v>111.91</v>
      </c>
      <c r="L96" s="4">
        <f>Forward!L96*(1+SUM($B96:$B$228))+(-'Swap - Encargos'!C13)*(1+SUM($B96:$B$228))</f>
        <v>130.75799999999998</v>
      </c>
      <c r="M96" s="4">
        <f>Forward!M96*(1+SUM($B96:$B$228))+(-'Swap - Encargos'!D13)*(1+SUM($B96:$B$228))</f>
        <v>176.7</v>
      </c>
      <c r="N96" s="4">
        <f>Forward!N96*(1+SUM($B96:$B$228))+(-'Swap - Encargos'!E13)*(1+SUM($B96:$B$228))</f>
        <v>192.01399999999998</v>
      </c>
      <c r="O96" s="4">
        <f>Forward!O96*(1+SUM($B96:$B$228))+(-'Swap - Encargos'!F13)*(1+SUM($B96:$B$228))</f>
        <v>183.76799999999997</v>
      </c>
      <c r="P96" s="4">
        <f>Forward!P96*(1+SUM($B96:$B$228))+(-'Swap - Encargos'!G13)*(1+SUM($B96:$B$228))</f>
        <v>196.72599999999997</v>
      </c>
      <c r="Q96" s="4">
        <f>Forward!Q96*(1+SUM($B96:$B$228))+(-'Swap - Encargos'!H13)*(1+SUM($B96:$B$228))</f>
        <v>189.65799999999999</v>
      </c>
      <c r="R96" s="4">
        <f>Forward!R96*(1+SUM($B96:$B$228))+(-'Swap - Encargos'!I13)*(1+SUM($B96:$B$228))</f>
        <v>189.65799999999999</v>
      </c>
      <c r="S96" s="4">
        <f>Forward!S96*(1+SUM($B96:$B$228))+(-'Swap - Encargos'!J13)*(1+SUM($B96:$B$228))</f>
        <v>184.946</v>
      </c>
      <c r="T96" s="4">
        <f>Forward!T96*(1+SUM($B96:$B$228))+(-'Swap - Encargos'!K13)*(1+SUM($B96:$B$228))</f>
        <v>177.87800000000001</v>
      </c>
      <c r="U96" s="4">
        <f>Forward!U96*(1+SUM($B96:$B$228))</f>
        <v>0</v>
      </c>
      <c r="V96" s="6"/>
      <c r="W96" s="20">
        <f t="shared" si="0"/>
        <v>162.04044444444443</v>
      </c>
      <c r="X96" s="20">
        <f t="shared" si="1"/>
        <v>205.70542222222227</v>
      </c>
      <c r="Y96" s="23">
        <f t="shared" si="2"/>
        <v>173.16599999999997</v>
      </c>
      <c r="Z96" s="23">
        <f t="shared" si="3"/>
        <v>202.64711442424249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212.59535555555553</v>
      </c>
      <c r="AJ96" s="9">
        <f t="shared" si="8"/>
        <v>0.56747207702935909</v>
      </c>
      <c r="AK96" s="9">
        <f t="shared" si="9"/>
        <v>0.56747207702935909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Encargos'!B14)*(1+SUM($B97:$B$228))</f>
        <v>115.04219999999999</v>
      </c>
      <c r="L97" s="4">
        <f>Forward!L97*(1+SUM($B97:$B$228))+(-'Swap - Encargos'!C14)*(1+SUM($B97:$B$228))</f>
        <v>130.30289999999999</v>
      </c>
      <c r="M97" s="4">
        <f>Forward!M97*(1+SUM($B97:$B$228))+(-'Swap - Encargos'!D14)*(1+SUM($B97:$B$228))</f>
        <v>173.73719999999997</v>
      </c>
      <c r="N97" s="4">
        <f>Forward!N97*(1+SUM($B97:$B$228))+(-'Swap - Encargos'!E14)*(1+SUM($B97:$B$228))</f>
        <v>185.47619999999998</v>
      </c>
      <c r="O97" s="4">
        <f>Forward!O97*(1+SUM($B97:$B$228))+(-'Swap - Encargos'!F14)*(1+SUM($B97:$B$228))</f>
        <v>179.60669999999999</v>
      </c>
      <c r="P97" s="4">
        <f>Forward!P97*(1+SUM($B97:$B$228))+(-'Swap - Encargos'!G14)*(1+SUM($B97:$B$228))</f>
        <v>200.73689999999996</v>
      </c>
      <c r="Q97" s="4">
        <f>Forward!Q97*(1+SUM($B97:$B$228))+(-'Swap - Encargos'!H14)*(1+SUM($B97:$B$228))</f>
        <v>199.56299999999999</v>
      </c>
      <c r="R97" s="4">
        <f>Forward!R97*(1+SUM($B97:$B$228))+(-'Swap - Encargos'!I14)*(1+SUM($B97:$B$228))</f>
        <v>188.99789999999999</v>
      </c>
      <c r="S97" s="4">
        <f>Forward!S97*(1+SUM($B97:$B$228))+(-'Swap - Encargos'!J14)*(1+SUM($B97:$B$228))</f>
        <v>184.30229999999997</v>
      </c>
      <c r="T97" s="4">
        <f>Forward!T97*(1+SUM($B97:$B$228))+(-'Swap - Encargos'!K14)*(1+SUM($B97:$B$228))</f>
        <v>177.25889999999998</v>
      </c>
      <c r="U97" s="4">
        <f>Forward!U97*(1+SUM($B97:$B$228))</f>
        <v>0</v>
      </c>
      <c r="V97" s="6"/>
      <c r="W97" s="20">
        <f t="shared" si="0"/>
        <v>161.21559999999997</v>
      </c>
      <c r="X97" s="20">
        <f t="shared" si="1"/>
        <v>205.70542222222227</v>
      </c>
      <c r="Y97" s="23">
        <f t="shared" si="2"/>
        <v>172.54373499999994</v>
      </c>
      <c r="Z97" s="23">
        <f t="shared" si="3"/>
        <v>202.64711442424249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213.42019999999999</v>
      </c>
      <c r="AJ97" s="9">
        <f t="shared" si="8"/>
        <v>0.56967380052840655</v>
      </c>
      <c r="AK97" s="9">
        <f t="shared" si="9"/>
        <v>0.56967380052840655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Encargos'!C15)*(1+SUM($B98:$B$228))</f>
        <v>120.2731</v>
      </c>
      <c r="M98" s="4">
        <f>Forward!M98*(1+SUM($B98:$B$228))+(-'Swap - Encargos'!D15)*(1+SUM($B98:$B$228))</f>
        <v>142.45939999999999</v>
      </c>
      <c r="N98" s="4">
        <f>Forward!N98*(1+SUM($B98:$B$228))+(-'Swap - Encargos'!E15)*(1+SUM($B98:$B$228))</f>
        <v>159.97489999999999</v>
      </c>
      <c r="O98" s="4">
        <f>Forward!O98*(1+SUM($B98:$B$228))+(-'Swap - Encargos'!F15)*(1+SUM($B98:$B$228))</f>
        <v>172.81960000000001</v>
      </c>
      <c r="P98" s="4">
        <f>Forward!P98*(1+SUM($B98:$B$228))+(-'Swap - Encargos'!G15)*(1+SUM($B98:$B$228))</f>
        <v>204.34749999999997</v>
      </c>
      <c r="Q98" s="4">
        <f>Forward!Q98*(1+SUM($B98:$B$228))+(-'Swap - Encargos'!H15)*(1+SUM($B98:$B$228))</f>
        <v>199.67670000000001</v>
      </c>
      <c r="R98" s="4">
        <f>Forward!R98*(1+SUM($B98:$B$228))+(-'Swap - Encargos'!I15)*(1+SUM($B98:$B$228))</f>
        <v>192.6705</v>
      </c>
      <c r="S98" s="4">
        <f>Forward!S98*(1+SUM($B98:$B$228))+(-'Swap - Encargos'!J15)*(1+SUM($B98:$B$228))</f>
        <v>187.99969999999999</v>
      </c>
      <c r="T98" s="4">
        <f>Forward!T98*(1+SUM($B98:$B$228))+(-'Swap - Encargos'!K15)*(1+SUM($B98:$B$228))</f>
        <v>180.99349999999998</v>
      </c>
      <c r="U98" s="4">
        <f>Forward!U98*(1+SUM($B98:$B$228))</f>
        <v>0</v>
      </c>
      <c r="V98" s="6"/>
      <c r="W98" s="20">
        <f t="shared" si="0"/>
        <v>140.90246666666667</v>
      </c>
      <c r="X98" s="20">
        <f t="shared" si="1"/>
        <v>205.70542222222227</v>
      </c>
      <c r="Y98" s="23">
        <f t="shared" si="2"/>
        <v>159.97490000000002</v>
      </c>
      <c r="Z98" s="23">
        <f t="shared" si="3"/>
        <v>202.64711442424249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229.02489333333335</v>
      </c>
      <c r="AJ98" s="9">
        <f t="shared" si="8"/>
        <v>0.61910774410774416</v>
      </c>
      <c r="AK98" s="9">
        <f t="shared" si="9"/>
        <v>0.61910774410774416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Encargos'!C16)*(1+SUM($B99:$B$228))</f>
        <v>122.05200000000002</v>
      </c>
      <c r="M99" s="4">
        <f>Forward!M99*(1+SUM($B99:$B$228))+(-'Swap - Encargos'!D16)*(1+SUM($B99:$B$228))</f>
        <v>132.51360000000003</v>
      </c>
      <c r="N99" s="4">
        <f>Forward!N99*(1+SUM($B99:$B$228))+(-'Swap - Encargos'!E16)*(1+SUM($B99:$B$228))</f>
        <v>144.13760000000002</v>
      </c>
      <c r="O99" s="4">
        <f>Forward!O99*(1+SUM($B99:$B$228))+(-'Swap - Encargos'!F16)*(1+SUM($B99:$B$228))</f>
        <v>163.89840000000001</v>
      </c>
      <c r="P99" s="4">
        <f>Forward!P99*(1+SUM($B99:$B$228))+(-'Swap - Encargos'!G16)*(1+SUM($B99:$B$228))</f>
        <v>206.90720000000002</v>
      </c>
      <c r="Q99" s="4">
        <f>Forward!Q99*(1+SUM($B99:$B$228))+(-'Swap - Encargos'!H16)*(1+SUM($B99:$B$228))</f>
        <v>202.25760000000002</v>
      </c>
      <c r="R99" s="4">
        <f>Forward!R99*(1+SUM($B99:$B$228))+(-'Swap - Encargos'!I16)*(1+SUM($B99:$B$228))</f>
        <v>196.44560000000001</v>
      </c>
      <c r="S99" s="4">
        <f>Forward!S99*(1+SUM($B99:$B$228))+(-'Swap - Encargos'!J16)*(1+SUM($B99:$B$228))</f>
        <v>191.79600000000002</v>
      </c>
      <c r="T99" s="4">
        <f>Forward!T99*(1+SUM($B99:$B$228))+(-'Swap - Encargos'!K16)*(1+SUM($B99:$B$228))</f>
        <v>184.82160000000002</v>
      </c>
      <c r="U99" s="4">
        <f>Forward!U99*(1+SUM($B99:$B$228))</f>
        <v>0</v>
      </c>
      <c r="V99" s="6"/>
      <c r="W99" s="20">
        <f t="shared" si="0"/>
        <v>134.0634666666667</v>
      </c>
      <c r="X99" s="20">
        <f t="shared" si="1"/>
        <v>205.70542222222227</v>
      </c>
      <c r="Y99" s="23">
        <f t="shared" si="2"/>
        <v>155.23852000000005</v>
      </c>
      <c r="Z99" s="23">
        <f t="shared" si="3"/>
        <v>202.64711442424249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235.86389333333332</v>
      </c>
      <c r="AJ99" s="9">
        <f t="shared" si="8"/>
        <v>0.63759515742045492</v>
      </c>
      <c r="AK99" s="9">
        <f t="shared" si="9"/>
        <v>0.63759515742045492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Encargos'!C17)*(1+SUM($B100:$B$228))</f>
        <v>121.16999999999999</v>
      </c>
      <c r="M100" s="4">
        <f>Forward!M100*(1+SUM($B100:$B$228))+(-'Swap - Encargos'!D17)*(1+SUM($B100:$B$228))</f>
        <v>136.17199999999997</v>
      </c>
      <c r="N100" s="4">
        <f>Forward!N100*(1+SUM($B100:$B$228))+(-'Swap - Encargos'!E17)*(1+SUM($B100:$B$228))</f>
        <v>138.47999999999999</v>
      </c>
      <c r="O100" s="4">
        <f>Forward!O100*(1+SUM($B100:$B$228))+(-'Swap - Encargos'!F17)*(1+SUM($B100:$B$228))</f>
        <v>150.01999999999998</v>
      </c>
      <c r="P100" s="4">
        <f>Forward!P100*(1+SUM($B100:$B$228))+(-'Swap - Encargos'!G17)*(1+SUM($B100:$B$228))</f>
        <v>177.71599999999998</v>
      </c>
      <c r="Q100" s="4">
        <f>Forward!Q100*(1+SUM($B100:$B$228))+(-'Swap - Encargos'!H17)*(1+SUM($B100:$B$228))</f>
        <v>193.87199999999999</v>
      </c>
      <c r="R100" s="4">
        <f>Forward!R100*(1+SUM($B100:$B$228))+(-'Swap - Encargos'!I17)*(1+SUM($B100:$B$228))</f>
        <v>186.94799999999998</v>
      </c>
      <c r="S100" s="4">
        <f>Forward!S100*(1+SUM($B100:$B$228))+(-'Swap - Encargos'!J17)*(1+SUM($B100:$B$228))</f>
        <v>182.33199999999999</v>
      </c>
      <c r="T100" s="4">
        <f>Forward!T100*(1+SUM($B100:$B$228))+(-'Swap - Encargos'!K17)*(1+SUM($B100:$B$228))</f>
        <v>175.40800000000002</v>
      </c>
      <c r="U100" s="4">
        <f>Forward!U100*(1+SUM($B100:$B$228))</f>
        <v>0</v>
      </c>
      <c r="V100" s="6"/>
      <c r="W100" s="20">
        <f t="shared" si="0"/>
        <v>133.54344444444442</v>
      </c>
      <c r="X100" s="20">
        <f t="shared" si="1"/>
        <v>205.70542222222227</v>
      </c>
      <c r="Y100" s="23">
        <f t="shared" si="2"/>
        <v>147.13500000000002</v>
      </c>
      <c r="Z100" s="23">
        <f t="shared" si="3"/>
        <v>202.64711442424249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236.3839155555556</v>
      </c>
      <c r="AJ100" s="9">
        <f t="shared" si="8"/>
        <v>0.63900089886716027</v>
      </c>
      <c r="AK100" s="9">
        <f t="shared" si="9"/>
        <v>0.63900089886716027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Encargos'!C18)*(1+SUM($B101:$B$228))</f>
        <v>112.39619999999999</v>
      </c>
      <c r="M101" s="4">
        <f>Forward!M101*(1+SUM($B101:$B$228))+(-'Swap - Encargos'!D18)*(1+SUM($B101:$B$228))</f>
        <v>116.9838</v>
      </c>
      <c r="N101" s="4">
        <f>Forward!N101*(1+SUM($B101:$B$228))+(-'Swap - Encargos'!E18)*(1+SUM($B101:$B$228))</f>
        <v>125.01210000000002</v>
      </c>
      <c r="O101" s="4">
        <f>Forward!O101*(1+SUM($B101:$B$228))+(-'Swap - Encargos'!F18)*(1+SUM($B101:$B$228))</f>
        <v>139.92179999999999</v>
      </c>
      <c r="P101" s="4">
        <f>Forward!P101*(1+SUM($B101:$B$228))+(-'Swap - Encargos'!G18)*(1+SUM($B101:$B$228))</f>
        <v>168.5943</v>
      </c>
      <c r="Q101" s="4">
        <f>Forward!Q101*(1+SUM($B101:$B$228))+(-'Swap - Encargos'!H18)*(1+SUM($B101:$B$228))</f>
        <v>184.65090000000001</v>
      </c>
      <c r="R101" s="4">
        <f>Forward!R101*(1+SUM($B101:$B$228))+(-'Swap - Encargos'!I18)*(1+SUM($B101:$B$228))</f>
        <v>182.3571</v>
      </c>
      <c r="S101" s="4">
        <f>Forward!S101*(1+SUM($B101:$B$228))+(-'Swap - Encargos'!J18)*(1+SUM($B101:$B$228))</f>
        <v>181.21020000000001</v>
      </c>
      <c r="T101" s="4">
        <f>Forward!T101*(1+SUM($B101:$B$228))+(-'Swap - Encargos'!K18)*(1+SUM($B101:$B$228))</f>
        <v>177.76949999999999</v>
      </c>
      <c r="U101" s="4">
        <f>Forward!U101*(1+SUM($B101:$B$228))</f>
        <v>0</v>
      </c>
      <c r="V101" s="6"/>
      <c r="W101" s="20">
        <f t="shared" si="0"/>
        <v>120.42450000000001</v>
      </c>
      <c r="X101" s="20">
        <f t="shared" si="1"/>
        <v>205.70542222222227</v>
      </c>
      <c r="Y101" s="23">
        <f t="shared" si="2"/>
        <v>136.19437500000001</v>
      </c>
      <c r="Z101" s="23">
        <f t="shared" si="3"/>
        <v>202.64711442424249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249.50286</v>
      </c>
      <c r="AJ101" s="9">
        <f t="shared" si="8"/>
        <v>0.67446446783498248</v>
      </c>
      <c r="AK101" s="9">
        <f t="shared" si="9"/>
        <v>0.67446446783498248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Encargos'!C19)*(1+SUM($B102:$B$228))</f>
        <v>122.10839999999999</v>
      </c>
      <c r="M102" s="4">
        <f>Forward!M102*(1+SUM($B102:$B$228))+(-'Swap - Encargos'!D19)*(1+SUM($B102:$B$228))</f>
        <v>120.96720000000001</v>
      </c>
      <c r="N102" s="4">
        <f>Forward!N102*(1+SUM($B102:$B$228))+(-'Swap - Encargos'!E19)*(1+SUM($B102:$B$228))</f>
        <v>135.80279999999999</v>
      </c>
      <c r="O102" s="4">
        <f>Forward!O102*(1+SUM($B102:$B$228))+(-'Swap - Encargos'!F19)*(1+SUM($B102:$B$228))</f>
        <v>148.35599999999999</v>
      </c>
      <c r="P102" s="4">
        <f>Forward!P102*(1+SUM($B102:$B$228))+(-'Swap - Encargos'!G19)*(1+SUM($B102:$B$228))</f>
        <v>165.47399999999999</v>
      </c>
      <c r="Q102" s="4">
        <f>Forward!Q102*(1+SUM($B102:$B$228))+(-'Swap - Encargos'!H19)*(1+SUM($B102:$B$228))</f>
        <v>183.73319999999998</v>
      </c>
      <c r="R102" s="4">
        <f>Forward!R102*(1+SUM($B102:$B$228))+(-'Swap - Encargos'!I19)*(1+SUM($B102:$B$228))</f>
        <v>180.30959999999999</v>
      </c>
      <c r="S102" s="4">
        <f>Forward!S102*(1+SUM($B102:$B$228))+(-'Swap - Encargos'!J19)*(1+SUM($B102:$B$228))</f>
        <v>178.02719999999999</v>
      </c>
      <c r="T102" s="4">
        <f>Forward!T102*(1+SUM($B102:$B$228))+(-'Swap - Encargos'!K19)*(1+SUM($B102:$B$228))</f>
        <v>175.7448</v>
      </c>
      <c r="U102" s="4">
        <f>Forward!U102*(1+SUM($B102:$B$228))</f>
        <v>0</v>
      </c>
      <c r="V102" s="6"/>
      <c r="W102" s="20">
        <f t="shared" si="0"/>
        <v>129.20920000000001</v>
      </c>
      <c r="X102" s="20">
        <f t="shared" si="1"/>
        <v>205.70542222222227</v>
      </c>
      <c r="Y102" s="23">
        <f t="shared" si="2"/>
        <v>142.65</v>
      </c>
      <c r="Z102" s="23">
        <f t="shared" si="3"/>
        <v>202.64711442424249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240.71816000000001</v>
      </c>
      <c r="AJ102" s="9">
        <f t="shared" si="8"/>
        <v>0.65071737327025503</v>
      </c>
      <c r="AK102" s="9">
        <f t="shared" si="9"/>
        <v>0.65071737327025503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Encargos'!C20)*(1+SUM($B103:$B$228))</f>
        <v>118.4456</v>
      </c>
      <c r="M103" s="4">
        <f>Forward!M103*(1+SUM($B103:$B$228))+(-'Swap - Encargos'!D20)*(1+SUM($B103:$B$228))</f>
        <v>124.1401</v>
      </c>
      <c r="N103" s="4">
        <f>Forward!N103*(1+SUM($B103:$B$228))+(-'Swap - Encargos'!E20)*(1+SUM($B103:$B$228))</f>
        <v>134.39020000000002</v>
      </c>
      <c r="O103" s="4">
        <f>Forward!O103*(1+SUM($B103:$B$228))+(-'Swap - Encargos'!F20)*(1+SUM($B103:$B$228))</f>
        <v>143.50139999999999</v>
      </c>
      <c r="P103" s="4">
        <f>Forward!P103*(1+SUM($B103:$B$228))+(-'Swap - Encargos'!G20)*(1+SUM($B103:$B$228))</f>
        <v>158.30709999999999</v>
      </c>
      <c r="Q103" s="4">
        <f>Forward!Q103*(1+SUM($B103:$B$228))+(-'Swap - Encargos'!H20)*(1+SUM($B103:$B$228))</f>
        <v>177.66839999999999</v>
      </c>
      <c r="R103" s="4">
        <f>Forward!R103*(1+SUM($B103:$B$228))+(-'Swap - Encargos'!I20)*(1+SUM($B103:$B$228))</f>
        <v>175.39060000000001</v>
      </c>
      <c r="S103" s="4">
        <f>Forward!S103*(1+SUM($B103:$B$228))+(-'Swap - Encargos'!J20)*(1+SUM($B103:$B$228))</f>
        <v>173.11279999999999</v>
      </c>
      <c r="T103" s="4">
        <f>Forward!T103*(1+SUM($B103:$B$228))+(-'Swap - Encargos'!K20)*(1+SUM($B103:$B$228))</f>
        <v>170.83500000000001</v>
      </c>
      <c r="U103" s="4">
        <f>Forward!U103*(1+SUM($B103:$B$228))</f>
        <v>0</v>
      </c>
      <c r="V103" s="6"/>
      <c r="W103" s="20">
        <f t="shared" si="0"/>
        <v>129.13860555555556</v>
      </c>
      <c r="X103" s="20">
        <f t="shared" si="1"/>
        <v>205.70542222222227</v>
      </c>
      <c r="Y103" s="23">
        <f t="shared" si="2"/>
        <v>140.69211333333334</v>
      </c>
      <c r="Z103" s="23">
        <f t="shared" si="3"/>
        <v>202.64711442424249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240.78875444444446</v>
      </c>
      <c r="AJ103" s="9">
        <f t="shared" si="8"/>
        <v>0.6509082065312618</v>
      </c>
      <c r="AK103" s="9">
        <f t="shared" si="9"/>
        <v>0.6509082065312618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Encargos'!C21)*(1+SUM($B104:$B$228))</f>
        <v>121.94789999999999</v>
      </c>
      <c r="M104" s="4">
        <f>Forward!M104*(1+SUM($B104:$B$228))+(-'Swap - Encargos'!D21)*(1+SUM($B104:$B$228))</f>
        <v>124.22729999999999</v>
      </c>
      <c r="N104" s="4">
        <f>Forward!N104*(1+SUM($B104:$B$228))+(-'Swap - Encargos'!E21)*(1+SUM($B104:$B$228))</f>
        <v>137.90369999999999</v>
      </c>
      <c r="O104" s="4">
        <f>Forward!O104*(1+SUM($B104:$B$228))+(-'Swap - Encargos'!F21)*(1+SUM($B104:$B$228))</f>
        <v>143.60220000000001</v>
      </c>
      <c r="P104" s="4">
        <f>Forward!P104*(1+SUM($B104:$B$228))+(-'Swap - Encargos'!G21)*(1+SUM($B104:$B$228))</f>
        <v>153.8595</v>
      </c>
      <c r="Q104" s="4">
        <f>Forward!Q104*(1+SUM($B104:$B$228))+(-'Swap - Encargos'!H21)*(1+SUM($B104:$B$228))</f>
        <v>174.3741</v>
      </c>
      <c r="R104" s="4">
        <f>Forward!R104*(1+SUM($B104:$B$228))+(-'Swap - Encargos'!I21)*(1+SUM($B104:$B$228))</f>
        <v>170.95499999999998</v>
      </c>
      <c r="S104" s="4">
        <f>Forward!S104*(1+SUM($B104:$B$228))+(-'Swap - Encargos'!J21)*(1+SUM($B104:$B$228))</f>
        <v>168.6756</v>
      </c>
      <c r="T104" s="4">
        <f>Forward!T104*(1+SUM($B104:$B$228))+(-'Swap - Encargos'!K21)*(1+SUM($B104:$B$228))</f>
        <v>166.39619999999999</v>
      </c>
      <c r="U104" s="4">
        <f>Forward!U104*(1+SUM($B104:$B$228))</f>
        <v>0</v>
      </c>
      <c r="V104" s="6"/>
      <c r="W104" s="20">
        <f t="shared" si="0"/>
        <v>131.63534999999999</v>
      </c>
      <c r="X104" s="20">
        <f t="shared" si="1"/>
        <v>205.70542222222227</v>
      </c>
      <c r="Y104" s="23">
        <f t="shared" si="2"/>
        <v>141.55073999999999</v>
      </c>
      <c r="Z104" s="23">
        <f t="shared" si="3"/>
        <v>202.64711442424249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238.29201000000003</v>
      </c>
      <c r="AJ104" s="9">
        <f t="shared" si="8"/>
        <v>0.64415892352487802</v>
      </c>
      <c r="AK104" s="9">
        <f t="shared" si="9"/>
        <v>0.64415892352487802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Encargos'!C22)*(1+SUM($B105:$B$228))</f>
        <v>128.65049999999999</v>
      </c>
      <c r="M105" s="4">
        <f>Forward!M105*(1+SUM($B105:$B$228))+(-'Swap - Encargos'!D22)*(1+SUM($B105:$B$228))</f>
        <v>118.40400000000001</v>
      </c>
      <c r="N105" s="4">
        <f>Forward!N105*(1+SUM($B105:$B$228))+(-'Swap - Encargos'!E22)*(1+SUM($B105:$B$228))</f>
        <v>135.48150000000001</v>
      </c>
      <c r="O105" s="4">
        <f>Forward!O105*(1+SUM($B105:$B$228))+(-'Swap - Encargos'!F22)*(1+SUM($B105:$B$228))</f>
        <v>144.58949999999999</v>
      </c>
      <c r="P105" s="4">
        <f>Forward!P105*(1+SUM($B105:$B$228))+(-'Swap - Encargos'!G22)*(1+SUM($B105:$B$228))</f>
        <v>159.39000000000001</v>
      </c>
      <c r="Q105" s="4">
        <f>Forward!Q105*(1+SUM($B105:$B$228))+(-'Swap - Encargos'!H22)*(1+SUM($B105:$B$228))</f>
        <v>167.35950000000003</v>
      </c>
      <c r="R105" s="4">
        <f>Forward!R105*(1+SUM($B105:$B$228))+(-'Swap - Encargos'!I22)*(1+SUM($B105:$B$228))</f>
        <v>168.49800000000002</v>
      </c>
      <c r="S105" s="4">
        <f>Forward!S105*(1+SUM($B105:$B$228))+(-'Swap - Encargos'!J22)*(1+SUM($B105:$B$228))</f>
        <v>166.22100000000003</v>
      </c>
      <c r="T105" s="4">
        <f>Forward!T105*(1+SUM($B105:$B$228))+(-'Swap - Encargos'!K22)*(1+SUM($B105:$B$228))</f>
        <v>163.94400000000002</v>
      </c>
      <c r="U105" s="4">
        <f>Forward!U105*(1+SUM($B105:$B$228))</f>
        <v>0</v>
      </c>
      <c r="V105" s="6"/>
      <c r="W105" s="20">
        <f t="shared" si="0"/>
        <v>130.61125000000001</v>
      </c>
      <c r="X105" s="20">
        <f t="shared" si="1"/>
        <v>205.70542222222227</v>
      </c>
      <c r="Y105" s="23">
        <f t="shared" si="2"/>
        <v>141.81915000000001</v>
      </c>
      <c r="Z105" s="23">
        <f t="shared" si="3"/>
        <v>202.64711442424249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239.31611000000001</v>
      </c>
      <c r="AJ105" s="9">
        <f t="shared" si="8"/>
        <v>0.64692730486331151</v>
      </c>
      <c r="AK105" s="9">
        <f t="shared" si="9"/>
        <v>0.64692730486331151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Encargos'!C23)*(1+SUM($B106:$B$228))</f>
        <v>122.64479999999999</v>
      </c>
      <c r="M106" s="4">
        <f>Forward!M106*(1+SUM($B106:$B$228))+(-'Swap - Encargos'!D23)*(1+SUM($B106:$B$228))</f>
        <v>118.10239999999999</v>
      </c>
      <c r="N106" s="4">
        <f>Forward!N106*(1+SUM($B106:$B$228))+(-'Swap - Encargos'!E23)*(1+SUM($B106:$B$228))</f>
        <v>128.3228</v>
      </c>
      <c r="O106" s="4">
        <f>Forward!O106*(1+SUM($B106:$B$228))+(-'Swap - Encargos'!F23)*(1+SUM($B106:$B$228))</f>
        <v>138.54319999999998</v>
      </c>
      <c r="P106" s="4">
        <f>Forward!P106*(1+SUM($B106:$B$228))+(-'Swap - Encargos'!G23)*(1+SUM($B106:$B$228))</f>
        <v>158.98400000000001</v>
      </c>
      <c r="Q106" s="4">
        <f>Forward!Q106*(1+SUM($B106:$B$228))+(-'Swap - Encargos'!H23)*(1+SUM($B106:$B$228))</f>
        <v>168.06880000000001</v>
      </c>
      <c r="R106" s="4">
        <f>Forward!R106*(1+SUM($B106:$B$228))+(-'Swap - Encargos'!I23)*(1+SUM($B106:$B$228))</f>
        <v>168.06880000000001</v>
      </c>
      <c r="S106" s="4">
        <f>Forward!S106*(1+SUM($B106:$B$228))+(-'Swap - Encargos'!J23)*(1+SUM($B106:$B$228))</f>
        <v>165.79759999999999</v>
      </c>
      <c r="T106" s="4">
        <f>Forward!T106*(1+SUM($B106:$B$228))+(-'Swap - Encargos'!K23)*(1+SUM($B106:$B$228))</f>
        <v>163.5264</v>
      </c>
      <c r="U106" s="4">
        <f>Forward!U106*(1+SUM($B106:$B$228))</f>
        <v>0</v>
      </c>
      <c r="V106" s="6"/>
      <c r="W106" s="20">
        <f t="shared" si="0"/>
        <v>126.5563111111111</v>
      </c>
      <c r="X106" s="20">
        <f t="shared" si="1"/>
        <v>205.70542222222227</v>
      </c>
      <c r="Y106" s="23">
        <f t="shared" si="2"/>
        <v>139.37597333333332</v>
      </c>
      <c r="Z106" s="23">
        <f t="shared" si="3"/>
        <v>202.64711442424249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243.37104888888894</v>
      </c>
      <c r="AJ106" s="9">
        <f t="shared" si="8"/>
        <v>0.65788875115614298</v>
      </c>
      <c r="AK106" s="9">
        <f t="shared" si="9"/>
        <v>0.65788875115614298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Encargos'!C24)*(1+SUM($B107:$B$228))</f>
        <v>126.896</v>
      </c>
      <c r="M107" s="4">
        <f>Forward!M107*(1+SUM($B107:$B$228))+(-'Swap - Encargos'!D24)*(1+SUM($B107:$B$228))</f>
        <v>116.699</v>
      </c>
      <c r="N107" s="4">
        <f>Forward!N107*(1+SUM($B107:$B$228))+(-'Swap - Encargos'!E24)*(1+SUM($B107:$B$228))</f>
        <v>137.09300000000002</v>
      </c>
      <c r="O107" s="4">
        <f>Forward!O107*(1+SUM($B107:$B$228))+(-'Swap - Encargos'!F24)*(1+SUM($B107:$B$228))</f>
        <v>146.15699999999998</v>
      </c>
      <c r="P107" s="4">
        <f>Forward!P107*(1+SUM($B107:$B$228))+(-'Swap - Encargos'!G24)*(1+SUM($B107:$B$228))</f>
        <v>151.822</v>
      </c>
      <c r="Q107" s="4">
        <f>Forward!Q107*(1+SUM($B107:$B$228))+(-'Swap - Encargos'!H24)*(1+SUM($B107:$B$228))</f>
        <v>166.55099999999999</v>
      </c>
      <c r="R107" s="4">
        <f>Forward!R107*(1+SUM($B107:$B$228))+(-'Swap - Encargos'!I24)*(1+SUM($B107:$B$228))</f>
        <v>165.41800000000001</v>
      </c>
      <c r="S107" s="4">
        <f>Forward!S107*(1+SUM($B107:$B$228))+(-'Swap - Encargos'!J24)*(1+SUM($B107:$B$228))</f>
        <v>163.15200000000002</v>
      </c>
      <c r="T107" s="4">
        <f>Forward!T107*(1+SUM($B107:$B$228))+(-'Swap - Encargos'!K24)*(1+SUM($B107:$B$228))</f>
        <v>160.886</v>
      </c>
      <c r="U107" s="4">
        <f>Forward!U107*(1+SUM($B107:$B$228))</f>
        <v>0</v>
      </c>
      <c r="V107" s="6"/>
      <c r="W107" s="20">
        <f t="shared" si="0"/>
        <v>131.71124999999998</v>
      </c>
      <c r="X107" s="20">
        <f t="shared" si="1"/>
        <v>205.70542222222227</v>
      </c>
      <c r="Y107" s="23">
        <f t="shared" si="2"/>
        <v>141.68165000000002</v>
      </c>
      <c r="Z107" s="23">
        <f t="shared" si="3"/>
        <v>202.64711442424249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238.21611000000004</v>
      </c>
      <c r="AJ107" s="9">
        <f t="shared" si="8"/>
        <v>0.643953748108818</v>
      </c>
      <c r="AK107" s="9">
        <f t="shared" si="9"/>
        <v>0.643953748108818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Encargos'!C25)*(1+SUM($B108:$B$228))</f>
        <v>127.7578</v>
      </c>
      <c r="M108" s="4">
        <f>Forward!M108*(1+SUM($B108:$B$228))+(-'Swap - Encargos'!D25)*(1+SUM($B108:$B$228))</f>
        <v>131.14960000000002</v>
      </c>
      <c r="N108" s="4">
        <f>Forward!N108*(1+SUM($B108:$B$228))+(-'Swap - Encargos'!E25)*(1+SUM($B108:$B$228))</f>
        <v>146.97799999999998</v>
      </c>
      <c r="O108" s="4">
        <f>Forward!O108*(1+SUM($B108:$B$228))+(-'Swap - Encargos'!F25)*(1+SUM($B108:$B$228))</f>
        <v>154.8922</v>
      </c>
      <c r="P108" s="4">
        <f>Forward!P108*(1+SUM($B108:$B$228))+(-'Swap - Encargos'!G25)*(1+SUM($B108:$B$228))</f>
        <v>153.76160000000002</v>
      </c>
      <c r="Q108" s="4">
        <f>Forward!Q108*(1+SUM($B108:$B$228))+(-'Swap - Encargos'!H25)*(1+SUM($B108:$B$228))</f>
        <v>169.59</v>
      </c>
      <c r="R108" s="4">
        <f>Forward!R108*(1+SUM($B108:$B$228))+(-'Swap - Encargos'!I25)*(1+SUM($B108:$B$228))</f>
        <v>167.3288</v>
      </c>
      <c r="S108" s="4">
        <f>Forward!S108*(1+SUM($B108:$B$228))+(-'Swap - Encargos'!J25)*(1+SUM($B108:$B$228))</f>
        <v>165.0676</v>
      </c>
      <c r="T108" s="4">
        <f>Forward!T108*(1+SUM($B108:$B$228))+(-'Swap - Encargos'!K25)*(1+SUM($B108:$B$228))</f>
        <v>162.8064</v>
      </c>
      <c r="U108" s="4">
        <f>Forward!U108*(1+SUM($B108:$B$228))</f>
        <v>0</v>
      </c>
      <c r="V108" s="6"/>
      <c r="W108" s="20">
        <f t="shared" si="0"/>
        <v>142.83246666666668</v>
      </c>
      <c r="X108" s="20">
        <f t="shared" si="1"/>
        <v>205.70542222222227</v>
      </c>
      <c r="Y108" s="23">
        <f t="shared" si="2"/>
        <v>149.87987333333334</v>
      </c>
      <c r="Z108" s="23">
        <f t="shared" si="3"/>
        <v>202.64711442424249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227.09489333333335</v>
      </c>
      <c r="AJ108" s="9">
        <f t="shared" si="8"/>
        <v>0.61389050362031439</v>
      </c>
      <c r="AK108" s="9">
        <f t="shared" si="9"/>
        <v>0.61389050362031439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Encargos'!C26)*(1+SUM($B109:$B$228))</f>
        <v>129.69699999999997</v>
      </c>
      <c r="M109" s="4">
        <f>Forward!M109*(1+SUM($B109:$B$228))+(-'Swap - Encargos'!D26)*(1+SUM($B109:$B$228))</f>
        <v>131.95259999999999</v>
      </c>
      <c r="N109" s="4">
        <f>Forward!N109*(1+SUM($B109:$B$228))+(-'Swap - Encargos'!E26)*(1+SUM($B109:$B$228))</f>
        <v>161.27539999999999</v>
      </c>
      <c r="O109" s="4">
        <f>Forward!O109*(1+SUM($B109:$B$228))+(-'Swap - Encargos'!F26)*(1+SUM($B109:$B$228))</f>
        <v>171.4256</v>
      </c>
      <c r="P109" s="4">
        <f>Forward!P109*(1+SUM($B109:$B$228))+(-'Swap - Encargos'!G26)*(1+SUM($B109:$B$228))</f>
        <v>172.55339999999998</v>
      </c>
      <c r="Q109" s="4">
        <f>Forward!Q109*(1+SUM($B109:$B$228))+(-'Swap - Encargos'!H26)*(1+SUM($B109:$B$228))</f>
        <v>177.06459999999998</v>
      </c>
      <c r="R109" s="4">
        <f>Forward!R109*(1+SUM($B109:$B$228))+(-'Swap - Encargos'!I26)*(1+SUM($B109:$B$228))</f>
        <v>179.3202</v>
      </c>
      <c r="S109" s="4">
        <f>Forward!S109*(1+SUM($B109:$B$228))+(-'Swap - Encargos'!J26)*(1+SUM($B109:$B$228))</f>
        <v>177.06459999999998</v>
      </c>
      <c r="T109" s="4">
        <f>Forward!T109*(1+SUM($B109:$B$228))+(-'Swap - Encargos'!K26)*(1+SUM($B109:$B$228))</f>
        <v>174.809</v>
      </c>
      <c r="U109" s="4">
        <f>Forward!U109*(1+SUM($B109:$B$228))</f>
        <v>0</v>
      </c>
      <c r="V109" s="6"/>
      <c r="W109" s="20">
        <f t="shared" si="0"/>
        <v>153.72540555555554</v>
      </c>
      <c r="X109" s="20">
        <f t="shared" si="1"/>
        <v>205.70542222222227</v>
      </c>
      <c r="Y109" s="23">
        <f t="shared" si="2"/>
        <v>162.06485999999998</v>
      </c>
      <c r="Z109" s="23">
        <f t="shared" si="3"/>
        <v>202.64711442424249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216.20195444444448</v>
      </c>
      <c r="AJ109" s="9">
        <f t="shared" si="8"/>
        <v>0.58444434724818539</v>
      </c>
      <c r="AK109" s="9">
        <f t="shared" si="9"/>
        <v>0.58444434724818539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Encargos'!D27)*(1+SUM($B110:$B$228))</f>
        <v>131.625</v>
      </c>
      <c r="N110" s="4">
        <f>Forward!N110*(1+SUM($B110:$B$228))+(-'Swap - Encargos'!E27)*(1+SUM($B110:$B$228))</f>
        <v>145.125</v>
      </c>
      <c r="O110" s="4">
        <f>Forward!O110*(1+SUM($B110:$B$228))+(-'Swap - Encargos'!F27)*(1+SUM($B110:$B$228))</f>
        <v>159.75</v>
      </c>
      <c r="P110" s="4">
        <f>Forward!P110*(1+SUM($B110:$B$228))+(-'Swap - Encargos'!G27)*(1+SUM($B110:$B$228))</f>
        <v>186.75</v>
      </c>
      <c r="Q110" s="4">
        <f>Forward!Q110*(1+SUM($B110:$B$228))+(-'Swap - Encargos'!H27)*(1+SUM($B110:$B$228))</f>
        <v>185.625</v>
      </c>
      <c r="R110" s="4">
        <f>Forward!R110*(1+SUM($B110:$B$228))+(-'Swap - Encargos'!I27)*(1+SUM($B110:$B$228))</f>
        <v>185.625</v>
      </c>
      <c r="S110" s="4">
        <f>Forward!S110*(1+SUM($B110:$B$228))+(-'Swap - Encargos'!J27)*(1+SUM($B110:$B$228))</f>
        <v>183.375</v>
      </c>
      <c r="T110" s="4">
        <f>Forward!T110*(1+SUM($B110:$B$228))+(-'Swap - Encargos'!K27)*(1+SUM($B110:$B$228))</f>
        <v>181.125</v>
      </c>
      <c r="U110" s="4">
        <f>Forward!U110*(1+SUM($B110:$B$228))</f>
        <v>0</v>
      </c>
      <c r="V110" s="6"/>
      <c r="W110" s="20">
        <f t="shared" si="0"/>
        <v>145.5</v>
      </c>
      <c r="X110" s="20">
        <f t="shared" si="1"/>
        <v>205.70542222222227</v>
      </c>
      <c r="Y110" s="23">
        <f t="shared" si="2"/>
        <v>161.77500000000001</v>
      </c>
      <c r="Z110" s="23">
        <f t="shared" si="3"/>
        <v>202.64711442424249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244.3125</v>
      </c>
      <c r="AJ110" s="9">
        <f t="shared" si="8"/>
        <v>0.62674362674362671</v>
      </c>
      <c r="AK110" s="9">
        <f t="shared" si="9"/>
        <v>0.62674362674362671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Encargos'!D28)*(1+SUM($B111:$B$228))</f>
        <v>173.72399999999999</v>
      </c>
      <c r="N111" s="4">
        <f>Forward!N111*(1+SUM($B111:$B$228))+(-'Swap - Encargos'!E28)*(1+SUM($B111:$B$228))</f>
        <v>237.6096</v>
      </c>
      <c r="O111" s="4">
        <f>Forward!O111*(1+SUM($B111:$B$228))+(-'Swap - Encargos'!F28)*(1+SUM($B111:$B$228))</f>
        <v>233.12640000000002</v>
      </c>
      <c r="P111" s="4">
        <f>Forward!P111*(1+SUM($B111:$B$228))+(-'Swap - Encargos'!G28)*(1+SUM($B111:$B$228))</f>
        <v>223.03919999999999</v>
      </c>
      <c r="Q111" s="4">
        <f>Forward!Q111*(1+SUM($B111:$B$228))+(-'Swap - Encargos'!H28)*(1+SUM($B111:$B$228))</f>
        <v>214.0728</v>
      </c>
      <c r="R111" s="4">
        <f>Forward!R111*(1+SUM($B111:$B$228))+(-'Swap - Encargos'!I28)*(1+SUM($B111:$B$228))</f>
        <v>207.34800000000001</v>
      </c>
      <c r="S111" s="4">
        <f>Forward!S111*(1+SUM($B111:$B$228))+(-'Swap - Encargos'!J28)*(1+SUM($B111:$B$228))</f>
        <v>201.744</v>
      </c>
      <c r="T111" s="4">
        <f>Forward!T111*(1+SUM($B111:$B$228))+(-'Swap - Encargos'!K28)*(1+SUM($B111:$B$228))</f>
        <v>196.14000000000001</v>
      </c>
      <c r="U111" s="4">
        <f>Forward!U111*(1+SUM($B111:$B$228))</f>
        <v>0</v>
      </c>
      <c r="V111" s="6"/>
      <c r="W111" s="20">
        <f t="shared" si="0"/>
        <v>216.18986666666669</v>
      </c>
      <c r="X111" s="20">
        <f t="shared" si="1"/>
        <v>205.70542222222227</v>
      </c>
      <c r="Y111" s="23">
        <f t="shared" si="2"/>
        <v>216.87479999999999</v>
      </c>
      <c r="Z111" s="23">
        <f t="shared" si="3"/>
        <v>202.64711442424249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173.62263333333331</v>
      </c>
      <c r="AJ111" s="9">
        <f t="shared" si="8"/>
        <v>0.44540037411148514</v>
      </c>
      <c r="AK111" s="9">
        <f t="shared" si="9"/>
        <v>0.44540037411148514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Encargos'!D29)*(1+SUM($B112:$B$228))</f>
        <v>178.00000000000003</v>
      </c>
      <c r="N112" s="4">
        <f>Forward!N112*(1+SUM($B112:$B$228))+(-'Swap - Encargos'!E29)*(1+SUM($B112:$B$228))</f>
        <v>214.71250000000001</v>
      </c>
      <c r="O112" s="4">
        <f>Forward!O112*(1+SUM($B112:$B$228))+(-'Swap - Encargos'!F29)*(1+SUM($B112:$B$228))</f>
        <v>211.375</v>
      </c>
      <c r="P112" s="4">
        <f>Forward!P112*(1+SUM($B112:$B$228))+(-'Swap - Encargos'!G29)*(1+SUM($B112:$B$228))</f>
        <v>202.47500000000002</v>
      </c>
      <c r="Q112" s="4">
        <f>Forward!Q112*(1+SUM($B112:$B$228))+(-'Swap - Encargos'!H29)*(1+SUM($B112:$B$228))</f>
        <v>209.15</v>
      </c>
      <c r="R112" s="4">
        <f>Forward!R112*(1+SUM($B112:$B$228))+(-'Swap - Encargos'!I29)*(1+SUM($B112:$B$228))</f>
        <v>206.92500000000001</v>
      </c>
      <c r="S112" s="4">
        <f>Forward!S112*(1+SUM($B112:$B$228))+(-'Swap - Encargos'!J29)*(1+SUM($B112:$B$228))</f>
        <v>201.36250000000001</v>
      </c>
      <c r="T112" s="4">
        <f>Forward!T112*(1+SUM($B112:$B$228))+(-'Swap - Encargos'!K29)*(1+SUM($B112:$B$228))</f>
        <v>195.8</v>
      </c>
      <c r="U112" s="4">
        <f>Forward!U112*(1+SUM($B112:$B$228))</f>
        <v>0</v>
      </c>
      <c r="V112" s="6"/>
      <c r="W112" s="20">
        <f t="shared" si="0"/>
        <v>202.72222222222223</v>
      </c>
      <c r="X112" s="20">
        <f t="shared" si="1"/>
        <v>205.70542222222227</v>
      </c>
      <c r="Y112" s="23">
        <f t="shared" si="2"/>
        <v>204.10666666666665</v>
      </c>
      <c r="Z112" s="23">
        <f t="shared" si="3"/>
        <v>202.64711442424249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187.09027777777777</v>
      </c>
      <c r="AJ112" s="9">
        <f t="shared" si="8"/>
        <v>0.4799494058753318</v>
      </c>
      <c r="AK112" s="9">
        <f t="shared" si="9"/>
        <v>0.4799494058753318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Encargos'!D30)*(1+SUM($B113:$B$228))</f>
        <v>158.8587</v>
      </c>
      <c r="N113" s="4">
        <f>Forward!N113*(1+SUM($B113:$B$228))+(-'Swap - Encargos'!E30)*(1+SUM($B113:$B$228))</f>
        <v>192.1857</v>
      </c>
      <c r="O113" s="4">
        <f>Forward!O113*(1+SUM($B113:$B$228))+(-'Swap - Encargos'!F30)*(1+SUM($B113:$B$228))</f>
        <v>199.96199999999999</v>
      </c>
      <c r="P113" s="4">
        <f>Forward!P113*(1+SUM($B113:$B$228))+(-'Swap - Encargos'!G30)*(1+SUM($B113:$B$228))</f>
        <v>199.96199999999999</v>
      </c>
      <c r="Q113" s="4">
        <f>Forward!Q113*(1+SUM($B113:$B$228))+(-'Swap - Encargos'!H30)*(1+SUM($B113:$B$228))</f>
        <v>192.1857</v>
      </c>
      <c r="R113" s="4">
        <f>Forward!R113*(1+SUM($B113:$B$228))+(-'Swap - Encargos'!I30)*(1+SUM($B113:$B$228))</f>
        <v>191.07480000000001</v>
      </c>
      <c r="S113" s="4">
        <f>Forward!S113*(1+SUM($B113:$B$228))+(-'Swap - Encargos'!J30)*(1+SUM($B113:$B$228))</f>
        <v>185.52029999999999</v>
      </c>
      <c r="T113" s="4">
        <f>Forward!T113*(1+SUM($B113:$B$228))+(-'Swap - Encargos'!K30)*(1+SUM($B113:$B$228))</f>
        <v>179.9658</v>
      </c>
      <c r="U113" s="4">
        <f>Forward!U113*(1+SUM($B113:$B$228))</f>
        <v>0</v>
      </c>
      <c r="V113" s="6"/>
      <c r="W113" s="20">
        <f t="shared" si="0"/>
        <v>187.09407499999998</v>
      </c>
      <c r="X113" s="20">
        <f t="shared" si="1"/>
        <v>205.70542222222227</v>
      </c>
      <c r="Y113" s="23">
        <f t="shared" si="2"/>
        <v>190.24162499999997</v>
      </c>
      <c r="Z113" s="23">
        <f t="shared" si="3"/>
        <v>202.64711442424249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202.71842500000002</v>
      </c>
      <c r="AJ113" s="9">
        <f t="shared" si="8"/>
        <v>0.52004085297418634</v>
      </c>
      <c r="AK113" s="9">
        <f t="shared" si="9"/>
        <v>0.52004085297418634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Encargos'!D31)*(1+SUM($B114:$B$228))</f>
        <v>127.3165</v>
      </c>
      <c r="N114" s="4">
        <f>Forward!N114*(1+SUM($B114:$B$228))+(-'Swap - Encargos'!E31)*(1+SUM($B114:$B$228))</f>
        <v>170.49340000000001</v>
      </c>
      <c r="O114" s="4">
        <f>Forward!O114*(1+SUM($B114:$B$228))+(-'Swap - Encargos'!F31)*(1+SUM($B114:$B$228))</f>
        <v>187.09990000000002</v>
      </c>
      <c r="P114" s="4">
        <f>Forward!P114*(1+SUM($B114:$B$228))+(-'Swap - Encargos'!G31)*(1+SUM($B114:$B$228))</f>
        <v>187.09989999999999</v>
      </c>
      <c r="Q114" s="4">
        <f>Forward!Q114*(1+SUM($B114:$B$228))+(-'Swap - Encargos'!H31)*(1+SUM($B114:$B$228))</f>
        <v>183.77859999999998</v>
      </c>
      <c r="R114" s="4">
        <f>Forward!R114*(1+SUM($B114:$B$228))+(-'Swap - Encargos'!I31)*(1+SUM($B114:$B$228))</f>
        <v>179.3502</v>
      </c>
      <c r="S114" s="4">
        <f>Forward!S114*(1+SUM($B114:$B$228))+(-'Swap - Encargos'!J31)*(1+SUM($B114:$B$228))</f>
        <v>173.81469999999999</v>
      </c>
      <c r="T114" s="4">
        <f>Forward!T114*(1+SUM($B114:$B$228))+(-'Swap - Encargos'!K31)*(1+SUM($B114:$B$228))</f>
        <v>168.2792</v>
      </c>
      <c r="U114" s="4">
        <f>Forward!U114*(1+SUM($B114:$B$228))</f>
        <v>0</v>
      </c>
      <c r="V114" s="6"/>
      <c r="W114" s="20">
        <f t="shared" si="0"/>
        <v>168.2792</v>
      </c>
      <c r="X114" s="20">
        <f t="shared" si="1"/>
        <v>205.70542222222227</v>
      </c>
      <c r="Y114" s="23">
        <f t="shared" si="2"/>
        <v>174.62657333333334</v>
      </c>
      <c r="Z114" s="23">
        <f t="shared" si="3"/>
        <v>202.64711442424249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221.5333</v>
      </c>
      <c r="AJ114" s="9">
        <f t="shared" si="8"/>
        <v>0.56830732724066058</v>
      </c>
      <c r="AK114" s="9">
        <f t="shared" si="9"/>
        <v>0.56830732724066058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Encargos'!D32)*(1+SUM($B115:$B$228))</f>
        <v>189.63</v>
      </c>
      <c r="N115" s="4">
        <f>Forward!N115*(1+SUM($B115:$B$228))+(-'Swap - Encargos'!E32)*(1+SUM($B115:$B$228))</f>
        <v>206.16750000000002</v>
      </c>
      <c r="O115" s="4">
        <f>Forward!O115*(1+SUM($B115:$B$228))+(-'Swap - Encargos'!F32)*(1+SUM($B115:$B$228))</f>
        <v>205.065</v>
      </c>
      <c r="P115" s="4">
        <f>Forward!P115*(1+SUM($B115:$B$228))+(-'Swap - Encargos'!G32)*(1+SUM($B115:$B$228))</f>
        <v>196.245</v>
      </c>
      <c r="Q115" s="4">
        <f>Forward!Q115*(1+SUM($B115:$B$228))+(-'Swap - Encargos'!H32)*(1+SUM($B115:$B$228))</f>
        <v>191.83500000000001</v>
      </c>
      <c r="R115" s="4">
        <f>Forward!R115*(1+SUM($B115:$B$228))+(-'Swap - Encargos'!I32)*(1+SUM($B115:$B$228))</f>
        <v>187.42500000000001</v>
      </c>
      <c r="S115" s="4">
        <f>Forward!S115*(1+SUM($B115:$B$228))+(-'Swap - Encargos'!J32)*(1+SUM($B115:$B$228))</f>
        <v>181.91249999999999</v>
      </c>
      <c r="T115" s="4">
        <f>Forward!T115*(1+SUM($B115:$B$228))+(-'Swap - Encargos'!K32)*(1+SUM($B115:$B$228))</f>
        <v>176.4</v>
      </c>
      <c r="U115" s="4">
        <f>Forward!U115*(1+SUM($B115:$B$228))</f>
        <v>0</v>
      </c>
      <c r="V115" s="6"/>
      <c r="W115" s="20">
        <f t="shared" si="0"/>
        <v>201.20625000000001</v>
      </c>
      <c r="X115" s="20">
        <f t="shared" si="1"/>
        <v>205.70542222222227</v>
      </c>
      <c r="Y115" s="23">
        <f t="shared" si="2"/>
        <v>197.60475</v>
      </c>
      <c r="Z115" s="23">
        <f t="shared" si="3"/>
        <v>202.64711442424249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188.60624999999999</v>
      </c>
      <c r="AJ115" s="9">
        <f t="shared" si="8"/>
        <v>0.48383838383838379</v>
      </c>
      <c r="AK115" s="9">
        <f t="shared" si="9"/>
        <v>0.48383838383838379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Encargos'!D33)*(1+SUM($B116:$B$228))</f>
        <v>253.09200000000001</v>
      </c>
      <c r="N116" s="4">
        <f>Forward!N116*(1+SUM($B116:$B$228))+(-'Swap - Encargos'!E33)*(1+SUM($B116:$B$228))</f>
        <v>231.08400000000003</v>
      </c>
      <c r="O116" s="4">
        <f>Forward!O116*(1+SUM($B116:$B$228))+(-'Swap - Encargos'!F33)*(1+SUM($B116:$B$228))</f>
        <v>214.57800000000003</v>
      </c>
      <c r="P116" s="4">
        <f>Forward!P116*(1+SUM($B116:$B$228))+(-'Swap - Encargos'!G33)*(1+SUM($B116:$B$228))</f>
        <v>196.97160000000002</v>
      </c>
      <c r="Q116" s="4">
        <f>Forward!Q116*(1+SUM($B116:$B$228))+(-'Swap - Encargos'!H33)*(1+SUM($B116:$B$228))</f>
        <v>194.77080000000001</v>
      </c>
      <c r="R116" s="4">
        <f>Forward!R116*(1+SUM($B116:$B$228))+(-'Swap - Encargos'!I33)*(1+SUM($B116:$B$228))</f>
        <v>188.16840000000002</v>
      </c>
      <c r="S116" s="4">
        <f>Forward!S116*(1+SUM($B116:$B$228))+(-'Swap - Encargos'!J33)*(1+SUM($B116:$B$228))</f>
        <v>182.66640000000001</v>
      </c>
      <c r="T116" s="4">
        <f>Forward!T116*(1+SUM($B116:$B$228))+(-'Swap - Encargos'!K33)*(1+SUM($B116:$B$228))</f>
        <v>177.1644</v>
      </c>
      <c r="U116" s="4">
        <f>Forward!U116*(1+SUM($B116:$B$228))</f>
        <v>0</v>
      </c>
      <c r="V116" s="6"/>
      <c r="W116" s="20">
        <f t="shared" si="0"/>
        <v>223.56460000000004</v>
      </c>
      <c r="X116" s="20">
        <f t="shared" si="1"/>
        <v>205.70542222222227</v>
      </c>
      <c r="Y116" s="23">
        <f t="shared" si="2"/>
        <v>211.60692</v>
      </c>
      <c r="Z116" s="23">
        <f t="shared" si="3"/>
        <v>202.64711442424249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166.24789999999996</v>
      </c>
      <c r="AJ116" s="9">
        <f t="shared" si="8"/>
        <v>0.42648170594837254</v>
      </c>
      <c r="AK116" s="9">
        <f t="shared" si="9"/>
        <v>0.42648170594837254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Encargos'!D34)*(1+SUM($B117:$B$228))</f>
        <v>199.5812</v>
      </c>
      <c r="N117" s="4">
        <f>Forward!N117*(1+SUM($B117:$B$228))+(-'Swap - Encargos'!E34)*(1+SUM($B117:$B$228))</f>
        <v>216.03020000000001</v>
      </c>
      <c r="O117" s="4">
        <f>Forward!O117*(1+SUM($B117:$B$228))+(-'Swap - Encargos'!F34)*(1+SUM($B117:$B$228))</f>
        <v>208.35400000000001</v>
      </c>
      <c r="P117" s="4">
        <f>Forward!P117*(1+SUM($B117:$B$228))+(-'Swap - Encargos'!G34)*(1+SUM($B117:$B$228))</f>
        <v>195.19480000000001</v>
      </c>
      <c r="Q117" s="4">
        <f>Forward!Q117*(1+SUM($B117:$B$228))+(-'Swap - Encargos'!H34)*(1+SUM($B117:$B$228))</f>
        <v>186.422</v>
      </c>
      <c r="R117" s="4">
        <f>Forward!R117*(1+SUM($B117:$B$228))+(-'Swap - Encargos'!I34)*(1+SUM($B117:$B$228))</f>
        <v>183.13219999999998</v>
      </c>
      <c r="S117" s="4">
        <f>Forward!S117*(1+SUM($B117:$B$228))+(-'Swap - Encargos'!J34)*(1+SUM($B117:$B$228))</f>
        <v>179.8424</v>
      </c>
      <c r="T117" s="4">
        <f>Forward!T117*(1+SUM($B117:$B$228))+(-'Swap - Encargos'!K34)*(1+SUM($B117:$B$228))</f>
        <v>175.45600000000002</v>
      </c>
      <c r="U117" s="4">
        <f>Forward!U117*(1+SUM($B117:$B$228))</f>
        <v>0</v>
      </c>
      <c r="V117" s="6"/>
      <c r="W117" s="20">
        <f t="shared" si="0"/>
        <v>207.13555555555558</v>
      </c>
      <c r="X117" s="20">
        <f t="shared" si="1"/>
        <v>205.70542222222227</v>
      </c>
      <c r="Y117" s="23">
        <f t="shared" si="2"/>
        <v>199.19739000000001</v>
      </c>
      <c r="Z117" s="23">
        <f t="shared" si="3"/>
        <v>202.64711442424249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182.67694444444442</v>
      </c>
      <c r="AJ117" s="9">
        <f t="shared" si="8"/>
        <v>0.46862772344253817</v>
      </c>
      <c r="AK117" s="9">
        <f t="shared" si="9"/>
        <v>0.46862772344253817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Encargos'!D35)*(1+SUM($B118:$B$228))</f>
        <v>247.40219999999999</v>
      </c>
      <c r="N118" s="4">
        <f>Forward!N118*(1+SUM($B118:$B$228))+(-'Swap - Encargos'!E35)*(1+SUM($B118:$B$228))</f>
        <v>222.22409999999999</v>
      </c>
      <c r="O118" s="4">
        <f>Forward!O118*(1+SUM($B118:$B$228))+(-'Swap - Encargos'!F35)*(1+SUM($B118:$B$228))</f>
        <v>216.75059999999999</v>
      </c>
      <c r="P118" s="4">
        <f>Forward!P118*(1+SUM($B118:$B$228))+(-'Swap - Encargos'!G35)*(1+SUM($B118:$B$228))</f>
        <v>201.42479999999998</v>
      </c>
      <c r="Q118" s="4">
        <f>Forward!Q118*(1+SUM($B118:$B$228))+(-'Swap - Encargos'!H35)*(1+SUM($B118:$B$228))</f>
        <v>189.38310000000001</v>
      </c>
      <c r="R118" s="4">
        <f>Forward!R118*(1+SUM($B118:$B$228))+(-'Swap - Encargos'!I35)*(1+SUM($B118:$B$228))</f>
        <v>186.09900000000002</v>
      </c>
      <c r="S118" s="4">
        <f>Forward!S118*(1+SUM($B118:$B$228))+(-'Swap - Encargos'!J35)*(1+SUM($B118:$B$228))</f>
        <v>182.81490000000002</v>
      </c>
      <c r="T118" s="4">
        <f>Forward!T118*(1+SUM($B118:$B$228))+(-'Swap - Encargos'!K35)*(1+SUM($B118:$B$228))</f>
        <v>178.43610000000001</v>
      </c>
      <c r="U118" s="4">
        <f>Forward!U118*(1+SUM($B118:$B$228))</f>
        <v>0</v>
      </c>
      <c r="V118" s="6"/>
      <c r="W118" s="20">
        <f t="shared" si="0"/>
        <v>218.57509999999999</v>
      </c>
      <c r="X118" s="20">
        <f t="shared" ref="X118:X140" si="14">AVERAGE($W$2:$W$198)</f>
        <v>205.70542222222227</v>
      </c>
      <c r="Y118" s="23">
        <f t="shared" si="2"/>
        <v>207.26319999999998</v>
      </c>
      <c r="Z118" s="23">
        <f t="shared" ref="Z118:Z140" si="15">AVERAGE($Y$2:$Y$198)</f>
        <v>202.64711442424249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171.23740000000001</v>
      </c>
      <c r="AJ118" s="9">
        <f t="shared" si="8"/>
        <v>0.43928144941478275</v>
      </c>
      <c r="AK118" s="9">
        <f t="shared" si="9"/>
        <v>0.43928144941478275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Encargos'!D36)*(1+SUM($B119:$B$228))</f>
        <v>306.37430000000001</v>
      </c>
      <c r="N119" s="4">
        <f>Forward!N119*(1+SUM($B119:$B$228))+(-'Swap - Encargos'!E36)*(1+SUM($B119:$B$228))</f>
        <v>233.32420000000002</v>
      </c>
      <c r="O119" s="4">
        <f>Forward!O119*(1+SUM($B119:$B$228))+(-'Swap - Encargos'!F36)*(1+SUM($B119:$B$228))</f>
        <v>209.33760000000001</v>
      </c>
      <c r="P119" s="4">
        <f>Forward!P119*(1+SUM($B119:$B$228))+(-'Swap - Encargos'!G36)*(1+SUM($B119:$B$228))</f>
        <v>191.89279999999999</v>
      </c>
      <c r="Q119" s="4">
        <f>Forward!Q119*(1+SUM($B119:$B$228))+(-'Swap - Encargos'!H36)*(1+SUM($B119:$B$228))</f>
        <v>190.80250000000001</v>
      </c>
      <c r="R119" s="4">
        <f>Forward!R119*(1+SUM($B119:$B$228))+(-'Swap - Encargos'!I36)*(1+SUM($B119:$B$228))</f>
        <v>183.1704</v>
      </c>
      <c r="S119" s="4">
        <f>Forward!S119*(1+SUM($B119:$B$228))+(-'Swap - Encargos'!J36)*(1+SUM($B119:$B$228))</f>
        <v>179.89949999999999</v>
      </c>
      <c r="T119" s="4">
        <f>Forward!T119*(1+SUM($B119:$B$228))+(-'Swap - Encargos'!K36)*(1+SUM($B119:$B$228))</f>
        <v>175.53830000000002</v>
      </c>
      <c r="U119" s="4">
        <f>Forward!U119*(1+SUM($B119:$B$228))</f>
        <v>0</v>
      </c>
      <c r="V119" s="6"/>
      <c r="W119" s="20">
        <f t="shared" si="0"/>
        <v>221.05832500000002</v>
      </c>
      <c r="X119" s="20">
        <f t="shared" si="14"/>
        <v>205.70542222222227</v>
      </c>
      <c r="Y119" s="23">
        <f t="shared" si="2"/>
        <v>207.86569500000002</v>
      </c>
      <c r="Z119" s="23">
        <f t="shared" si="15"/>
        <v>202.64711442424249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168.75417499999998</v>
      </c>
      <c r="AJ119" s="9">
        <f t="shared" si="8"/>
        <v>0.43291114317780977</v>
      </c>
      <c r="AK119" s="9">
        <f t="shared" si="9"/>
        <v>0.43291114317780977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Encargos'!D37)*(1+SUM($B120:$B$228))</f>
        <v>265.8005</v>
      </c>
      <c r="N120" s="4">
        <f>Forward!N120*(1+SUM($B120:$B$228))+(-'Swap - Encargos'!E37)*(1+SUM($B120:$B$228))</f>
        <v>159.4803</v>
      </c>
      <c r="O120" s="4">
        <f>Forward!O120*(1+SUM($B120:$B$228))+(-'Swap - Encargos'!F37)*(1+SUM($B120:$B$228))</f>
        <v>194.19710000000001</v>
      </c>
      <c r="P120" s="4">
        <f>Forward!P120*(1+SUM($B120:$B$228))+(-'Swap - Encargos'!G37)*(1+SUM($B120:$B$228))</f>
        <v>190.94239999999999</v>
      </c>
      <c r="Q120" s="4">
        <f>Forward!Q120*(1+SUM($B120:$B$228))+(-'Swap - Encargos'!H37)*(1+SUM($B120:$B$228))</f>
        <v>184.43299999999999</v>
      </c>
      <c r="R120" s="4">
        <f>Forward!R120*(1+SUM($B120:$B$228))+(-'Swap - Encargos'!I37)*(1+SUM($B120:$B$228))</f>
        <v>179.00849999999997</v>
      </c>
      <c r="S120" s="4">
        <f>Forward!S120*(1+SUM($B120:$B$228))+(-'Swap - Encargos'!J37)*(1+SUM($B120:$B$228))</f>
        <v>175.75379999999998</v>
      </c>
      <c r="T120" s="4">
        <f>Forward!T120*(1+SUM($B120:$B$228))+(-'Swap - Encargos'!K37)*(1+SUM($B120:$B$228))</f>
        <v>171.41419999999999</v>
      </c>
      <c r="U120" s="4">
        <f>Forward!U120*(1+SUM($B120:$B$228))</f>
        <v>0</v>
      </c>
      <c r="V120" s="6"/>
      <c r="W120" s="20">
        <f t="shared" si="0"/>
        <v>185.69871666666666</v>
      </c>
      <c r="X120" s="20">
        <f t="shared" si="14"/>
        <v>205.70542222222227</v>
      </c>
      <c r="Y120" s="23">
        <f t="shared" si="2"/>
        <v>184.50532666666666</v>
      </c>
      <c r="Z120" s="23">
        <f t="shared" si="15"/>
        <v>202.64711442424249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204.11378333333334</v>
      </c>
      <c r="AJ120" s="9">
        <f t="shared" si="8"/>
        <v>0.52362041579819363</v>
      </c>
      <c r="AK120" s="9">
        <f t="shared" si="9"/>
        <v>0.52362041579819363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Encargos'!D38)*(1+SUM($B121:$B$228))</f>
        <v>126.47699999999999</v>
      </c>
      <c r="N121" s="4">
        <f>Forward!N121*(1+SUM($B121:$B$228))+(-'Swap - Encargos'!E38)*(1+SUM($B121:$B$228))</f>
        <v>172.95999999999998</v>
      </c>
      <c r="O121" s="4">
        <f>Forward!O121*(1+SUM($B121:$B$228))+(-'Swap - Encargos'!F38)*(1+SUM($B121:$B$228))</f>
        <v>195.661</v>
      </c>
      <c r="P121" s="4">
        <f>Forward!P121*(1+SUM($B121:$B$228))+(-'Swap - Encargos'!G38)*(1+SUM($B121:$B$228))</f>
        <v>199.98500000000001</v>
      </c>
      <c r="Q121" s="4">
        <f>Forward!Q121*(1+SUM($B121:$B$228))+(-'Swap - Encargos'!H38)*(1+SUM($B121:$B$228))</f>
        <v>190.256</v>
      </c>
      <c r="R121" s="4">
        <f>Forward!R121*(1+SUM($B121:$B$228))+(-'Swap - Encargos'!I38)*(1+SUM($B121:$B$228))</f>
        <v>187.01300000000001</v>
      </c>
      <c r="S121" s="4">
        <f>Forward!S121*(1+SUM($B121:$B$228))+(-'Swap - Encargos'!J38)*(1+SUM($B121:$B$228))</f>
        <v>183.77</v>
      </c>
      <c r="T121" s="4">
        <f>Forward!T121*(1+SUM($B121:$B$228))+(-'Swap - Encargos'!K38)*(1+SUM($B121:$B$228))</f>
        <v>179.446</v>
      </c>
      <c r="U121" s="4">
        <f>Forward!U121*(1+SUM($B121:$B$228))</f>
        <v>0</v>
      </c>
      <c r="V121" s="6"/>
      <c r="W121" s="20">
        <f t="shared" si="0"/>
        <v>187.49344444444444</v>
      </c>
      <c r="X121" s="20">
        <f t="shared" si="14"/>
        <v>205.70542222222227</v>
      </c>
      <c r="Y121" s="23">
        <f t="shared" si="2"/>
        <v>188.16606666666667</v>
      </c>
      <c r="Z121" s="23">
        <f t="shared" si="15"/>
        <v>202.64711442424249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202.31905555555556</v>
      </c>
      <c r="AJ121" s="9">
        <f t="shared" si="8"/>
        <v>0.51901633620152143</v>
      </c>
      <c r="AK121" s="9">
        <f t="shared" si="9"/>
        <v>0.51901633620152143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Encargos'!E39)*(1+SUM($B122:$B$228))</f>
        <v>169.97640000000001</v>
      </c>
      <c r="O122" s="4">
        <f>Forward!O122*(1+SUM($B122:$B$228))+(-'Swap - Encargos'!F39)*(1+SUM($B122:$B$228))</f>
        <v>206.55360000000002</v>
      </c>
      <c r="P122" s="4">
        <f>Forward!P122*(1+SUM($B122:$B$228))+(-'Swap - Encargos'!G39)*(1+SUM($B122:$B$228))</f>
        <v>191.4924</v>
      </c>
      <c r="Q122" s="4">
        <f>Forward!Q122*(1+SUM($B122:$B$228))+(-'Swap - Encargos'!H39)*(1+SUM($B122:$B$228))</f>
        <v>182.88600000000002</v>
      </c>
      <c r="R122" s="4">
        <f>Forward!R122*(1+SUM($B122:$B$228))+(-'Swap - Encargos'!I39)*(1+SUM($B122:$B$228))</f>
        <v>179.65860000000004</v>
      </c>
      <c r="S122" s="4">
        <f>Forward!S122*(1+SUM($B122:$B$228))+(-'Swap - Encargos'!J39)*(1+SUM($B122:$B$228))</f>
        <v>176.43120000000002</v>
      </c>
      <c r="T122" s="4">
        <f>Forward!T122*(1+SUM($B122:$B$228))+(-'Swap - Encargos'!K39)*(1+SUM($B122:$B$228))</f>
        <v>172.12800000000001</v>
      </c>
      <c r="U122" s="4">
        <f>Forward!U122*(1+SUM($B122:$B$228))</f>
        <v>0</v>
      </c>
      <c r="V122" s="6"/>
      <c r="W122" s="20">
        <f t="shared" si="0"/>
        <v>189.34080000000003</v>
      </c>
      <c r="X122" s="20">
        <f t="shared" si="14"/>
        <v>205.70542222222227</v>
      </c>
      <c r="Y122" s="23">
        <f t="shared" si="2"/>
        <v>186.11340000000004</v>
      </c>
      <c r="Z122" s="23">
        <f t="shared" si="15"/>
        <v>202.64711442424249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217.63433999999998</v>
      </c>
      <c r="AJ122" s="9">
        <f t="shared" si="8"/>
        <v>0.53476077187417392</v>
      </c>
      <c r="AK122" s="9">
        <f t="shared" si="9"/>
        <v>0.53476077187417392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Encargos'!E40)*(1+SUM($B123:$B$228))</f>
        <v>229.87880000000001</v>
      </c>
      <c r="O123" s="4">
        <f>Forward!O123*(1+SUM($B123:$B$228))+(-'Swap - Encargos'!F40)*(1+SUM($B123:$B$228))</f>
        <v>220.21100000000001</v>
      </c>
      <c r="P123" s="4">
        <f>Forward!P123*(1+SUM($B123:$B$228))+(-'Swap - Encargos'!G40)*(1+SUM($B123:$B$228))</f>
        <v>207.32060000000001</v>
      </c>
      <c r="Q123" s="4">
        <f>Forward!Q123*(1+SUM($B123:$B$228))+(-'Swap - Encargos'!H40)*(1+SUM($B123:$B$228))</f>
        <v>192.2818</v>
      </c>
      <c r="R123" s="4">
        <f>Forward!R123*(1+SUM($B123:$B$228))+(-'Swap - Encargos'!I40)*(1+SUM($B123:$B$228))</f>
        <v>187.98500000000001</v>
      </c>
      <c r="S123" s="4">
        <f>Forward!S123*(1+SUM($B123:$B$228))+(-'Swap - Encargos'!J40)*(1+SUM($B123:$B$228))</f>
        <v>184.76240000000001</v>
      </c>
      <c r="T123" s="4">
        <f>Forward!T123*(1+SUM($B123:$B$228))+(-'Swap - Encargos'!K40)*(1+SUM($B123:$B$228))</f>
        <v>175.09460000000001</v>
      </c>
      <c r="U123" s="4">
        <f>Forward!U123*(1+SUM($B123:$B$228))</f>
        <v>0</v>
      </c>
      <c r="V123" s="6"/>
      <c r="W123" s="20">
        <f t="shared" si="0"/>
        <v>218.09243888888889</v>
      </c>
      <c r="X123" s="20">
        <f t="shared" si="14"/>
        <v>205.70542222222227</v>
      </c>
      <c r="Y123" s="23">
        <f t="shared" si="2"/>
        <v>206.7835</v>
      </c>
      <c r="Z123" s="23">
        <f t="shared" si="15"/>
        <v>202.64711442424249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6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188.88270111111112</v>
      </c>
      <c r="AJ123" s="9">
        <f t="shared" si="8"/>
        <v>0.46411360927625978</v>
      </c>
      <c r="AK123" s="9">
        <f t="shared" si="9"/>
        <v>0.46411360927625978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Encargos'!E41)*(1+SUM($B124:$B$228))</f>
        <v>300.29129999999998</v>
      </c>
      <c r="O124" s="4">
        <f>Forward!O124*(1+SUM($B124:$B$228))+(-'Swap - Encargos'!F41)*(1+SUM($B124:$B$228))</f>
        <v>246.17520000000002</v>
      </c>
      <c r="P124" s="4">
        <f>Forward!P124*(1+SUM($B124:$B$228))+(-'Swap - Encargos'!G41)*(1+SUM($B124:$B$228))</f>
        <v>203.73119999999997</v>
      </c>
      <c r="Q124" s="4">
        <f>Forward!Q124*(1+SUM($B124:$B$228))+(-'Swap - Encargos'!H41)*(1+SUM($B124:$B$228))</f>
        <v>196.30349999999999</v>
      </c>
      <c r="R124" s="4">
        <f>Forward!R124*(1+SUM($B124:$B$228))+(-'Swap - Encargos'!I41)*(1+SUM($B124:$B$228))</f>
        <v>196.30349999999999</v>
      </c>
      <c r="S124" s="4">
        <f>Forward!S124*(1+SUM($B124:$B$228))+(-'Swap - Encargos'!J41)*(1+SUM($B124:$B$228))</f>
        <v>192.0591</v>
      </c>
      <c r="T124" s="4">
        <f>Forward!T124*(1+SUM($B124:$B$228))+(-'Swap - Encargos'!K41)*(1+SUM($B124:$B$228))</f>
        <v>181.44809999999998</v>
      </c>
      <c r="U124" s="4">
        <f>Forward!U124*(1+SUM($B124:$B$228))</f>
        <v>0</v>
      </c>
      <c r="V124" s="6"/>
      <c r="W124" s="20">
        <f t="shared" si="0"/>
        <v>244.28880000000001</v>
      </c>
      <c r="X124" s="20">
        <f t="shared" si="14"/>
        <v>205.70542222222227</v>
      </c>
      <c r="Y124" s="23">
        <f t="shared" si="2"/>
        <v>224.95320000000001</v>
      </c>
      <c r="Z124" s="23">
        <f t="shared" si="15"/>
        <v>202.64711442424249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6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162.68634</v>
      </c>
      <c r="AJ124" s="9">
        <f t="shared" si="8"/>
        <v>0.3997451539668983</v>
      </c>
      <c r="AK124" s="9">
        <f t="shared" si="9"/>
        <v>0.3997451539668983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Encargos'!E42)*(1+SUM($B125:$B$228))</f>
        <v>303.75360000000001</v>
      </c>
      <c r="O125" s="4">
        <f>Forward!O125*(1+SUM($B125:$B$228))+(-'Swap - Encargos'!F42)*(1+SUM($B125:$B$228))</f>
        <v>247.85449999999997</v>
      </c>
      <c r="P125" s="4">
        <f>Forward!P125*(1+SUM($B125:$B$228))+(-'Swap - Encargos'!G42)*(1+SUM($B125:$B$228))</f>
        <v>197.22890000000001</v>
      </c>
      <c r="Q125" s="4">
        <f>Forward!Q125*(1+SUM($B125:$B$228))+(-'Swap - Encargos'!H42)*(1+SUM($B125:$B$228))</f>
        <v>183.51779999999999</v>
      </c>
      <c r="R125" s="4">
        <f>Forward!R125*(1+SUM($B125:$B$228))+(-'Swap - Encargos'!I42)*(1+SUM($B125:$B$228))</f>
        <v>194.06479999999999</v>
      </c>
      <c r="S125" s="4">
        <f>Forward!S125*(1+SUM($B125:$B$228))+(-'Swap - Encargos'!J42)*(1+SUM($B125:$B$228))</f>
        <v>194.06479999999999</v>
      </c>
      <c r="T125" s="4">
        <f>Forward!T125*(1+SUM($B125:$B$228))+(-'Swap - Encargos'!K42)*(1+SUM($B125:$B$228))</f>
        <v>186.68190000000001</v>
      </c>
      <c r="U125" s="4">
        <f>Forward!U125*(1+SUM($B125:$B$228))</f>
        <v>0</v>
      </c>
      <c r="V125" s="6"/>
      <c r="W125" s="20">
        <f t="shared" si="0"/>
        <v>239.59268333333335</v>
      </c>
      <c r="X125" s="20">
        <f t="shared" si="14"/>
        <v>205.70542222222227</v>
      </c>
      <c r="Y125" s="23">
        <f t="shared" si="2"/>
        <v>219.79948000000002</v>
      </c>
      <c r="Z125" s="23">
        <f t="shared" si="15"/>
        <v>202.64711442424249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6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167.38245666666666</v>
      </c>
      <c r="AJ125" s="9">
        <f t="shared" si="8"/>
        <v>0.41128422897444461</v>
      </c>
      <c r="AK125" s="9">
        <f t="shared" si="9"/>
        <v>0.41128422897444461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Encargos'!E43)*(1+SUM($B126:$B$228))</f>
        <v>318.27120000000002</v>
      </c>
      <c r="O126" s="4">
        <f>Forward!O126*(1+SUM($B126:$B$228))+(-'Swap - Encargos'!F43)*(1+SUM($B126:$B$228))</f>
        <v>251.04559999999998</v>
      </c>
      <c r="P126" s="4">
        <f>Forward!P126*(1+SUM($B126:$B$228))+(-'Swap - Encargos'!G43)*(1+SUM($B126:$B$228))</f>
        <v>198.5256</v>
      </c>
      <c r="Q126" s="4">
        <f>Forward!Q126*(1+SUM($B126:$B$228))+(-'Swap - Encargos'!H43)*(1+SUM($B126:$B$228))</f>
        <v>185.92080000000001</v>
      </c>
      <c r="R126" s="4">
        <f>Forward!R126*(1+SUM($B126:$B$228))+(-'Swap - Encargos'!I43)*(1+SUM($B126:$B$228))</f>
        <v>192.22319999999999</v>
      </c>
      <c r="S126" s="4">
        <f>Forward!S126*(1+SUM($B126:$B$228))+(-'Swap - Encargos'!J43)*(1+SUM($B126:$B$228))</f>
        <v>197.4752</v>
      </c>
      <c r="T126" s="4">
        <f>Forward!T126*(1+SUM($B126:$B$228))+(-'Swap - Encargos'!K43)*(1+SUM($B126:$B$228))</f>
        <v>185.92079999999999</v>
      </c>
      <c r="U126" s="4">
        <f>Forward!U126*(1+SUM($B126:$B$228))</f>
        <v>0</v>
      </c>
      <c r="V126" s="6"/>
      <c r="W126" s="20">
        <f t="shared" si="0"/>
        <v>241.24186666666668</v>
      </c>
      <c r="X126" s="20">
        <f t="shared" si="14"/>
        <v>205.70542222222227</v>
      </c>
      <c r="Y126" s="23">
        <f t="shared" si="2"/>
        <v>221.14421333333334</v>
      </c>
      <c r="Z126" s="23">
        <f t="shared" si="15"/>
        <v>202.64711442424249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6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165.73327333333333</v>
      </c>
      <c r="AJ126" s="9">
        <f t="shared" si="8"/>
        <v>0.40723193395383639</v>
      </c>
      <c r="AK126" s="9">
        <f t="shared" si="9"/>
        <v>0.40723193395383639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Encargos'!E44)*(1+SUM($B127:$B$228))</f>
        <v>335.29599999999999</v>
      </c>
      <c r="O127" s="4">
        <f>Forward!O127*(1+SUM($B127:$B$228))+(-'Swap - Encargos'!F44)*(1+SUM($B127:$B$228))</f>
        <v>264.04560000000004</v>
      </c>
      <c r="P127" s="4">
        <f>Forward!P127*(1+SUM($B127:$B$228))+(-'Swap - Encargos'!G44)*(1+SUM($B127:$B$228))</f>
        <v>203.27320000000003</v>
      </c>
      <c r="Q127" s="4">
        <f>Forward!Q127*(1+SUM($B127:$B$228))+(-'Swap - Encargos'!H44)*(1+SUM($B127:$B$228))</f>
        <v>191.74740000000003</v>
      </c>
      <c r="R127" s="4">
        <f>Forward!R127*(1+SUM($B127:$B$228))+(-'Swap - Encargos'!I44)*(1+SUM($B127:$B$228))</f>
        <v>199.08200000000002</v>
      </c>
      <c r="S127" s="4">
        <f>Forward!S127*(1+SUM($B127:$B$228))+(-'Swap - Encargos'!J44)*(1+SUM($B127:$B$228))</f>
        <v>198.0342</v>
      </c>
      <c r="T127" s="4">
        <f>Forward!T127*(1+SUM($B127:$B$228))+(-'Swap - Encargos'!K44)*(1+SUM($B127:$B$228))</f>
        <v>185.4606</v>
      </c>
      <c r="U127" s="4">
        <f>Forward!U127*(1+SUM($B127:$B$228))</f>
        <v>0</v>
      </c>
      <c r="V127" s="6"/>
      <c r="W127" s="20">
        <f t="shared" si="0"/>
        <v>247.60096111111113</v>
      </c>
      <c r="X127" s="20">
        <f t="shared" si="14"/>
        <v>205.70542222222227</v>
      </c>
      <c r="Y127" s="23">
        <f t="shared" si="2"/>
        <v>227.25035666666673</v>
      </c>
      <c r="Z127" s="23">
        <f t="shared" si="15"/>
        <v>202.64711442424249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6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159.37417888888888</v>
      </c>
      <c r="AJ127" s="9">
        <f t="shared" si="8"/>
        <v>0.3916066688714423</v>
      </c>
      <c r="AK127" s="9">
        <f t="shared" si="9"/>
        <v>0.3916066688714423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Encargos'!E45)*(1+SUM($B128:$B$228))</f>
        <v>298.98439999999994</v>
      </c>
      <c r="O128" s="4">
        <f>Forward!O128*(1+SUM($B128:$B$228))+(-'Swap - Encargos'!F45)*(1+SUM($B128:$B$228))</f>
        <v>255.07759999999999</v>
      </c>
      <c r="P128" s="4">
        <f>Forward!P128*(1+SUM($B128:$B$228))+(-'Swap - Encargos'!G45)*(1+SUM($B128:$B$228))</f>
        <v>214.30699999999999</v>
      </c>
      <c r="Q128" s="4">
        <f>Forward!Q128*(1+SUM($B128:$B$228))+(-'Swap - Encargos'!H45)*(1+SUM($B128:$B$228))</f>
        <v>194.44439999999997</v>
      </c>
      <c r="R128" s="4">
        <f>Forward!R128*(1+SUM($B128:$B$228))+(-'Swap - Encargos'!I45)*(1+SUM($B128:$B$228))</f>
        <v>200.71679999999998</v>
      </c>
      <c r="S128" s="4">
        <f>Forward!S128*(1+SUM($B128:$B$228))+(-'Swap - Encargos'!J45)*(1+SUM($B128:$B$228))</f>
        <v>196.53519999999997</v>
      </c>
      <c r="T128" s="4">
        <f>Forward!T128*(1+SUM($B128:$B$228))+(-'Swap - Encargos'!K45)*(1+SUM($B128:$B$228))</f>
        <v>183.99039999999997</v>
      </c>
      <c r="U128" s="4">
        <f>Forward!U128*(1+SUM($B128:$B$228))</f>
        <v>0</v>
      </c>
      <c r="V128" s="6"/>
      <c r="W128" s="20">
        <f t="shared" si="0"/>
        <v>238.69966666666667</v>
      </c>
      <c r="X128" s="20">
        <f t="shared" si="14"/>
        <v>205.70542222222227</v>
      </c>
      <c r="Y128" s="23">
        <f t="shared" si="2"/>
        <v>222.46111999999999</v>
      </c>
      <c r="Z128" s="23">
        <f t="shared" si="15"/>
        <v>202.64711442424249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6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168.27547333333334</v>
      </c>
      <c r="AJ128" s="9">
        <f t="shared" si="8"/>
        <v>0.41347850714747181</v>
      </c>
      <c r="AK128" s="9">
        <f t="shared" si="9"/>
        <v>0.41347850714747181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Encargos'!E46)*(1+SUM($B129:$B$228))</f>
        <v>272.17079999999999</v>
      </c>
      <c r="O129" s="4">
        <f>Forward!O129*(1+SUM($B129:$B$228))+(-'Swap - Encargos'!F46)*(1+SUM($B129:$B$228))</f>
        <v>235.6728</v>
      </c>
      <c r="P129" s="4">
        <f>Forward!P129*(1+SUM($B129:$B$228))+(-'Swap - Encargos'!G46)*(1+SUM($B129:$B$228))</f>
        <v>210.6456</v>
      </c>
      <c r="Q129" s="4">
        <f>Forward!Q129*(1+SUM($B129:$B$228))+(-'Swap - Encargos'!H46)*(1+SUM($B129:$B$228))</f>
        <v>191.87520000000001</v>
      </c>
      <c r="R129" s="4">
        <f>Forward!R129*(1+SUM($B129:$B$228))+(-'Swap - Encargos'!I46)*(1+SUM($B129:$B$228))</f>
        <v>203.346</v>
      </c>
      <c r="S129" s="4">
        <f>Forward!S129*(1+SUM($B129:$B$228))+(-'Swap - Encargos'!J46)*(1+SUM($B129:$B$228))</f>
        <v>196.04640000000001</v>
      </c>
      <c r="T129" s="4">
        <f>Forward!T129*(1+SUM($B129:$B$228))+(-'Swap - Encargos'!K46)*(1+SUM($B129:$B$228))</f>
        <v>187.70399999999998</v>
      </c>
      <c r="U129" s="4">
        <f>Forward!U129*(1+SUM($B129:$B$228))</f>
        <v>0</v>
      </c>
      <c r="V129" s="6"/>
      <c r="W129" s="20">
        <f t="shared" si="0"/>
        <v>223.88336666666663</v>
      </c>
      <c r="X129" s="20">
        <f t="shared" si="14"/>
        <v>205.70542222222227</v>
      </c>
      <c r="Y129" s="23">
        <f t="shared" si="2"/>
        <v>213.86089999999999</v>
      </c>
      <c r="Z129" s="23">
        <f t="shared" si="15"/>
        <v>202.64711442424249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6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183.09177333333338</v>
      </c>
      <c r="AJ129" s="9">
        <f t="shared" si="8"/>
        <v>0.44988441636345006</v>
      </c>
      <c r="AK129" s="9">
        <f t="shared" si="9"/>
        <v>0.44988441636345006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Encargos'!E47)*(1+SUM($B130:$B$228))</f>
        <v>327.78460000000001</v>
      </c>
      <c r="O130" s="4">
        <f>Forward!O130*(1+SUM($B130:$B$228))+(-'Swap - Encargos'!F47)*(1+SUM($B130:$B$228))</f>
        <v>253.66769999999997</v>
      </c>
      <c r="P130" s="4">
        <f>Forward!P130*(1+SUM($B130:$B$228))+(-'Swap - Encargos'!G47)*(1+SUM($B130:$B$228))</f>
        <v>211.9117</v>
      </c>
      <c r="Q130" s="4">
        <f>Forward!Q130*(1+SUM($B130:$B$228))+(-'Swap - Encargos'!H47)*(1+SUM($B130:$B$228))</f>
        <v>200.42880000000002</v>
      </c>
      <c r="R130" s="4">
        <f>Forward!R130*(1+SUM($B130:$B$228))+(-'Swap - Encargos'!I47)*(1+SUM($B130:$B$228))</f>
        <v>210.86780000000002</v>
      </c>
      <c r="S130" s="4">
        <f>Forward!S130*(1+SUM($B130:$B$228))+(-'Swap - Encargos'!J47)*(1+SUM($B130:$B$228))</f>
        <v>211.91170000000002</v>
      </c>
      <c r="T130" s="4">
        <f>Forward!T130*(1+SUM($B130:$B$228))+(-'Swap - Encargos'!K47)*(1+SUM($B130:$B$228))</f>
        <v>203.56049999999999</v>
      </c>
      <c r="U130" s="4">
        <f>Forward!U130*(1+SUM($B130:$B$228))</f>
        <v>0</v>
      </c>
      <c r="V130" s="6"/>
      <c r="W130" s="20">
        <f t="shared" ref="W130:W140" si="17">((13-MONTH($C130))*INDEX($D130:$V130,1,MATCH(YEAR($C130),$D$1:$V$1,0))+12*INDEX($D130:$V130,1,MATCH(YEAR($C130)+1,$D$1:$V$1,0))+12*INDEX($D130:$V130,1,MATCH(YEAR($C130)+2,$D$1:$V$1,0))+(MONTH($C130)-1)*INDEX($D130:$V130,1,MATCH(YEAR($C130)+3,$D$1:$V$1,0)))/36</f>
        <v>236.15337777777779</v>
      </c>
      <c r="X130" s="20">
        <f t="shared" si="14"/>
        <v>205.70542222222227</v>
      </c>
      <c r="Y130" s="23">
        <f t="shared" ref="Y130:Y140" si="18">((13-MONTH($C130))*INDEX($D130:$V130,1,MATCH(YEAR($C130),$D$1:$V$1,0))+12*INDEX($D130:$V130,1,MATCH(YEAR($C130)+1,$D$1:$V$1,0))+12*INDEX($D130:$V130,1,MATCH(YEAR($C130)+2,$D$1:$V$1,0))+12*INDEX($D130:$V130,1,MATCH(YEAR($C130)+3,$D$1:$V$1,0))+12*INDEX($D130:$V130,1,MATCH(YEAR($C130)+4,$D$1:$V$1,0))+(MONTH($C130)-1)*INDEX($D130:$V130,1,MATCH(YEAR($C130)+5,$D$1:$V$1,0)))/60</f>
        <v>225.48239999999998</v>
      </c>
      <c r="Z130" s="23">
        <f t="shared" si="15"/>
        <v>202.64711442424249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6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ref="AH130:AH140" si="19">$AE130+$AC130</f>
        <v>491.71590600000002</v>
      </c>
      <c r="AI130" s="25">
        <f t="shared" ref="AI130:AI134" si="20">(AE130-W130)</f>
        <v>170.82176222222222</v>
      </c>
      <c r="AJ130" s="9">
        <f t="shared" ref="AJ130:AJ134" si="21">(AE130-W130)/AE130</f>
        <v>0.41973512736483665</v>
      </c>
      <c r="AK130" s="9">
        <f t="shared" si="9"/>
        <v>0.41973512736483665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Encargos'!E48)*(1+SUM($B131:$B$228))</f>
        <v>320.0428</v>
      </c>
      <c r="O131" s="4">
        <f>Forward!O131*(1+SUM($B131:$B$228))+(-'Swap - Encargos'!F48)*(1+SUM($B131:$B$228))</f>
        <v>233.79750000000001</v>
      </c>
      <c r="P131" s="4">
        <f>Forward!P131*(1+SUM($B131:$B$228))+(-'Swap - Encargos'!G48)*(1+SUM($B131:$B$228))</f>
        <v>210.93729999999996</v>
      </c>
      <c r="Q131" s="4">
        <f>Forward!Q131*(1+SUM($B131:$B$228))+(-'Swap - Encargos'!H48)*(1+SUM($B131:$B$228))</f>
        <v>214.05459999999997</v>
      </c>
      <c r="R131" s="4">
        <f>Forward!R131*(1+SUM($B131:$B$228))+(-'Swap - Encargos'!I48)*(1+SUM($B131:$B$228))</f>
        <v>221.32829999999998</v>
      </c>
      <c r="S131" s="4">
        <f>Forward!S131*(1+SUM($B131:$B$228))+(-'Swap - Encargos'!J48)*(1+SUM($B131:$B$228))</f>
        <v>223.40649999999997</v>
      </c>
      <c r="T131" s="4">
        <f>Forward!T131*(1+SUM($B131:$B$228))+(-'Swap - Encargos'!K48)*(1+SUM($B131:$B$228))</f>
        <v>209.89819999999997</v>
      </c>
      <c r="U131" s="4">
        <f>Forward!U131*(1+SUM($B131:$B$228))</f>
        <v>0</v>
      </c>
      <c r="V131" s="6"/>
      <c r="W131" s="20">
        <f t="shared" si="17"/>
        <v>228.42881666666665</v>
      </c>
      <c r="X131" s="20">
        <f t="shared" si="14"/>
        <v>205.70542222222227</v>
      </c>
      <c r="Y131" s="23">
        <f t="shared" si="18"/>
        <v>225.53665499999997</v>
      </c>
      <c r="Z131" s="23">
        <f t="shared" si="15"/>
        <v>202.64711442424249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6"/>
        <v>406.97514000000001</v>
      </c>
      <c r="AF131" s="8">
        <f t="shared" ref="AF131:AF140" si="22">$AE131+$AA131</f>
        <v>427.25397000000004</v>
      </c>
      <c r="AG131" s="14">
        <f>$AE131+$AB131</f>
        <v>454.98809400000005</v>
      </c>
      <c r="AH131" s="8">
        <f t="shared" si="19"/>
        <v>491.71590600000002</v>
      </c>
      <c r="AI131" s="25">
        <f t="shared" si="20"/>
        <v>178.54632333333336</v>
      </c>
      <c r="AJ131" s="9">
        <f t="shared" si="21"/>
        <v>0.43871555233897913</v>
      </c>
      <c r="AK131" s="9">
        <f>IF(AJ131&gt;0,AJ131,0)</f>
        <v>0.43871555233897913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Encargos'!E49)*(1+SUM($B132:$B$228))</f>
        <v>288.61959999999999</v>
      </c>
      <c r="O132" s="4">
        <f>Forward!O132*(1+SUM($B132:$B$228))+(-'Swap - Encargos'!F49)*(1+SUM($B132:$B$228))</f>
        <v>228.404</v>
      </c>
      <c r="P132" s="4">
        <f>Forward!P132*(1+SUM($B132:$B$228))+(-'Swap - Encargos'!G49)*(1+SUM($B132:$B$228))</f>
        <v>206.6018</v>
      </c>
      <c r="Q132" s="4">
        <f>Forward!Q132*(1+SUM($B132:$B$228))+(-'Swap - Encargos'!H49)*(1+SUM($B132:$B$228))</f>
        <v>211.7928</v>
      </c>
      <c r="R132" s="4">
        <f>Forward!R132*(1+SUM($B132:$B$228))+(-'Swap - Encargos'!I49)*(1+SUM($B132:$B$228))</f>
        <v>209.71639999999999</v>
      </c>
      <c r="S132" s="4">
        <f>Forward!S132*(1+SUM($B132:$B$228))+(-'Swap - Encargos'!J49)*(1+SUM($B132:$B$228))</f>
        <v>216.9838</v>
      </c>
      <c r="T132" s="4">
        <f>Forward!T132*(1+SUM($B132:$B$228))+(-'Swap - Encargos'!K49)*(1+SUM($B132:$B$228))</f>
        <v>208.67819999999998</v>
      </c>
      <c r="U132" s="4">
        <f>Forward!U132*(1+SUM($B132:$B$228))</f>
        <v>0</v>
      </c>
      <c r="V132" s="6"/>
      <c r="W132" s="20">
        <f t="shared" si="17"/>
        <v>219.86768888888889</v>
      </c>
      <c r="X132" s="20">
        <f t="shared" si="14"/>
        <v>205.70542222222227</v>
      </c>
      <c r="Y132" s="23">
        <f t="shared" si="18"/>
        <v>217.08761999999999</v>
      </c>
      <c r="Z132" s="23">
        <f t="shared" si="15"/>
        <v>202.64711442424249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6"/>
        <v>406.97514000000001</v>
      </c>
      <c r="AF132" s="8">
        <f t="shared" si="22"/>
        <v>427.25397000000004</v>
      </c>
      <c r="AG132" s="14">
        <f>$AE132+$AB132</f>
        <v>454.98809400000005</v>
      </c>
      <c r="AH132" s="8">
        <f t="shared" si="19"/>
        <v>491.71590600000002</v>
      </c>
      <c r="AI132" s="25">
        <f t="shared" si="20"/>
        <v>187.10745111111112</v>
      </c>
      <c r="AJ132" s="9">
        <f t="shared" si="21"/>
        <v>0.45975154922512246</v>
      </c>
      <c r="AK132" s="9">
        <f>IF(AJ132&gt;0,AJ132,0)</f>
        <v>0.45975154922512246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Encargos'!E50)*(1+SUM($B133:$B$228))</f>
        <v>314.0292</v>
      </c>
      <c r="O133" s="4">
        <f>Forward!O133*(1+SUM($B133:$B$228))+(-'Swap - Encargos'!F50)*(1+SUM($B133:$B$228))</f>
        <v>269.46400000000006</v>
      </c>
      <c r="P133" s="4">
        <f>Forward!P133*(1+SUM($B133:$B$228))+(-'Swap - Encargos'!G50)*(1+SUM($B133:$B$228))</f>
        <v>242.51760000000002</v>
      </c>
      <c r="Q133" s="4">
        <f>Forward!Q133*(1+SUM($B133:$B$228))+(-'Swap - Encargos'!H50)*(1+SUM($B133:$B$228))</f>
        <v>244.59039999999999</v>
      </c>
      <c r="R133" s="4">
        <f>Forward!R133*(1+SUM($B133:$B$228))+(-'Swap - Encargos'!I50)*(1+SUM($B133:$B$228))</f>
        <v>221.78960000000001</v>
      </c>
      <c r="S133" s="4">
        <f>Forward!S133*(1+SUM($B133:$B$228))+(-'Swap - Encargos'!J50)*(1+SUM($B133:$B$228))</f>
        <v>205.2072</v>
      </c>
      <c r="T133" s="4">
        <f>Forward!T133*(1+SUM($B133:$B$228))+(-'Swap - Encargos'!K50)*(1+SUM($B133:$B$228))</f>
        <v>192.7704</v>
      </c>
      <c r="U133" s="4">
        <f>Forward!U133*(1+SUM($B133:$B$228))</f>
        <v>0</v>
      </c>
      <c r="V133" s="6"/>
      <c r="W133" s="20">
        <f t="shared" si="17"/>
        <v>254.11952222222226</v>
      </c>
      <c r="X133" s="20">
        <f t="shared" si="14"/>
        <v>205.70542222222227</v>
      </c>
      <c r="Y133" s="23">
        <f t="shared" si="18"/>
        <v>238.52745999999999</v>
      </c>
      <c r="Z133" s="23">
        <f t="shared" si="15"/>
        <v>202.64711442424249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6"/>
        <v>406.97514000000001</v>
      </c>
      <c r="AF133" s="8">
        <f t="shared" si="22"/>
        <v>427.25397000000004</v>
      </c>
      <c r="AG133" s="14">
        <f>$AE133+$AB133</f>
        <v>454.98809400000005</v>
      </c>
      <c r="AH133" s="8">
        <f t="shared" si="19"/>
        <v>491.71590600000002</v>
      </c>
      <c r="AI133" s="25">
        <f t="shared" si="20"/>
        <v>152.85561777777775</v>
      </c>
      <c r="AJ133" s="9">
        <f t="shared" si="21"/>
        <v>0.37558956986359843</v>
      </c>
      <c r="AK133" s="9">
        <f>IF(AJ133&gt;0,AJ133,0)</f>
        <v>0.37558956986359843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Encargos'!F51)*(1+SUM($B134:$B$228))</f>
        <v>336.79059999999998</v>
      </c>
      <c r="P134" s="4">
        <f>Forward!P134*(1+SUM($B134:$B$228))+(-'Swap - Encargos'!G51)*(1+SUM($B134:$B$228))</f>
        <v>267.57289999999995</v>
      </c>
      <c r="Q134" s="4">
        <f>Forward!Q134*(1+SUM($B134:$B$228))+(-'Swap - Encargos'!H51)*(1+SUM($B134:$B$228))</f>
        <v>261.37429999999995</v>
      </c>
      <c r="R134" s="4">
        <f>Forward!R134*(1+SUM($B134:$B$228))+(-'Swap - Encargos'!I51)*(1+SUM($B134:$B$228))</f>
        <v>243.8116</v>
      </c>
      <c r="S134" s="4">
        <f>Forward!S134*(1+SUM($B134:$B$228))+(-'Swap - Encargos'!J51)*(1+SUM($B134:$B$228))</f>
        <v>213.85169999999997</v>
      </c>
      <c r="T134" s="4">
        <f>Forward!T134*(1+SUM($B134:$B$228))+(-'Swap - Encargos'!K51)*(1+SUM($B134:$B$228))</f>
        <v>203.52069999999998</v>
      </c>
      <c r="U134" s="4">
        <f>Forward!U134*(1+SUM($B134:$B$228))</f>
        <v>0</v>
      </c>
      <c r="V134" s="6"/>
      <c r="W134" s="20">
        <f t="shared" si="17"/>
        <v>288.57926666666663</v>
      </c>
      <c r="X134" s="20">
        <f t="shared" si="14"/>
        <v>205.70542222222227</v>
      </c>
      <c r="Y134" s="23">
        <f t="shared" si="18"/>
        <v>264.68021999999996</v>
      </c>
      <c r="Z134" s="23">
        <f t="shared" si="15"/>
        <v>202.64711442424249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22"/>
        <v>422.38293499999997</v>
      </c>
      <c r="AG134" s="14">
        <f>$AE134+$AB134</f>
        <v>449.01625300000001</v>
      </c>
      <c r="AH134" s="8">
        <f t="shared" si="19"/>
        <v>484.28628700000002</v>
      </c>
      <c r="AI134" s="25">
        <f t="shared" si="20"/>
        <v>114.32973333333337</v>
      </c>
      <c r="AJ134" s="9">
        <f t="shared" si="21"/>
        <v>0.28376068376068386</v>
      </c>
      <c r="AK134" s="9">
        <f>IF(AJ134&gt;0,AJ134,0)</f>
        <v>0.28376068376068386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Encargos'!F52)*(1+SUM($B135:$B$228))</f>
        <v>385.08749999999998</v>
      </c>
      <c r="P135" s="4">
        <f>Forward!P135*(1+SUM($B135:$B$228))+(-'Swap - Encargos'!G52)*(1+SUM($B135:$B$228))</f>
        <v>270.07470000000001</v>
      </c>
      <c r="Q135" s="4">
        <f>Forward!Q135*(1+SUM($B135:$B$228))+(-'Swap - Encargos'!H52)*(1+SUM($B135:$B$228))</f>
        <v>277.26299999999998</v>
      </c>
      <c r="R135" s="4">
        <f>Forward!R135*(1+SUM($B135:$B$228))+(-'Swap - Encargos'!I52)*(1+SUM($B135:$B$228))</f>
        <v>249.53669999999997</v>
      </c>
      <c r="S135" s="4">
        <f>Forward!S135*(1+SUM($B135:$B$228))+(-'Swap - Encargos'!J52)*(1+SUM($B135:$B$228))</f>
        <v>232.07939999999999</v>
      </c>
      <c r="T135" s="4">
        <f>Forward!T135*(1+SUM($B135:$B$228))+(-'Swap - Encargos'!K52)*(1+SUM($B135:$B$228))</f>
        <v>205.38</v>
      </c>
      <c r="U135" s="4">
        <f>Forward!U135*(1+SUM($B135:$B$228))</f>
        <v>0</v>
      </c>
      <c r="V135" s="6"/>
      <c r="W135" s="20">
        <f t="shared" si="17"/>
        <v>307.04309999999998</v>
      </c>
      <c r="X135" s="20">
        <f t="shared" si="14"/>
        <v>205.70542222222227</v>
      </c>
      <c r="Y135" s="23">
        <f t="shared" si="18"/>
        <v>279.81313499999999</v>
      </c>
      <c r="Z135" s="23">
        <f t="shared" si="15"/>
        <v>202.64711442424249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22"/>
        <v>422.38293499999997</v>
      </c>
      <c r="AG135" s="14">
        <f>$AE135+$AB135</f>
        <v>449.01625300000001</v>
      </c>
      <c r="AH135" s="8">
        <f t="shared" si="19"/>
        <v>484.28628700000002</v>
      </c>
      <c r="AI135" s="25">
        <f>(AE135-W135)</f>
        <v>95.865900000000011</v>
      </c>
      <c r="AJ135" s="9">
        <f>(AE135-W135)/AE135</f>
        <v>0.23793437227761111</v>
      </c>
      <c r="AK135" s="9">
        <f>IF(AJ135&gt;0,AJ135,0)</f>
        <v>0.23793437227761111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Encargos'!F53)*(1+SUM($B136:$B$228))</f>
        <v>341.18100000000004</v>
      </c>
      <c r="P136" s="4">
        <f>Forward!P136*(1+SUM($B136:$B$228))+(-'Swap - Encargos'!G53)*(1+SUM($B136:$B$228))</f>
        <v>256.39650000000006</v>
      </c>
      <c r="Q136" s="4">
        <f>Forward!Q136*(1+SUM($B136:$B$228))+(-'Swap - Encargos'!H53)*(1+SUM($B136:$B$228))</f>
        <v>256.39650000000006</v>
      </c>
      <c r="R136" s="4">
        <f>Forward!R136*(1+SUM($B136:$B$228))+(-'Swap - Encargos'!I53)*(1+SUM($B136:$B$228))</f>
        <v>241.07400000000004</v>
      </c>
      <c r="S136" s="4">
        <f>Forward!S136*(1+SUM($B136:$B$228))+(-'Swap - Encargos'!J53)*(1+SUM($B136:$B$228))</f>
        <v>229.83750000000003</v>
      </c>
      <c r="T136" s="4">
        <f>Forward!T136*(1+SUM($B136:$B$228))+(-'Swap - Encargos'!K53)*(1+SUM($B136:$B$228))</f>
        <v>216.55800000000002</v>
      </c>
      <c r="U136" s="4">
        <f>Forward!U136*(1+SUM($B136:$B$228))</f>
        <v>0</v>
      </c>
      <c r="V136" s="6"/>
      <c r="W136" s="20">
        <f t="shared" si="17"/>
        <v>279.09649999999999</v>
      </c>
      <c r="X136" s="20">
        <f t="shared" si="14"/>
        <v>205.70542222222227</v>
      </c>
      <c r="Y136" s="23">
        <f t="shared" si="18"/>
        <v>260.82300000000004</v>
      </c>
      <c r="Z136" s="23">
        <f t="shared" si="15"/>
        <v>202.64711442424249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23">AD136*(1-0%)</f>
        <v>402.90899999999999</v>
      </c>
      <c r="AF136" s="8">
        <f t="shared" si="22"/>
        <v>422.38293499999997</v>
      </c>
      <c r="AG136" s="14">
        <f t="shared" ref="AG136:AG140" si="24">$AE136+$AB136</f>
        <v>449.01625300000001</v>
      </c>
      <c r="AH136" s="8">
        <f t="shared" si="19"/>
        <v>484.28628700000002</v>
      </c>
      <c r="AI136" s="25">
        <f t="shared" ref="AI136:AI139" si="25">(AE136-W136)</f>
        <v>123.8125</v>
      </c>
      <c r="AJ136" s="9">
        <f t="shared" ref="AJ136:AJ139" si="26">(AE136-W136)/AE136</f>
        <v>0.30729643666435846</v>
      </c>
      <c r="AK136" s="9">
        <f t="shared" ref="AK136:AK139" si="27">IF(AJ136&gt;0,AJ136,0)</f>
        <v>0.30729643666435846</v>
      </c>
      <c r="AL136" s="9">
        <f t="shared" ref="AL136:AL139" si="28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Encargos'!F54)*(1+SUM($B137:$B$228))</f>
        <v>269.93680000000001</v>
      </c>
      <c r="P137" s="4">
        <f>Forward!P137*(1+SUM($B137:$B$228))+(-'Swap - Encargos'!G54)*(1+SUM($B137:$B$228))</f>
        <v>251.67039999999997</v>
      </c>
      <c r="Q137" s="4">
        <f>Forward!Q137*(1+SUM($B137:$B$228))+(-'Swap - Encargos'!H54)*(1+SUM($B137:$B$228))</f>
        <v>254.7148</v>
      </c>
      <c r="R137" s="4">
        <f>Forward!R137*(1+SUM($B137:$B$228))+(-'Swap - Encargos'!I54)*(1+SUM($B137:$B$228))</f>
        <v>235.43359999999998</v>
      </c>
      <c r="S137" s="4">
        <f>Forward!S137*(1+SUM($B137:$B$228))+(-'Swap - Encargos'!J54)*(1+SUM($B137:$B$228))</f>
        <v>215.13759999999996</v>
      </c>
      <c r="T137" s="4">
        <f>Forward!T137*(1+SUM($B137:$B$228))+(-'Swap - Encargos'!K54)*(1+SUM($B137:$B$228))</f>
        <v>209.04879999999997</v>
      </c>
      <c r="U137" s="4">
        <f>Forward!U137*(1+SUM($B137:$B$228))</f>
        <v>0</v>
      </c>
      <c r="V137" s="4"/>
      <c r="W137" s="20">
        <f t="shared" si="17"/>
        <v>255.89873333333333</v>
      </c>
      <c r="X137" s="20">
        <f t="shared" si="14"/>
        <v>205.70542222222227</v>
      </c>
      <c r="Y137" s="23">
        <f t="shared" si="18"/>
        <v>242.33423999999999</v>
      </c>
      <c r="Z137" s="23">
        <f t="shared" si="15"/>
        <v>202.64711442424249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23"/>
        <v>402.90899999999999</v>
      </c>
      <c r="AF137" s="8">
        <f t="shared" si="22"/>
        <v>422.38293499999997</v>
      </c>
      <c r="AG137" s="14">
        <f t="shared" si="24"/>
        <v>449.01625300000001</v>
      </c>
      <c r="AH137" s="8">
        <f t="shared" si="19"/>
        <v>484.28628700000002</v>
      </c>
      <c r="AI137" s="25">
        <f t="shared" si="25"/>
        <v>147.01026666666667</v>
      </c>
      <c r="AJ137" s="9">
        <f t="shared" si="26"/>
        <v>0.36487213407163072</v>
      </c>
      <c r="AK137" s="9">
        <f t="shared" si="27"/>
        <v>0.36487213407163072</v>
      </c>
      <c r="AL137" s="9">
        <f t="shared" si="28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Encargos'!F55)*(1+SUM($B138:$B$228))</f>
        <v>310.4948</v>
      </c>
      <c r="P138" s="4">
        <f>Forward!P138*(1+SUM($B138:$B$228))+(-'Swap - Encargos'!G55)*(1+SUM($B138:$B$228))</f>
        <v>265.13030000000003</v>
      </c>
      <c r="Q138" s="4">
        <f>Forward!Q138*(1+SUM($B138:$B$228))+(-'Swap - Encargos'!H55)*(1+SUM($B138:$B$228))</f>
        <v>256.05739999999997</v>
      </c>
      <c r="R138" s="4">
        <f>Forward!R138*(1+SUM($B138:$B$228))+(-'Swap - Encargos'!I55)*(1+SUM($B138:$B$228))</f>
        <v>237.91159999999996</v>
      </c>
      <c r="S138" s="4">
        <f>Forward!S138*(1+SUM($B138:$B$228))+(-'Swap - Encargos'!J55)*(1+SUM($B138:$B$228))</f>
        <v>232.87109999999998</v>
      </c>
      <c r="T138" s="4">
        <f>Forward!T138*(1+SUM($B138:$B$228))+(-'Swap - Encargos'!K55)*(1+SUM($B138:$B$228))</f>
        <v>210.69290000000001</v>
      </c>
      <c r="U138" s="4">
        <f>Forward!U138*(1+SUM($B138:$B$228))</f>
        <v>0</v>
      </c>
      <c r="V138" s="4"/>
      <c r="W138" s="20">
        <f t="shared" si="17"/>
        <v>269.16270000000003</v>
      </c>
      <c r="X138" s="20">
        <f t="shared" si="14"/>
        <v>205.70542222222227</v>
      </c>
      <c r="Y138" s="23">
        <f t="shared" si="18"/>
        <v>253.83958000000001</v>
      </c>
      <c r="Z138" s="23">
        <f t="shared" si="15"/>
        <v>202.64711442424249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23"/>
        <v>402.90899999999999</v>
      </c>
      <c r="AF138" s="8">
        <f t="shared" si="22"/>
        <v>422.38293499999997</v>
      </c>
      <c r="AG138" s="14">
        <f t="shared" si="24"/>
        <v>449.01625300000001</v>
      </c>
      <c r="AH138" s="8">
        <f t="shared" si="19"/>
        <v>484.28628700000002</v>
      </c>
      <c r="AI138" s="25">
        <f t="shared" si="25"/>
        <v>133.74629999999996</v>
      </c>
      <c r="AJ138" s="9">
        <f t="shared" si="26"/>
        <v>0.33195163175803954</v>
      </c>
      <c r="AK138" s="9">
        <f t="shared" si="27"/>
        <v>0.33195163175803954</v>
      </c>
      <c r="AL138" s="9">
        <f t="shared" si="28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Encargos'!F56)*(1+SUM($B139:$B$228))</f>
        <v>295.67849999999999</v>
      </c>
      <c r="P139" s="4">
        <f>Forward!P139*(1+SUM($B139:$B$228))+(-'Swap - Encargos'!G56)*(1+SUM($B139:$B$228))</f>
        <v>272.62560000000002</v>
      </c>
      <c r="Q139" s="4">
        <f>Forward!Q139*(1+SUM($B139:$B$228))+(-'Swap - Encargos'!H56)*(1+SUM($B139:$B$228))</f>
        <v>257.59109999999998</v>
      </c>
      <c r="R139" s="4">
        <f>Forward!R139*(1+SUM($B139:$B$228))+(-'Swap - Encargos'!I56)*(1+SUM($B139:$B$228))</f>
        <v>241.55429999999998</v>
      </c>
      <c r="S139" s="4">
        <f>Forward!S139*(1+SUM($B139:$B$228))+(-'Swap - Encargos'!J56)*(1+SUM($B139:$B$228))</f>
        <v>223.51289999999997</v>
      </c>
      <c r="T139" s="4">
        <f>Forward!T139*(1+SUM($B139:$B$228))+(-'Swap - Encargos'!K56)*(1+SUM($B139:$B$228))</f>
        <v>213.48989999999998</v>
      </c>
      <c r="U139" s="4">
        <f>Forward!U139*(1+SUM($B139:$B$228))</f>
        <v>0</v>
      </c>
      <c r="V139" s="4"/>
      <c r="W139" s="20">
        <f t="shared" si="17"/>
        <v>267.78115000000003</v>
      </c>
      <c r="X139" s="20">
        <f t="shared" si="14"/>
        <v>205.70542222222227</v>
      </c>
      <c r="Y139" s="23">
        <f t="shared" si="18"/>
        <v>251.34342999999998</v>
      </c>
      <c r="Z139" s="23">
        <f t="shared" si="15"/>
        <v>202.64711442424249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23"/>
        <v>402.90899999999999</v>
      </c>
      <c r="AF139" s="8">
        <f t="shared" si="22"/>
        <v>422.38293499999997</v>
      </c>
      <c r="AG139" s="14">
        <f t="shared" si="24"/>
        <v>449.01625300000001</v>
      </c>
      <c r="AH139" s="8">
        <f t="shared" si="19"/>
        <v>484.28628700000002</v>
      </c>
      <c r="AI139" s="25">
        <f t="shared" si="25"/>
        <v>135.12784999999997</v>
      </c>
      <c r="AJ139" s="9">
        <f t="shared" si="26"/>
        <v>0.33538056980608516</v>
      </c>
      <c r="AK139" s="9">
        <f t="shared" si="27"/>
        <v>0.33538056980608516</v>
      </c>
      <c r="AL139" s="9">
        <f t="shared" si="28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Encargos'!F57)*(1+SUM($B140:$B$228))</f>
        <v>258.18059999999997</v>
      </c>
      <c r="P140" s="4">
        <f>Forward!P140*(1+SUM($B140:$B$228))+(-'Swap - Encargos'!G57)*(1+SUM($B140:$B$228))</f>
        <v>273.19109999999995</v>
      </c>
      <c r="Q140" s="4">
        <f>Forward!Q140*(1+SUM($B140:$B$228))+(-'Swap - Encargos'!H57)*(1+SUM($B140:$B$228))</f>
        <v>259.18129999999996</v>
      </c>
      <c r="R140" s="4">
        <f>Forward!R140*(1+SUM($B140:$B$228))+(-'Swap - Encargos'!I57)*(1+SUM($B140:$B$228))</f>
        <v>241.16869999999997</v>
      </c>
      <c r="S140" s="4">
        <f>Forward!S140*(1+SUM($B140:$B$228))+(-'Swap - Encargos'!J57)*(1+SUM($B140:$B$228))</f>
        <v>218.15259999999998</v>
      </c>
      <c r="T140" s="4">
        <f>Forward!T140*(1+SUM($B140:$B$228))+(-'Swap - Encargos'!K57)*(1+SUM($B140:$B$228))</f>
        <v>211.14769999999999</v>
      </c>
      <c r="U140" s="4">
        <f>Forward!U140*(1+SUM($B140:$B$228))</f>
        <v>0</v>
      </c>
      <c r="V140" s="4"/>
      <c r="W140" s="20">
        <f t="shared" si="17"/>
        <v>260.68234999999993</v>
      </c>
      <c r="X140" s="20">
        <f t="shared" si="14"/>
        <v>205.70542222222227</v>
      </c>
      <c r="Y140" s="23">
        <f t="shared" si="18"/>
        <v>245.27157</v>
      </c>
      <c r="Z140" s="23">
        <f t="shared" si="15"/>
        <v>202.64711442424249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9">AD140*(1-0%)</f>
        <v>402.90899999999999</v>
      </c>
      <c r="AF140" s="8">
        <f t="shared" si="22"/>
        <v>422.38293499999997</v>
      </c>
      <c r="AG140" s="14">
        <f t="shared" si="24"/>
        <v>449.01625300000001</v>
      </c>
      <c r="AH140" s="8">
        <f t="shared" si="19"/>
        <v>484.28628700000002</v>
      </c>
      <c r="AI140" s="25">
        <f t="shared" ref="AI140" si="30">(AE140-W140)</f>
        <v>142.22665000000006</v>
      </c>
      <c r="AJ140" s="9">
        <f t="shared" ref="AJ140" si="31">(AE140-W140)/AE140</f>
        <v>0.35299943659734595</v>
      </c>
      <c r="AK140" s="9">
        <f t="shared" ref="AK140" si="32">IF(AJ140&gt;0,AJ140,0)</f>
        <v>0.35299943659734595</v>
      </c>
      <c r="AL140" s="9">
        <f t="shared" ref="AL140" si="33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04534-0662-498B-8FFE-96DF14957057}">
  <dimension ref="A1:AR145"/>
  <sheetViews>
    <sheetView topLeftCell="E76" zoomScale="60" zoomScaleNormal="6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Encargos'!$M3)*(1+SUM($B86:$B$228))</f>
        <v>257.10300000000001</v>
      </c>
      <c r="L86" s="4">
        <f>Forward!L86*(1+SUM($B86:$B$228))+(-'Swap - Encargos'!C3-'Swap - Encargos'!$M3)*(1+SUM($B86:$B$228))</f>
        <v>269.34599999999995</v>
      </c>
      <c r="M86" s="4">
        <f>Forward!M86*(1+SUM($B86:$B$228))+(-'Swap - Encargos'!D3-'Swap - Encargos'!$M3)*(1+SUM($B86:$B$228))</f>
        <v>243.63570000000001</v>
      </c>
      <c r="N86" s="4">
        <f>Forward!N86*(1+SUM($B86:$B$228))+(-'Swap - Encargos'!E3-'Swap - Encargos'!$M3)*(1+SUM($B86:$B$228))</f>
        <v>226.49549999999999</v>
      </c>
      <c r="O86" s="4">
        <f>Forward!O86*(1+SUM($B86:$B$228))+(-'Swap - Encargos'!F3-'Swap - Encargos'!$M3)*(1+SUM($B86:$B$228))</f>
        <v>220.374</v>
      </c>
      <c r="P86" s="4">
        <f>Forward!P86*(1+SUM($B86:$B$228))+(-'Swap - Encargos'!G3-'Swap - Encargos'!$M3)*(1+SUM($B86:$B$228))</f>
        <v>214.2525</v>
      </c>
      <c r="Q86" s="4">
        <f>Forward!Q86*(1+SUM($B86:$B$228))+(-'Swap - Encargos'!H3-'Swap - Encargos'!$M3)*(1+SUM($B86:$B$228))</f>
        <v>210.5796</v>
      </c>
      <c r="R86" s="4">
        <f>Forward!R86*(1+SUM($B86:$B$228))+(-'Swap - Encargos'!I3-'Swap - Encargos'!$M3)*(1+SUM($B86:$B$228))</f>
        <v>205.6824</v>
      </c>
      <c r="S86" s="4">
        <f>Forward!S86*(1+SUM($B86:$B$228))+(-'Swap - Encargos'!J3-'Swap - Encargos'!$M3)*(1+SUM($B86:$B$228))</f>
        <v>199.5609</v>
      </c>
      <c r="T86" s="4">
        <f>Forward!T86*(1+SUM($B86:$B$228))+(-'Swap - Encargos'!K3-'Swap - Encargos'!$M3)*(1+SUM($B86:$B$228))</f>
        <v>193.43940000000001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256.69489999999996</v>
      </c>
      <c r="X86" s="20">
        <f t="shared" ref="X86:X117" si="1">AVERAGE($W$2:$W$198)</f>
        <v>200.16643131313131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243.39083999999997</v>
      </c>
      <c r="Z86" s="23">
        <f t="shared" ref="Z86:Z117" si="3">AVERAGE($Y$2:$Y$198)</f>
        <v>197.10812351515153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117.9409</v>
      </c>
      <c r="AJ86" s="9">
        <f t="shared" ref="AJ86:AJ134" si="8">(AE86-W86)/AE86</f>
        <v>0.31481481481481483</v>
      </c>
      <c r="AK86" s="9">
        <f t="shared" ref="AK86:AK130" si="9">IF(AJ86&gt;0,AJ86,0)</f>
        <v>0.31481481481481483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Encargos'!$M4)*(1+SUM($B87:$B$228))</f>
        <v>170.64600000000002</v>
      </c>
      <c r="L87" s="4">
        <f>Forward!L87*(1+SUM($B87:$B$228))+(-'Swap - Encargos'!C4-'Swap - Encargos'!$M4)*(1+SUM($B87:$B$228))</f>
        <v>252.31229999999999</v>
      </c>
      <c r="M87" s="4">
        <f>Forward!M87*(1+SUM($B87:$B$228))+(-'Swap - Encargos'!D4-'Swap - Encargos'!$M4)*(1+SUM($B87:$B$228))</f>
        <v>247.4367</v>
      </c>
      <c r="N87" s="4">
        <f>Forward!N87*(1+SUM($B87:$B$228))+(-'Swap - Encargos'!E4-'Swap - Encargos'!$M4)*(1+SUM($B87:$B$228))</f>
        <v>229.15320000000003</v>
      </c>
      <c r="O87" s="4">
        <f>Forward!O87*(1+SUM($B87:$B$228))+(-'Swap - Encargos'!F4-'Swap - Encargos'!$M4)*(1+SUM($B87:$B$228))</f>
        <v>221.8398</v>
      </c>
      <c r="P87" s="4">
        <f>Forward!P87*(1+SUM($B87:$B$228))+(-'Swap - Encargos'!G4-'Swap - Encargos'!$M4)*(1+SUM($B87:$B$228))</f>
        <v>215.74530000000001</v>
      </c>
      <c r="Q87" s="4">
        <f>Forward!Q87*(1+SUM($B87:$B$228))+(-'Swap - Encargos'!H4-'Swap - Encargos'!$M4)*(1+SUM($B87:$B$228))</f>
        <v>212.08860000000001</v>
      </c>
      <c r="R87" s="4">
        <f>Forward!R87*(1+SUM($B87:$B$228))+(-'Swap - Encargos'!I4-'Swap - Encargos'!$M4)*(1+SUM($B87:$B$228))</f>
        <v>207.21299999999999</v>
      </c>
      <c r="S87" s="4">
        <f>Forward!S87*(1+SUM($B87:$B$228))+(-'Swap - Encargos'!J4-'Swap - Encargos'!$M4)*(1+SUM($B87:$B$228))</f>
        <v>201.11850000000001</v>
      </c>
      <c r="T87" s="4">
        <f>Forward!T87*(1+SUM($B87:$B$228))+(-'Swap - Encargos'!K4-'Swap - Encargos'!$M4)*(1+SUM($B87:$B$228))</f>
        <v>195.024</v>
      </c>
      <c r="U87" s="4">
        <f>Forward!U87*(1+SUM($B87:$B$228))</f>
        <v>0</v>
      </c>
      <c r="V87" s="6"/>
      <c r="W87" s="20">
        <f t="shared" si="0"/>
        <v>225.09020000000001</v>
      </c>
      <c r="X87" s="20">
        <f t="shared" si="1"/>
        <v>200.16643131313131</v>
      </c>
      <c r="Y87" s="23">
        <f t="shared" si="2"/>
        <v>225.02925500000003</v>
      </c>
      <c r="Z87" s="23">
        <f t="shared" si="3"/>
        <v>197.10812351515153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149.54559999999995</v>
      </c>
      <c r="AJ87" s="9">
        <f t="shared" si="8"/>
        <v>0.39917594634575759</v>
      </c>
      <c r="AK87" s="9">
        <f t="shared" si="9"/>
        <v>0.39917594634575759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Encargos'!$M5)*(1+SUM($B88:$B$228))</f>
        <v>220.00160000000002</v>
      </c>
      <c r="L88" s="4">
        <f>Forward!L88*(1+SUM($B88:$B$228))+(-'Swap - Encargos'!C5-'Swap - Encargos'!$M5)*(1+SUM($B88:$B$228))</f>
        <v>287.69440000000003</v>
      </c>
      <c r="M88" s="4">
        <f>Forward!M88*(1+SUM($B88:$B$228))+(-'Swap - Encargos'!D5-'Swap - Encargos'!$M5)*(1+SUM($B88:$B$228))</f>
        <v>252.63920000000002</v>
      </c>
      <c r="N88" s="4">
        <f>Forward!N88*(1+SUM($B88:$B$228))+(-'Swap - Encargos'!E5-'Swap - Encargos'!$M5)*(1+SUM($B88:$B$228))</f>
        <v>221.21040000000002</v>
      </c>
      <c r="O88" s="4">
        <f>Forward!O88*(1+SUM($B88:$B$228))+(-'Swap - Encargos'!F5-'Swap - Encargos'!$M5)*(1+SUM($B88:$B$228))</f>
        <v>218.79280000000003</v>
      </c>
      <c r="P88" s="4">
        <f>Forward!P88*(1+SUM($B88:$B$228))+(-'Swap - Encargos'!G5-'Swap - Encargos'!$M5)*(1+SUM($B88:$B$228))</f>
        <v>212.74880000000002</v>
      </c>
      <c r="Q88" s="4">
        <f>Forward!Q88*(1+SUM($B88:$B$228))+(-'Swap - Encargos'!H5-'Swap - Encargos'!$M5)*(1+SUM($B88:$B$228))</f>
        <v>209.1224</v>
      </c>
      <c r="R88" s="4">
        <f>Forward!R88*(1+SUM($B88:$B$228))+(-'Swap - Encargos'!I5-'Swap - Encargos'!$M5)*(1+SUM($B88:$B$228))</f>
        <v>204.28720000000001</v>
      </c>
      <c r="S88" s="4">
        <f>Forward!S88*(1+SUM($B88:$B$228))+(-'Swap - Encargos'!J5-'Swap - Encargos'!$M5)*(1+SUM($B88:$B$228))</f>
        <v>198.2432</v>
      </c>
      <c r="T88" s="4">
        <f>Forward!T88*(1+SUM($B88:$B$228))+(-'Swap - Encargos'!K5-'Swap - Encargos'!$M5)*(1+SUM($B88:$B$228))</f>
        <v>192.19919999999999</v>
      </c>
      <c r="U88" s="4">
        <f>Forward!U88*(1+SUM($B88:$B$228))</f>
        <v>0</v>
      </c>
      <c r="V88" s="6"/>
      <c r="W88" s="20">
        <f t="shared" si="0"/>
        <v>253.51222222222219</v>
      </c>
      <c r="X88" s="20">
        <f t="shared" si="1"/>
        <v>200.16643131313131</v>
      </c>
      <c r="Y88" s="23">
        <f t="shared" si="2"/>
        <v>239.82591999999997</v>
      </c>
      <c r="Z88" s="23">
        <f t="shared" si="3"/>
        <v>197.10812351515153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121.12357777777777</v>
      </c>
      <c r="AJ88" s="9">
        <f t="shared" si="8"/>
        <v>0.32331020627974633</v>
      </c>
      <c r="AK88" s="9">
        <f t="shared" si="9"/>
        <v>0.32331020627974633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Encargos'!$M6)*(1+SUM($B89:$B$228))</f>
        <v>192.0086</v>
      </c>
      <c r="L89" s="4">
        <f>Forward!L89*(1+SUM($B89:$B$228))+(-'Swap - Encargos'!C6-'Swap - Encargos'!$M6)*(1+SUM($B89:$B$228))</f>
        <v>275.49060000000003</v>
      </c>
      <c r="M89" s="4">
        <f>Forward!M89*(1+SUM($B89:$B$228))+(-'Swap - Encargos'!D6-'Swap - Encargos'!$M6)*(1+SUM($B89:$B$228))</f>
        <v>255.21640000000002</v>
      </c>
      <c r="N89" s="4">
        <f>Forward!N89*(1+SUM($B89:$B$228))+(-'Swap - Encargos'!E6-'Swap - Encargos'!$M6)*(1+SUM($B89:$B$228))</f>
        <v>226.59399999999999</v>
      </c>
      <c r="O89" s="4">
        <f>Forward!O89*(1+SUM($B89:$B$228))+(-'Swap - Encargos'!F6-'Swap - Encargos'!$M6)*(1+SUM($B89:$B$228))</f>
        <v>215.86060000000001</v>
      </c>
      <c r="P89" s="4">
        <f>Forward!P89*(1+SUM($B89:$B$228))+(-'Swap - Encargos'!G6-'Swap - Encargos'!$M6)*(1+SUM($B89:$B$228))</f>
        <v>209.89760000000001</v>
      </c>
      <c r="Q89" s="4">
        <f>Forward!Q89*(1+SUM($B89:$B$228))+(-'Swap - Encargos'!H6-'Swap - Encargos'!$M6)*(1+SUM($B89:$B$228))</f>
        <v>206.31980000000001</v>
      </c>
      <c r="R89" s="4">
        <f>Forward!R89*(1+SUM($B89:$B$228))+(-'Swap - Encargos'!I6-'Swap - Encargos'!$M6)*(1+SUM($B89:$B$228))</f>
        <v>203.93460000000002</v>
      </c>
      <c r="S89" s="4">
        <f>Forward!S89*(1+SUM($B89:$B$228))+(-'Swap - Encargos'!J6-'Swap - Encargos'!$M6)*(1+SUM($B89:$B$228))</f>
        <v>197.97160000000002</v>
      </c>
      <c r="T89" s="4">
        <f>Forward!T89*(1+SUM($B89:$B$228))+(-'Swap - Encargos'!K6-'Swap - Encargos'!$M6)*(1+SUM($B89:$B$228))</f>
        <v>192.00860000000003</v>
      </c>
      <c r="U89" s="4">
        <f>Forward!U89*(1+SUM($B89:$B$228))</f>
        <v>0</v>
      </c>
      <c r="V89" s="6"/>
      <c r="W89" s="20">
        <f t="shared" si="0"/>
        <v>243.78731666666667</v>
      </c>
      <c r="X89" s="20">
        <f t="shared" si="1"/>
        <v>200.16643131313131</v>
      </c>
      <c r="Y89" s="23">
        <f t="shared" si="2"/>
        <v>233.92848999999998</v>
      </c>
      <c r="Z89" s="23">
        <f t="shared" si="3"/>
        <v>197.10812351515153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130.84848333333329</v>
      </c>
      <c r="AJ89" s="9">
        <f t="shared" si="8"/>
        <v>0.34926849845458791</v>
      </c>
      <c r="AK89" s="9">
        <f t="shared" si="9"/>
        <v>0.34926849845458791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Encargos'!$M7)*(1+SUM($B90:$B$228))</f>
        <v>187.93799999999999</v>
      </c>
      <c r="L90" s="4">
        <f>Forward!L90*(1+SUM($B90:$B$228))+(-'Swap - Encargos'!C7-'Swap - Encargos'!$M7)*(1+SUM($B90:$B$228))</f>
        <v>247.03799999999998</v>
      </c>
      <c r="M90" s="4">
        <f>Forward!M90*(1+SUM($B90:$B$228))+(-'Swap - Encargos'!D7-'Swap - Encargos'!$M7)*(1+SUM($B90:$B$228))</f>
        <v>251.76599999999999</v>
      </c>
      <c r="N90" s="4">
        <f>Forward!N90*(1+SUM($B90:$B$228))+(-'Swap - Encargos'!E7-'Swap - Encargos'!$M7)*(1+SUM($B90:$B$228))</f>
        <v>236.4</v>
      </c>
      <c r="O90" s="4">
        <f>Forward!O90*(1+SUM($B90:$B$228))+(-'Swap - Encargos'!F7-'Swap - Encargos'!$M7)*(1+SUM($B90:$B$228))</f>
        <v>217.48799999999997</v>
      </c>
      <c r="P90" s="4">
        <f>Forward!P90*(1+SUM($B90:$B$228))+(-'Swap - Encargos'!G7-'Swap - Encargos'!$M7)*(1+SUM($B90:$B$228))</f>
        <v>215.124</v>
      </c>
      <c r="Q90" s="4">
        <f>Forward!Q90*(1+SUM($B90:$B$228))+(-'Swap - Encargos'!H7-'Swap - Encargos'!$M7)*(1+SUM($B90:$B$228))</f>
        <v>211.578</v>
      </c>
      <c r="R90" s="4">
        <f>Forward!R90*(1+SUM($B90:$B$228))+(-'Swap - Encargos'!I7-'Swap - Encargos'!$M7)*(1+SUM($B90:$B$228))</f>
        <v>209.214</v>
      </c>
      <c r="S90" s="4">
        <f>Forward!S90*(1+SUM($B90:$B$228))+(-'Swap - Encargos'!J7-'Swap - Encargos'!$M7)*(1+SUM($B90:$B$228))</f>
        <v>203.304</v>
      </c>
      <c r="T90" s="4">
        <f>Forward!T90*(1+SUM($B90:$B$228))+(-'Swap - Encargos'!K7-'Swap - Encargos'!$M7)*(1+SUM($B90:$B$228))</f>
        <v>197.39400000000001</v>
      </c>
      <c r="U90" s="4">
        <f>Forward!U90*(1+SUM($B90:$B$228))</f>
        <v>0</v>
      </c>
      <c r="V90" s="6"/>
      <c r="W90" s="20">
        <f t="shared" si="0"/>
        <v>234.29866666666663</v>
      </c>
      <c r="X90" s="20">
        <f t="shared" si="1"/>
        <v>200.16643131313131</v>
      </c>
      <c r="Y90" s="23">
        <f t="shared" si="2"/>
        <v>229.93839999999997</v>
      </c>
      <c r="Z90" s="23">
        <f t="shared" si="3"/>
        <v>197.10812351515153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140.33713333333333</v>
      </c>
      <c r="AJ90" s="9">
        <f t="shared" si="8"/>
        <v>0.37459616334940049</v>
      </c>
      <c r="AK90" s="9">
        <f t="shared" si="9"/>
        <v>0.37459616334940049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Encargos'!$M8)*(1+SUM($B91:$B$228))</f>
        <v>181.30420000000001</v>
      </c>
      <c r="L91" s="4">
        <f>Forward!L91*(1+SUM($B91:$B$228))+(-'Swap - Encargos'!C8-'Swap - Encargos'!$M8)*(1+SUM($B91:$B$228))</f>
        <v>249.58760000000001</v>
      </c>
      <c r="M91" s="4">
        <f>Forward!M91*(1+SUM($B91:$B$228))+(-'Swap - Encargos'!D8-'Swap - Encargos'!$M8)*(1+SUM($B91:$B$228))</f>
        <v>246.05569999999997</v>
      </c>
      <c r="N91" s="4">
        <f>Forward!N91*(1+SUM($B91:$B$228))+(-'Swap - Encargos'!E8-'Swap - Encargos'!$M8)*(1+SUM($B91:$B$228))</f>
        <v>216.6232</v>
      </c>
      <c r="O91" s="4">
        <f>Forward!O91*(1+SUM($B91:$B$228))+(-'Swap - Encargos'!F8-'Swap - Encargos'!$M8)*(1+SUM($B91:$B$228))</f>
        <v>208.38209999999998</v>
      </c>
      <c r="P91" s="4">
        <f>Forward!P91*(1+SUM($B91:$B$228))+(-'Swap - Encargos'!G8-'Swap - Encargos'!$M8)*(1+SUM($B91:$B$228))</f>
        <v>207.20480000000001</v>
      </c>
      <c r="Q91" s="4">
        <f>Forward!Q91*(1+SUM($B91:$B$228))+(-'Swap - Encargos'!H8-'Swap - Encargos'!$M8)*(1+SUM($B91:$B$228))</f>
        <v>203.6729</v>
      </c>
      <c r="R91" s="4">
        <f>Forward!R91*(1+SUM($B91:$B$228))+(-'Swap - Encargos'!I8-'Swap - Encargos'!$M8)*(1+SUM($B91:$B$228))</f>
        <v>201.31829999999999</v>
      </c>
      <c r="S91" s="4">
        <f>Forward!S91*(1+SUM($B91:$B$228))+(-'Swap - Encargos'!J8-'Swap - Encargos'!$M8)*(1+SUM($B91:$B$228))</f>
        <v>195.43179999999998</v>
      </c>
      <c r="T91" s="4">
        <f>Forward!T91*(1+SUM($B91:$B$228))+(-'Swap - Encargos'!K8-'Swap - Encargos'!$M8)*(1+SUM($B91:$B$228))</f>
        <v>189.5453</v>
      </c>
      <c r="U91" s="4">
        <f>Forward!U91*(1+SUM($B91:$B$228))</f>
        <v>0</v>
      </c>
      <c r="V91" s="6"/>
      <c r="W91" s="20">
        <f t="shared" si="0"/>
        <v>230.55458333333334</v>
      </c>
      <c r="X91" s="20">
        <f t="shared" si="1"/>
        <v>200.16643131313131</v>
      </c>
      <c r="Y91" s="23">
        <f t="shared" si="2"/>
        <v>222.54894333333328</v>
      </c>
      <c r="Z91" s="23">
        <f t="shared" si="3"/>
        <v>197.10812351515153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144.08121666666662</v>
      </c>
      <c r="AJ91" s="9">
        <f t="shared" si="8"/>
        <v>0.38459009167481228</v>
      </c>
      <c r="AK91" s="9">
        <f t="shared" si="9"/>
        <v>0.38459009167481228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Encargos'!$M9)*(1+SUM($B92:$B$228))</f>
        <v>100.67160000000001</v>
      </c>
      <c r="L92" s="4">
        <f>Forward!L92*(1+SUM($B92:$B$228))+(-'Swap - Encargos'!C9-'Swap - Encargos'!$M9)*(1+SUM($B92:$B$228))</f>
        <v>230.60820000000001</v>
      </c>
      <c r="M92" s="4">
        <f>Forward!M92*(1+SUM($B92:$B$228))+(-'Swap - Encargos'!D9-'Swap - Encargos'!$M9)*(1+SUM($B92:$B$228))</f>
        <v>234.12</v>
      </c>
      <c r="N92" s="4">
        <f>Forward!N92*(1+SUM($B92:$B$228))+(-'Swap - Encargos'!E9-'Swap - Encargos'!$M9)*(1+SUM($B92:$B$228))</f>
        <v>222.41400000000002</v>
      </c>
      <c r="O92" s="4">
        <f>Forward!O92*(1+SUM($B92:$B$228))+(-'Swap - Encargos'!F9-'Swap - Encargos'!$M9)*(1+SUM($B92:$B$228))</f>
        <v>209.53740000000002</v>
      </c>
      <c r="P92" s="4">
        <f>Forward!P92*(1+SUM($B92:$B$228))+(-'Swap - Encargos'!G9-'Swap - Encargos'!$M9)*(1+SUM($B92:$B$228))</f>
        <v>207.19620000000003</v>
      </c>
      <c r="Q92" s="4">
        <f>Forward!Q92*(1+SUM($B92:$B$228))+(-'Swap - Encargos'!H9-'Swap - Encargos'!$M9)*(1+SUM($B92:$B$228))</f>
        <v>203.68440000000001</v>
      </c>
      <c r="R92" s="4">
        <f>Forward!R92*(1+SUM($B92:$B$228))+(-'Swap - Encargos'!I9-'Swap - Encargos'!$M9)*(1+SUM($B92:$B$228))</f>
        <v>201.3432</v>
      </c>
      <c r="S92" s="4">
        <f>Forward!S92*(1+SUM($B92:$B$228))+(-'Swap - Encargos'!J9-'Swap - Encargos'!$M9)*(1+SUM($B92:$B$228))</f>
        <v>195.49020000000002</v>
      </c>
      <c r="T92" s="4">
        <f>Forward!T92*(1+SUM($B92:$B$228))+(-'Swap - Encargos'!K9-'Swap - Encargos'!$M9)*(1+SUM($B92:$B$228))</f>
        <v>189.63720000000001</v>
      </c>
      <c r="U92" s="4">
        <f>Forward!U92*(1+SUM($B92:$B$228))</f>
        <v>0</v>
      </c>
      <c r="V92" s="6"/>
      <c r="W92" s="20">
        <f t="shared" si="0"/>
        <v>208.75700000000001</v>
      </c>
      <c r="X92" s="20">
        <f t="shared" si="1"/>
        <v>200.16643131313131</v>
      </c>
      <c r="Y92" s="23">
        <f t="shared" si="2"/>
        <v>210.12270000000001</v>
      </c>
      <c r="Z92" s="23">
        <f t="shared" si="3"/>
        <v>197.10812351515153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165.87879999999996</v>
      </c>
      <c r="AJ92" s="9">
        <f t="shared" si="8"/>
        <v>0.44277348827848267</v>
      </c>
      <c r="AK92" s="9">
        <f t="shared" si="9"/>
        <v>0.44277348827848267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Encargos'!$M10)*(1+SUM($B93:$B$228))</f>
        <v>114.20780000000001</v>
      </c>
      <c r="L93" s="4">
        <f>Forward!L93*(1+SUM($B93:$B$228))+(-'Swap - Encargos'!C10-'Swap - Encargos'!$M10)*(1+SUM($B93:$B$228))</f>
        <v>221.35120000000001</v>
      </c>
      <c r="M93" s="4">
        <f>Forward!M93*(1+SUM($B93:$B$228))+(-'Swap - Encargos'!D10-'Swap - Encargos'!$M10)*(1+SUM($B93:$B$228))</f>
        <v>224.88339999999999</v>
      </c>
      <c r="N93" s="4">
        <f>Forward!N93*(1+SUM($B93:$B$228))+(-'Swap - Encargos'!E10-'Swap - Encargos'!$M10)*(1+SUM($B93:$B$228))</f>
        <v>213.10939999999999</v>
      </c>
      <c r="O93" s="4">
        <f>Forward!O93*(1+SUM($B93:$B$228))+(-'Swap - Encargos'!F10-'Swap - Encargos'!$M10)*(1+SUM($B93:$B$228))</f>
        <v>207.22239999999999</v>
      </c>
      <c r="P93" s="4">
        <f>Forward!P93*(1+SUM($B93:$B$228))+(-'Swap - Encargos'!G10-'Swap - Encargos'!$M10)*(1+SUM($B93:$B$228))</f>
        <v>204.86760000000001</v>
      </c>
      <c r="Q93" s="4">
        <f>Forward!Q93*(1+SUM($B93:$B$228))+(-'Swap - Encargos'!H10-'Swap - Encargos'!$M10)*(1+SUM($B93:$B$228))</f>
        <v>204.86760000000001</v>
      </c>
      <c r="R93" s="4">
        <f>Forward!R93*(1+SUM($B93:$B$228))+(-'Swap - Encargos'!I10-'Swap - Encargos'!$M10)*(1+SUM($B93:$B$228))</f>
        <v>196.6258</v>
      </c>
      <c r="S93" s="4">
        <f>Forward!S93*(1+SUM($B93:$B$228))+(-'Swap - Encargos'!J10-'Swap - Encargos'!$M10)*(1+SUM($B93:$B$228))</f>
        <v>190.7388</v>
      </c>
      <c r="T93" s="4">
        <f>Forward!T93*(1+SUM($B93:$B$228))+(-'Swap - Encargos'!K10-'Swap - Encargos'!$M10)*(1+SUM($B93:$B$228))</f>
        <v>184.8518</v>
      </c>
      <c r="U93" s="4">
        <f>Forward!U93*(1+SUM($B93:$B$228))</f>
        <v>0</v>
      </c>
      <c r="V93" s="6"/>
      <c r="W93" s="20">
        <f t="shared" si="0"/>
        <v>206.04499999999999</v>
      </c>
      <c r="X93" s="20">
        <f t="shared" si="1"/>
        <v>200.16643131313131</v>
      </c>
      <c r="Y93" s="23">
        <f t="shared" si="2"/>
        <v>206.73181666666667</v>
      </c>
      <c r="Z93" s="23">
        <f t="shared" si="3"/>
        <v>197.10812351515153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168.59079999999997</v>
      </c>
      <c r="AJ93" s="9">
        <f t="shared" si="8"/>
        <v>0.45001251882494941</v>
      </c>
      <c r="AK93" s="9">
        <f t="shared" si="9"/>
        <v>0.45001251882494941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Encargos'!$M11)*(1+SUM($B94:$B$228))</f>
        <v>136.99600000000001</v>
      </c>
      <c r="L94" s="4">
        <f>Forward!L94*(1+SUM($B94:$B$228))+(-'Swap - Encargos'!C11-'Swap - Encargos'!$M11)*(1+SUM($B94:$B$228))</f>
        <v>205.494</v>
      </c>
      <c r="M94" s="4">
        <f>Forward!M94*(1+SUM($B94:$B$228))+(-'Swap - Encargos'!D11-'Swap - Encargos'!$M11)*(1+SUM($B94:$B$228))</f>
        <v>224.39000000000001</v>
      </c>
      <c r="N94" s="4">
        <f>Forward!N94*(1+SUM($B94:$B$228))+(-'Swap - Encargos'!E11-'Swap - Encargos'!$M11)*(1+SUM($B94:$B$228))</f>
        <v>223.209</v>
      </c>
      <c r="O94" s="4">
        <f>Forward!O94*(1+SUM($B94:$B$228))+(-'Swap - Encargos'!F11-'Swap - Encargos'!$M11)*(1+SUM($B94:$B$228))</f>
        <v>210.21800000000002</v>
      </c>
      <c r="P94" s="4">
        <f>Forward!P94*(1+SUM($B94:$B$228))+(-'Swap - Encargos'!G11-'Swap - Encargos'!$M11)*(1+SUM($B94:$B$228))</f>
        <v>207.85599999999999</v>
      </c>
      <c r="Q94" s="4">
        <f>Forward!Q94*(1+SUM($B94:$B$228))+(-'Swap - Encargos'!H11-'Swap - Encargos'!$M11)*(1+SUM($B94:$B$228))</f>
        <v>200.77</v>
      </c>
      <c r="R94" s="4">
        <f>Forward!R94*(1+SUM($B94:$B$228))+(-'Swap - Encargos'!I11-'Swap - Encargos'!$M11)*(1+SUM($B94:$B$228))</f>
        <v>193.684</v>
      </c>
      <c r="S94" s="4">
        <f>Forward!S94*(1+SUM($B94:$B$228))+(-'Swap - Encargos'!J11-'Swap - Encargos'!$M11)*(1+SUM($B94:$B$228))</f>
        <v>190.14099999999999</v>
      </c>
      <c r="T94" s="4">
        <f>Forward!T94*(1+SUM($B94:$B$228))+(-'Swap - Encargos'!K11-'Swap - Encargos'!$M11)*(1+SUM($B94:$B$228))</f>
        <v>186.59799999999998</v>
      </c>
      <c r="U94" s="4">
        <f>Forward!U94*(1+SUM($B94:$B$228))</f>
        <v>0</v>
      </c>
      <c r="V94" s="6"/>
      <c r="W94" s="20">
        <f t="shared" si="0"/>
        <v>208.11844444444446</v>
      </c>
      <c r="X94" s="20">
        <f t="shared" si="1"/>
        <v>200.16643131313131</v>
      </c>
      <c r="Y94" s="23">
        <f t="shared" si="2"/>
        <v>209.5094</v>
      </c>
      <c r="Z94" s="23">
        <f t="shared" si="3"/>
        <v>197.10812351515153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166.5173555555555</v>
      </c>
      <c r="AJ94" s="9">
        <f t="shared" si="8"/>
        <v>0.44447795847475208</v>
      </c>
      <c r="AK94" s="9">
        <f t="shared" si="9"/>
        <v>0.44447795847475208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Encargos'!$M12)*(1+SUM($B95:$B$228))</f>
        <v>112.4705</v>
      </c>
      <c r="L95" s="4">
        <f>Forward!L95*(1+SUM($B95:$B$228))+(-'Swap - Encargos'!C12-'Swap - Encargos'!$M12)*(1+SUM($B95:$B$228))</f>
        <v>175.21719999999999</v>
      </c>
      <c r="M95" s="4">
        <f>Forward!M95*(1+SUM($B95:$B$228))+(-'Swap - Encargos'!D12-'Swap - Encargos'!$M12)*(1+SUM($B95:$B$228))</f>
        <v>200.07910000000001</v>
      </c>
      <c r="N95" s="4">
        <f>Forward!N95*(1+SUM($B95:$B$228))+(-'Swap - Encargos'!E12-'Swap - Encargos'!$M12)*(1+SUM($B95:$B$228))</f>
        <v>204.81470000000002</v>
      </c>
      <c r="O95" s="4">
        <f>Forward!O95*(1+SUM($B95:$B$228))+(-'Swap - Encargos'!F12-'Swap - Encargos'!$M12)*(1+SUM($B95:$B$228))</f>
        <v>196.5274</v>
      </c>
      <c r="P95" s="4">
        <f>Forward!P95*(1+SUM($B95:$B$228))+(-'Swap - Encargos'!G12-'Swap - Encargos'!$M12)*(1+SUM($B95:$B$228))</f>
        <v>194.15960000000001</v>
      </c>
      <c r="Q95" s="4">
        <f>Forward!Q95*(1+SUM($B95:$B$228))+(-'Swap - Encargos'!H12-'Swap - Encargos'!$M12)*(1+SUM($B95:$B$228))</f>
        <v>187.05620000000002</v>
      </c>
      <c r="R95" s="4">
        <f>Forward!R95*(1+SUM($B95:$B$228))+(-'Swap - Encargos'!I12-'Swap - Encargos'!$M12)*(1+SUM($B95:$B$228))</f>
        <v>183.50450000000001</v>
      </c>
      <c r="S95" s="4">
        <f>Forward!S95*(1+SUM($B95:$B$228))+(-'Swap - Encargos'!J12-'Swap - Encargos'!$M12)*(1+SUM($B95:$B$228))</f>
        <v>179.95279999999997</v>
      </c>
      <c r="T95" s="4">
        <f>Forward!T95*(1+SUM($B95:$B$228))+(-'Swap - Encargos'!K12-'Swap - Encargos'!$M12)*(1+SUM($B95:$B$228))</f>
        <v>176.40109999999999</v>
      </c>
      <c r="U95" s="4">
        <f>Forward!U95*(1+SUM($B95:$B$228))</f>
        <v>0</v>
      </c>
      <c r="V95" s="6"/>
      <c r="W95" s="20">
        <f t="shared" si="0"/>
        <v>185.67498333333333</v>
      </c>
      <c r="X95" s="20">
        <f t="shared" si="1"/>
        <v>200.16643131313131</v>
      </c>
      <c r="Y95" s="23">
        <f t="shared" si="2"/>
        <v>190.07514499999999</v>
      </c>
      <c r="Z95" s="23">
        <f t="shared" si="3"/>
        <v>197.10812351515153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188.96081666666663</v>
      </c>
      <c r="AJ95" s="9">
        <f t="shared" si="8"/>
        <v>0.50438537018263241</v>
      </c>
      <c r="AK95" s="9">
        <f t="shared" si="9"/>
        <v>0.50438537018263241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Encargos'!$M13)*(1+SUM($B96:$B$228))</f>
        <v>106.02</v>
      </c>
      <c r="L96" s="4">
        <f>Forward!L96*(1+SUM($B96:$B$228))+(-'Swap - Encargos'!C13-'Swap - Encargos'!$M13)*(1+SUM($B96:$B$228))</f>
        <v>124.86799999999998</v>
      </c>
      <c r="M96" s="4">
        <f>Forward!M96*(1+SUM($B96:$B$228))+(-'Swap - Encargos'!D13-'Swap - Encargos'!$M13)*(1+SUM($B96:$B$228))</f>
        <v>170.80999999999997</v>
      </c>
      <c r="N96" s="4">
        <f>Forward!N96*(1+SUM($B96:$B$228))+(-'Swap - Encargos'!E13-'Swap - Encargos'!$M13)*(1+SUM($B96:$B$228))</f>
        <v>186.124</v>
      </c>
      <c r="O96" s="4">
        <f>Forward!O96*(1+SUM($B96:$B$228))+(-'Swap - Encargos'!F13-'Swap - Encargos'!$M13)*(1+SUM($B96:$B$228))</f>
        <v>177.87799999999999</v>
      </c>
      <c r="P96" s="4">
        <f>Forward!P96*(1+SUM($B96:$B$228))+(-'Swap - Encargos'!G13-'Swap - Encargos'!$M13)*(1+SUM($B96:$B$228))</f>
        <v>190.83599999999998</v>
      </c>
      <c r="Q96" s="4">
        <f>Forward!Q96*(1+SUM($B96:$B$228))+(-'Swap - Encargos'!H13-'Swap - Encargos'!$M13)*(1+SUM($B96:$B$228))</f>
        <v>183.768</v>
      </c>
      <c r="R96" s="4">
        <f>Forward!R96*(1+SUM($B96:$B$228))+(-'Swap - Encargos'!I13-'Swap - Encargos'!$M13)*(1+SUM($B96:$B$228))</f>
        <v>183.76799999999997</v>
      </c>
      <c r="S96" s="4">
        <f>Forward!S96*(1+SUM($B96:$B$228))+(-'Swap - Encargos'!J13-'Swap - Encargos'!$M13)*(1+SUM($B96:$B$228))</f>
        <v>179.05599999999998</v>
      </c>
      <c r="T96" s="4">
        <f>Forward!T96*(1+SUM($B96:$B$228))+(-'Swap - Encargos'!K13-'Swap - Encargos'!$M13)*(1+SUM($B96:$B$228))</f>
        <v>171.988</v>
      </c>
      <c r="U96" s="4">
        <f>Forward!U96*(1+SUM($B96:$B$228))</f>
        <v>0</v>
      </c>
      <c r="V96" s="6"/>
      <c r="W96" s="20">
        <f t="shared" si="0"/>
        <v>156.15044444444442</v>
      </c>
      <c r="X96" s="20">
        <f t="shared" si="1"/>
        <v>200.16643131313131</v>
      </c>
      <c r="Y96" s="23">
        <f t="shared" si="2"/>
        <v>167.27599999999998</v>
      </c>
      <c r="Z96" s="23">
        <f t="shared" si="3"/>
        <v>197.10812351515153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218.48535555555554</v>
      </c>
      <c r="AJ96" s="9">
        <f t="shared" si="8"/>
        <v>0.5831940128400851</v>
      </c>
      <c r="AK96" s="9">
        <f t="shared" si="9"/>
        <v>0.5831940128400851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Encargos'!$M14)*(1+SUM($B97:$B$228))</f>
        <v>109.17270000000001</v>
      </c>
      <c r="L97" s="4">
        <f>Forward!L97*(1+SUM($B97:$B$228))+(-'Swap - Encargos'!C14-'Swap - Encargos'!$M14)*(1+SUM($B97:$B$228))</f>
        <v>124.43339999999999</v>
      </c>
      <c r="M97" s="4">
        <f>Forward!M97*(1+SUM($B97:$B$228))+(-'Swap - Encargos'!D14-'Swap - Encargos'!$M14)*(1+SUM($B97:$B$228))</f>
        <v>167.86769999999999</v>
      </c>
      <c r="N97" s="4">
        <f>Forward!N97*(1+SUM($B97:$B$228))+(-'Swap - Encargos'!E14-'Swap - Encargos'!$M14)*(1+SUM($B97:$B$228))</f>
        <v>179.60669999999999</v>
      </c>
      <c r="O97" s="4">
        <f>Forward!O97*(1+SUM($B97:$B$228))+(-'Swap - Encargos'!F14-'Swap - Encargos'!$M14)*(1+SUM($B97:$B$228))</f>
        <v>173.7372</v>
      </c>
      <c r="P97" s="4">
        <f>Forward!P97*(1+SUM($B97:$B$228))+(-'Swap - Encargos'!G14-'Swap - Encargos'!$M14)*(1+SUM($B97:$B$228))</f>
        <v>194.86739999999998</v>
      </c>
      <c r="Q97" s="4">
        <f>Forward!Q97*(1+SUM($B97:$B$228))+(-'Swap - Encargos'!H14-'Swap - Encargos'!$M14)*(1+SUM($B97:$B$228))</f>
        <v>193.6935</v>
      </c>
      <c r="R97" s="4">
        <f>Forward!R97*(1+SUM($B97:$B$228))+(-'Swap - Encargos'!I14-'Swap - Encargos'!$M14)*(1+SUM($B97:$B$228))</f>
        <v>183.1284</v>
      </c>
      <c r="S97" s="4">
        <f>Forward!S97*(1+SUM($B97:$B$228))+(-'Swap - Encargos'!J14-'Swap - Encargos'!$M14)*(1+SUM($B97:$B$228))</f>
        <v>178.43279999999999</v>
      </c>
      <c r="T97" s="4">
        <f>Forward!T97*(1+SUM($B97:$B$228))+(-'Swap - Encargos'!K14-'Swap - Encargos'!$M14)*(1+SUM($B97:$B$228))</f>
        <v>171.38939999999999</v>
      </c>
      <c r="U97" s="4">
        <f>Forward!U97*(1+SUM($B97:$B$228))</f>
        <v>0</v>
      </c>
      <c r="V97" s="6"/>
      <c r="W97" s="20">
        <f t="shared" si="0"/>
        <v>155.34610000000001</v>
      </c>
      <c r="X97" s="20">
        <f t="shared" si="1"/>
        <v>200.16643131313131</v>
      </c>
      <c r="Y97" s="23">
        <f t="shared" si="2"/>
        <v>166.67423499999998</v>
      </c>
      <c r="Z97" s="23">
        <f t="shared" si="3"/>
        <v>197.10812351515153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219.28969999999995</v>
      </c>
      <c r="AJ97" s="9">
        <f t="shared" si="8"/>
        <v>0.58534101652858583</v>
      </c>
      <c r="AK97" s="9">
        <f t="shared" si="9"/>
        <v>0.58534101652858583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Encargos'!$M15)*(1+SUM($B98:$B$228))</f>
        <v>114.43459999999999</v>
      </c>
      <c r="M98" s="4">
        <f>Forward!M98*(1+SUM($B98:$B$228))+(-'Swap - Encargos'!D15-'Swap - Encargos'!$M15)*(1+SUM($B98:$B$228))</f>
        <v>136.62089999999998</v>
      </c>
      <c r="N98" s="4">
        <f>Forward!N98*(1+SUM($B98:$B$228))+(-'Swap - Encargos'!E15-'Swap - Encargos'!$M15)*(1+SUM($B98:$B$228))</f>
        <v>154.13639999999998</v>
      </c>
      <c r="O98" s="4">
        <f>Forward!O98*(1+SUM($B98:$B$228))+(-'Swap - Encargos'!F15-'Swap - Encargos'!$M15)*(1+SUM($B98:$B$228))</f>
        <v>166.9811</v>
      </c>
      <c r="P98" s="4">
        <f>Forward!P98*(1+SUM($B98:$B$228))+(-'Swap - Encargos'!G15-'Swap - Encargos'!$M15)*(1+SUM($B98:$B$228))</f>
        <v>198.50899999999999</v>
      </c>
      <c r="Q98" s="4">
        <f>Forward!Q98*(1+SUM($B98:$B$228))+(-'Swap - Encargos'!H15-'Swap - Encargos'!$M15)*(1+SUM($B98:$B$228))</f>
        <v>193.8382</v>
      </c>
      <c r="R98" s="4">
        <f>Forward!R98*(1+SUM($B98:$B$228))+(-'Swap - Encargos'!I15-'Swap - Encargos'!$M15)*(1+SUM($B98:$B$228))</f>
        <v>186.83199999999999</v>
      </c>
      <c r="S98" s="4">
        <f>Forward!S98*(1+SUM($B98:$B$228))+(-'Swap - Encargos'!J15-'Swap - Encargos'!$M15)*(1+SUM($B98:$B$228))</f>
        <v>182.16119999999998</v>
      </c>
      <c r="T98" s="4">
        <f>Forward!T98*(1+SUM($B98:$B$228))+(-'Swap - Encargos'!K15-'Swap - Encargos'!$M15)*(1+SUM($B98:$B$228))</f>
        <v>175.155</v>
      </c>
      <c r="U98" s="4">
        <f>Forward!U98*(1+SUM($B98:$B$228))</f>
        <v>0</v>
      </c>
      <c r="V98" s="6"/>
      <c r="W98" s="20">
        <f t="shared" si="0"/>
        <v>135.06396666666666</v>
      </c>
      <c r="X98" s="20">
        <f t="shared" si="1"/>
        <v>200.16643131313131</v>
      </c>
      <c r="Y98" s="23">
        <f t="shared" si="2"/>
        <v>154.13639999999998</v>
      </c>
      <c r="Z98" s="23">
        <f t="shared" si="3"/>
        <v>197.10812351515153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234.86339333333336</v>
      </c>
      <c r="AJ98" s="9">
        <f t="shared" si="8"/>
        <v>0.63489057239057245</v>
      </c>
      <c r="AK98" s="9">
        <f t="shared" si="9"/>
        <v>0.63489057239057245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Encargos'!$M16)*(1+SUM($B99:$B$228))</f>
        <v>116.24000000000001</v>
      </c>
      <c r="M99" s="4">
        <f>Forward!M99*(1+SUM($B99:$B$228))+(-'Swap - Encargos'!D16-'Swap - Encargos'!$M16)*(1+SUM($B99:$B$228))</f>
        <v>126.70160000000001</v>
      </c>
      <c r="N99" s="4">
        <f>Forward!N99*(1+SUM($B99:$B$228))+(-'Swap - Encargos'!E16-'Swap - Encargos'!$M16)*(1+SUM($B99:$B$228))</f>
        <v>138.32560000000001</v>
      </c>
      <c r="O99" s="4">
        <f>Forward!O99*(1+SUM($B99:$B$228))+(-'Swap - Encargos'!F16-'Swap - Encargos'!$M16)*(1+SUM($B99:$B$228))</f>
        <v>158.0864</v>
      </c>
      <c r="P99" s="4">
        <f>Forward!P99*(1+SUM($B99:$B$228))+(-'Swap - Encargos'!G16-'Swap - Encargos'!$M16)*(1+SUM($B99:$B$228))</f>
        <v>201.09520000000001</v>
      </c>
      <c r="Q99" s="4">
        <f>Forward!Q99*(1+SUM($B99:$B$228))+(-'Swap - Encargos'!H16-'Swap - Encargos'!$M16)*(1+SUM($B99:$B$228))</f>
        <v>196.44560000000001</v>
      </c>
      <c r="R99" s="4">
        <f>Forward!R99*(1+SUM($B99:$B$228))+(-'Swap - Encargos'!I16-'Swap - Encargos'!$M16)*(1+SUM($B99:$B$228))</f>
        <v>190.6336</v>
      </c>
      <c r="S99" s="4">
        <f>Forward!S99*(1+SUM($B99:$B$228))+(-'Swap - Encargos'!J16-'Swap - Encargos'!$M16)*(1+SUM($B99:$B$228))</f>
        <v>185.98400000000001</v>
      </c>
      <c r="T99" s="4">
        <f>Forward!T99*(1+SUM($B99:$B$228))+(-'Swap - Encargos'!K16-'Swap - Encargos'!$M16)*(1+SUM($B99:$B$228))</f>
        <v>179.00960000000001</v>
      </c>
      <c r="U99" s="4">
        <f>Forward!U99*(1+SUM($B99:$B$228))</f>
        <v>0</v>
      </c>
      <c r="V99" s="6"/>
      <c r="W99" s="20">
        <f t="shared" si="0"/>
        <v>128.25146666666672</v>
      </c>
      <c r="X99" s="20">
        <f t="shared" si="1"/>
        <v>200.16643131313131</v>
      </c>
      <c r="Y99" s="23">
        <f t="shared" si="2"/>
        <v>149.42652000000004</v>
      </c>
      <c r="Z99" s="23">
        <f t="shared" si="3"/>
        <v>197.10812351515153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241.67589333333331</v>
      </c>
      <c r="AJ99" s="9">
        <f t="shared" si="8"/>
        <v>0.65330635001783399</v>
      </c>
      <c r="AK99" s="9">
        <f t="shared" si="9"/>
        <v>0.65330635001783399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Encargos'!$M17)*(1+SUM($B100:$B$228))</f>
        <v>115.39999999999999</v>
      </c>
      <c r="M100" s="4">
        <f>Forward!M100*(1+SUM($B100:$B$228))+(-'Swap - Encargos'!D17-'Swap - Encargos'!$M17)*(1+SUM($B100:$B$228))</f>
        <v>130.40199999999999</v>
      </c>
      <c r="N100" s="4">
        <f>Forward!N100*(1+SUM($B100:$B$228))+(-'Swap - Encargos'!E17-'Swap - Encargos'!$M17)*(1+SUM($B100:$B$228))</f>
        <v>132.70999999999998</v>
      </c>
      <c r="O100" s="4">
        <f>Forward!O100*(1+SUM($B100:$B$228))+(-'Swap - Encargos'!F17-'Swap - Encargos'!$M17)*(1+SUM($B100:$B$228))</f>
        <v>144.25</v>
      </c>
      <c r="P100" s="4">
        <f>Forward!P100*(1+SUM($B100:$B$228))+(-'Swap - Encargos'!G17-'Swap - Encargos'!$M17)*(1+SUM($B100:$B$228))</f>
        <v>171.946</v>
      </c>
      <c r="Q100" s="4">
        <f>Forward!Q100*(1+SUM($B100:$B$228))+(-'Swap - Encargos'!H17-'Swap - Encargos'!$M17)*(1+SUM($B100:$B$228))</f>
        <v>188.10199999999998</v>
      </c>
      <c r="R100" s="4">
        <f>Forward!R100*(1+SUM($B100:$B$228))+(-'Swap - Encargos'!I17-'Swap - Encargos'!$M17)*(1+SUM($B100:$B$228))</f>
        <v>181.178</v>
      </c>
      <c r="S100" s="4">
        <f>Forward!S100*(1+SUM($B100:$B$228))+(-'Swap - Encargos'!J17-'Swap - Encargos'!$M17)*(1+SUM($B100:$B$228))</f>
        <v>176.56199999999998</v>
      </c>
      <c r="T100" s="4">
        <f>Forward!T100*(1+SUM($B100:$B$228))+(-'Swap - Encargos'!K17-'Swap - Encargos'!$M17)*(1+SUM($B100:$B$228))</f>
        <v>169.63800000000001</v>
      </c>
      <c r="U100" s="4">
        <f>Forward!U100*(1+SUM($B100:$B$228))</f>
        <v>0</v>
      </c>
      <c r="V100" s="6"/>
      <c r="W100" s="20">
        <f t="shared" si="0"/>
        <v>127.77344444444442</v>
      </c>
      <c r="X100" s="20">
        <f t="shared" si="1"/>
        <v>200.16643131313131</v>
      </c>
      <c r="Y100" s="23">
        <f t="shared" si="2"/>
        <v>141.36499999999998</v>
      </c>
      <c r="Z100" s="23">
        <f t="shared" si="3"/>
        <v>197.10812351515153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242.15391555555561</v>
      </c>
      <c r="AJ100" s="9">
        <f t="shared" si="8"/>
        <v>0.65459855566118608</v>
      </c>
      <c r="AK100" s="9">
        <f t="shared" si="9"/>
        <v>0.65459855566118608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Encargos'!$M18)*(1+SUM($B101:$B$228))</f>
        <v>106.6617</v>
      </c>
      <c r="M101" s="4">
        <f>Forward!M101*(1+SUM($B101:$B$228))+(-'Swap - Encargos'!D18-'Swap - Encargos'!$M18)*(1+SUM($B101:$B$228))</f>
        <v>111.24930000000001</v>
      </c>
      <c r="N101" s="4">
        <f>Forward!N101*(1+SUM($B101:$B$228))+(-'Swap - Encargos'!E18-'Swap - Encargos'!$M18)*(1+SUM($B101:$B$228))</f>
        <v>119.27760000000002</v>
      </c>
      <c r="O101" s="4">
        <f>Forward!O101*(1+SUM($B101:$B$228))+(-'Swap - Encargos'!F18-'Swap - Encargos'!$M18)*(1+SUM($B101:$B$228))</f>
        <v>134.18729999999999</v>
      </c>
      <c r="P101" s="4">
        <f>Forward!P101*(1+SUM($B101:$B$228))+(-'Swap - Encargos'!G18-'Swap - Encargos'!$M18)*(1+SUM($B101:$B$228))</f>
        <v>162.85980000000001</v>
      </c>
      <c r="Q101" s="4">
        <f>Forward!Q101*(1+SUM($B101:$B$228))+(-'Swap - Encargos'!H18-'Swap - Encargos'!$M18)*(1+SUM($B101:$B$228))</f>
        <v>178.91640000000001</v>
      </c>
      <c r="R101" s="4">
        <f>Forward!R101*(1+SUM($B101:$B$228))+(-'Swap - Encargos'!I18-'Swap - Encargos'!$M18)*(1+SUM($B101:$B$228))</f>
        <v>176.62260000000001</v>
      </c>
      <c r="S101" s="4">
        <f>Forward!S101*(1+SUM($B101:$B$228))+(-'Swap - Encargos'!J18-'Swap - Encargos'!$M18)*(1+SUM($B101:$B$228))</f>
        <v>175.47570000000002</v>
      </c>
      <c r="T101" s="4">
        <f>Forward!T101*(1+SUM($B101:$B$228))+(-'Swap - Encargos'!K18-'Swap - Encargos'!$M18)*(1+SUM($B101:$B$228))</f>
        <v>172.035</v>
      </c>
      <c r="U101" s="4">
        <f>Forward!U101*(1+SUM($B101:$B$228))</f>
        <v>0</v>
      </c>
      <c r="V101" s="6"/>
      <c r="W101" s="20">
        <f t="shared" si="0"/>
        <v>114.69</v>
      </c>
      <c r="X101" s="20">
        <f t="shared" si="1"/>
        <v>200.16643131313131</v>
      </c>
      <c r="Y101" s="23">
        <f t="shared" si="2"/>
        <v>130.45987500000001</v>
      </c>
      <c r="Z101" s="23">
        <f t="shared" si="3"/>
        <v>197.10812351515153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255.23736000000002</v>
      </c>
      <c r="AJ101" s="9">
        <f t="shared" si="8"/>
        <v>0.68996615984284049</v>
      </c>
      <c r="AK101" s="9">
        <f t="shared" si="9"/>
        <v>0.68996615984284049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Encargos'!$M19)*(1+SUM($B102:$B$228))</f>
        <v>116.4024</v>
      </c>
      <c r="M102" s="4">
        <f>Forward!M102*(1+SUM($B102:$B$228))+(-'Swap - Encargos'!D19-'Swap - Encargos'!$M19)*(1+SUM($B102:$B$228))</f>
        <v>115.2612</v>
      </c>
      <c r="N102" s="4">
        <f>Forward!N102*(1+SUM($B102:$B$228))+(-'Swap - Encargos'!E19-'Swap - Encargos'!$M19)*(1+SUM($B102:$B$228))</f>
        <v>130.0968</v>
      </c>
      <c r="O102" s="4">
        <f>Forward!O102*(1+SUM($B102:$B$228))+(-'Swap - Encargos'!F19-'Swap - Encargos'!$M19)*(1+SUM($B102:$B$228))</f>
        <v>142.65</v>
      </c>
      <c r="P102" s="4">
        <f>Forward!P102*(1+SUM($B102:$B$228))+(-'Swap - Encargos'!G19-'Swap - Encargos'!$M19)*(1+SUM($B102:$B$228))</f>
        <v>159.768</v>
      </c>
      <c r="Q102" s="4">
        <f>Forward!Q102*(1+SUM($B102:$B$228))+(-'Swap - Encargos'!H19-'Swap - Encargos'!$M19)*(1+SUM($B102:$B$228))</f>
        <v>178.02719999999999</v>
      </c>
      <c r="R102" s="4">
        <f>Forward!R102*(1+SUM($B102:$B$228))+(-'Swap - Encargos'!I19-'Swap - Encargos'!$M19)*(1+SUM($B102:$B$228))</f>
        <v>174.6036</v>
      </c>
      <c r="S102" s="4">
        <f>Forward!S102*(1+SUM($B102:$B$228))+(-'Swap - Encargos'!J19-'Swap - Encargos'!$M19)*(1+SUM($B102:$B$228))</f>
        <v>172.3212</v>
      </c>
      <c r="T102" s="4">
        <f>Forward!T102*(1+SUM($B102:$B$228))+(-'Swap - Encargos'!K19-'Swap - Encargos'!$M19)*(1+SUM($B102:$B$228))</f>
        <v>170.03880000000001</v>
      </c>
      <c r="U102" s="4">
        <f>Forward!U102*(1+SUM($B102:$B$228))</f>
        <v>0</v>
      </c>
      <c r="V102" s="6"/>
      <c r="W102" s="20">
        <f t="shared" si="0"/>
        <v>123.50320000000001</v>
      </c>
      <c r="X102" s="20">
        <f t="shared" si="1"/>
        <v>200.16643131313131</v>
      </c>
      <c r="Y102" s="23">
        <f t="shared" si="2"/>
        <v>136.94399999999999</v>
      </c>
      <c r="Z102" s="23">
        <f t="shared" si="3"/>
        <v>197.10812351515153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246.42416000000003</v>
      </c>
      <c r="AJ102" s="9">
        <f t="shared" si="8"/>
        <v>0.66614202312583748</v>
      </c>
      <c r="AK102" s="9">
        <f t="shared" si="9"/>
        <v>0.66614202312583748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Encargos'!$M20)*(1+SUM($B103:$B$228))</f>
        <v>112.75110000000001</v>
      </c>
      <c r="M103" s="4">
        <f>Forward!M103*(1+SUM($B103:$B$228))+(-'Swap - Encargos'!D20-'Swap - Encargos'!$M20)*(1+SUM($B103:$B$228))</f>
        <v>118.4456</v>
      </c>
      <c r="N103" s="4">
        <f>Forward!N103*(1+SUM($B103:$B$228))+(-'Swap - Encargos'!E20-'Swap - Encargos'!$M20)*(1+SUM($B103:$B$228))</f>
        <v>128.69570000000002</v>
      </c>
      <c r="O103" s="4">
        <f>Forward!O103*(1+SUM($B103:$B$228))+(-'Swap - Encargos'!F20-'Swap - Encargos'!$M20)*(1+SUM($B103:$B$228))</f>
        <v>137.80689999999998</v>
      </c>
      <c r="P103" s="4">
        <f>Forward!P103*(1+SUM($B103:$B$228))+(-'Swap - Encargos'!G20-'Swap - Encargos'!$M20)*(1+SUM($B103:$B$228))</f>
        <v>152.61259999999999</v>
      </c>
      <c r="Q103" s="4">
        <f>Forward!Q103*(1+SUM($B103:$B$228))+(-'Swap - Encargos'!H20-'Swap - Encargos'!$M20)*(1+SUM($B103:$B$228))</f>
        <v>171.97389999999999</v>
      </c>
      <c r="R103" s="4">
        <f>Forward!R103*(1+SUM($B103:$B$228))+(-'Swap - Encargos'!I20-'Swap - Encargos'!$M20)*(1+SUM($B103:$B$228))</f>
        <v>169.6961</v>
      </c>
      <c r="S103" s="4">
        <f>Forward!S103*(1+SUM($B103:$B$228))+(-'Swap - Encargos'!J20-'Swap - Encargos'!$M20)*(1+SUM($B103:$B$228))</f>
        <v>167.41829999999999</v>
      </c>
      <c r="T103" s="4">
        <f>Forward!T103*(1+SUM($B103:$B$228))+(-'Swap - Encargos'!K20-'Swap - Encargos'!$M20)*(1+SUM($B103:$B$228))</f>
        <v>165.1405</v>
      </c>
      <c r="U103" s="4">
        <f>Forward!U103*(1+SUM($B103:$B$228))</f>
        <v>0</v>
      </c>
      <c r="V103" s="6"/>
      <c r="W103" s="20">
        <f t="shared" si="0"/>
        <v>123.44410555555558</v>
      </c>
      <c r="X103" s="20">
        <f t="shared" si="1"/>
        <v>200.16643131313131</v>
      </c>
      <c r="Y103" s="23">
        <f t="shared" si="2"/>
        <v>134.99761333333333</v>
      </c>
      <c r="Z103" s="23">
        <f t="shared" si="3"/>
        <v>197.10812351515153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246.48325444444444</v>
      </c>
      <c r="AJ103" s="9">
        <f t="shared" si="8"/>
        <v>0.66630176920259276</v>
      </c>
      <c r="AK103" s="9">
        <f t="shared" si="9"/>
        <v>0.66630176920259276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Encargos'!$M21)*(1+SUM($B104:$B$228))</f>
        <v>116.24939999999999</v>
      </c>
      <c r="M104" s="4">
        <f>Forward!M104*(1+SUM($B104:$B$228))+(-'Swap - Encargos'!D21-'Swap - Encargos'!$M21)*(1+SUM($B104:$B$228))</f>
        <v>118.52879999999999</v>
      </c>
      <c r="N104" s="4">
        <f>Forward!N104*(1+SUM($B104:$B$228))+(-'Swap - Encargos'!E21-'Swap - Encargos'!$M21)*(1+SUM($B104:$B$228))</f>
        <v>132.20519999999999</v>
      </c>
      <c r="O104" s="4">
        <f>Forward!O104*(1+SUM($B104:$B$228))+(-'Swap - Encargos'!F21-'Swap - Encargos'!$M21)*(1+SUM($B104:$B$228))</f>
        <v>137.90370000000001</v>
      </c>
      <c r="P104" s="4">
        <f>Forward!P104*(1+SUM($B104:$B$228))+(-'Swap - Encargos'!G21-'Swap - Encargos'!$M21)*(1+SUM($B104:$B$228))</f>
        <v>148.161</v>
      </c>
      <c r="Q104" s="4">
        <f>Forward!Q104*(1+SUM($B104:$B$228))+(-'Swap - Encargos'!H21-'Swap - Encargos'!$M21)*(1+SUM($B104:$B$228))</f>
        <v>168.6756</v>
      </c>
      <c r="R104" s="4">
        <f>Forward!R104*(1+SUM($B104:$B$228))+(-'Swap - Encargos'!I21-'Swap - Encargos'!$M21)*(1+SUM($B104:$B$228))</f>
        <v>165.25649999999999</v>
      </c>
      <c r="S104" s="4">
        <f>Forward!S104*(1+SUM($B104:$B$228))+(-'Swap - Encargos'!J21-'Swap - Encargos'!$M21)*(1+SUM($B104:$B$228))</f>
        <v>162.97710000000001</v>
      </c>
      <c r="T104" s="4">
        <f>Forward!T104*(1+SUM($B104:$B$228))+(-'Swap - Encargos'!K21-'Swap - Encargos'!$M21)*(1+SUM($B104:$B$228))</f>
        <v>160.6977</v>
      </c>
      <c r="U104" s="4">
        <f>Forward!U104*(1+SUM($B104:$B$228))</f>
        <v>0</v>
      </c>
      <c r="V104" s="6"/>
      <c r="W104" s="20">
        <f t="shared" si="0"/>
        <v>125.93684999999999</v>
      </c>
      <c r="X104" s="20">
        <f t="shared" si="1"/>
        <v>200.16643131313131</v>
      </c>
      <c r="Y104" s="23">
        <f t="shared" si="2"/>
        <v>135.85223999999999</v>
      </c>
      <c r="Z104" s="23">
        <f t="shared" si="3"/>
        <v>197.10812351515153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243.99051000000003</v>
      </c>
      <c r="AJ104" s="9">
        <f t="shared" si="8"/>
        <v>0.65956329912986167</v>
      </c>
      <c r="AK104" s="9">
        <f t="shared" si="9"/>
        <v>0.65956329912986167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Encargos'!$M22)*(1+SUM($B105:$B$228))</f>
        <v>122.95800000000001</v>
      </c>
      <c r="M105" s="4">
        <f>Forward!M105*(1+SUM($B105:$B$228))+(-'Swap - Encargos'!D22-'Swap - Encargos'!$M22)*(1+SUM($B105:$B$228))</f>
        <v>112.7115</v>
      </c>
      <c r="N105" s="4">
        <f>Forward!N105*(1+SUM($B105:$B$228))+(-'Swap - Encargos'!E22-'Swap - Encargos'!$M22)*(1+SUM($B105:$B$228))</f>
        <v>129.78900000000002</v>
      </c>
      <c r="O105" s="4">
        <f>Forward!O105*(1+SUM($B105:$B$228))+(-'Swap - Encargos'!F22-'Swap - Encargos'!$M22)*(1+SUM($B105:$B$228))</f>
        <v>138.89699999999999</v>
      </c>
      <c r="P105" s="4">
        <f>Forward!P105*(1+SUM($B105:$B$228))+(-'Swap - Encargos'!G22-'Swap - Encargos'!$M22)*(1+SUM($B105:$B$228))</f>
        <v>153.69750000000002</v>
      </c>
      <c r="Q105" s="4">
        <f>Forward!Q105*(1+SUM($B105:$B$228))+(-'Swap - Encargos'!H22-'Swap - Encargos'!$M22)*(1+SUM($B105:$B$228))</f>
        <v>161.66700000000003</v>
      </c>
      <c r="R105" s="4">
        <f>Forward!R105*(1+SUM($B105:$B$228))+(-'Swap - Encargos'!I22-'Swap - Encargos'!$M22)*(1+SUM($B105:$B$228))</f>
        <v>162.80549999999999</v>
      </c>
      <c r="S105" s="4">
        <f>Forward!S105*(1+SUM($B105:$B$228))+(-'Swap - Encargos'!J22-'Swap - Encargos'!$M22)*(1+SUM($B105:$B$228))</f>
        <v>160.52850000000001</v>
      </c>
      <c r="T105" s="4">
        <f>Forward!T105*(1+SUM($B105:$B$228))+(-'Swap - Encargos'!K22-'Swap - Encargos'!$M22)*(1+SUM($B105:$B$228))</f>
        <v>158.25149999999999</v>
      </c>
      <c r="U105" s="4">
        <f>Forward!U105*(1+SUM($B105:$B$228))</f>
        <v>0</v>
      </c>
      <c r="V105" s="6"/>
      <c r="W105" s="20">
        <f t="shared" si="0"/>
        <v>124.91875000000002</v>
      </c>
      <c r="X105" s="20">
        <f t="shared" si="1"/>
        <v>200.16643131313131</v>
      </c>
      <c r="Y105" s="23">
        <f t="shared" si="2"/>
        <v>136.12665000000001</v>
      </c>
      <c r="Z105" s="23">
        <f t="shared" si="3"/>
        <v>197.10812351515153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245.00861</v>
      </c>
      <c r="AJ105" s="9">
        <f t="shared" si="8"/>
        <v>0.66231546106781614</v>
      </c>
      <c r="AK105" s="9">
        <f t="shared" si="9"/>
        <v>0.66231546106781614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Encargos'!$M23)*(1+SUM($B106:$B$228))</f>
        <v>116.96679999999999</v>
      </c>
      <c r="M106" s="4">
        <f>Forward!M106*(1+SUM($B106:$B$228))+(-'Swap - Encargos'!D23-'Swap - Encargos'!$M23)*(1+SUM($B106:$B$228))</f>
        <v>112.42439999999999</v>
      </c>
      <c r="N106" s="4">
        <f>Forward!N106*(1+SUM($B106:$B$228))+(-'Swap - Encargos'!E23-'Swap - Encargos'!$M23)*(1+SUM($B106:$B$228))</f>
        <v>122.6448</v>
      </c>
      <c r="O106" s="4">
        <f>Forward!O106*(1+SUM($B106:$B$228))+(-'Swap - Encargos'!F23-'Swap - Encargos'!$M23)*(1+SUM($B106:$B$228))</f>
        <v>132.86519999999999</v>
      </c>
      <c r="P106" s="4">
        <f>Forward!P106*(1+SUM($B106:$B$228))+(-'Swap - Encargos'!G23-'Swap - Encargos'!$M23)*(1+SUM($B106:$B$228))</f>
        <v>153.30600000000001</v>
      </c>
      <c r="Q106" s="4">
        <f>Forward!Q106*(1+SUM($B106:$B$228))+(-'Swap - Encargos'!H23-'Swap - Encargos'!$M23)*(1+SUM($B106:$B$228))</f>
        <v>162.39079999999998</v>
      </c>
      <c r="R106" s="4">
        <f>Forward!R106*(1+SUM($B106:$B$228))+(-'Swap - Encargos'!I23-'Swap - Encargos'!$M23)*(1+SUM($B106:$B$228))</f>
        <v>162.39080000000001</v>
      </c>
      <c r="S106" s="4">
        <f>Forward!S106*(1+SUM($B106:$B$228))+(-'Swap - Encargos'!J23-'Swap - Encargos'!$M23)*(1+SUM($B106:$B$228))</f>
        <v>160.11959999999999</v>
      </c>
      <c r="T106" s="4">
        <f>Forward!T106*(1+SUM($B106:$B$228))+(-'Swap - Encargos'!K23-'Swap - Encargos'!$M23)*(1+SUM($B106:$B$228))</f>
        <v>157.8484</v>
      </c>
      <c r="U106" s="4">
        <f>Forward!U106*(1+SUM($B106:$B$228))</f>
        <v>0</v>
      </c>
      <c r="V106" s="6"/>
      <c r="W106" s="20">
        <f t="shared" si="0"/>
        <v>120.87831111111109</v>
      </c>
      <c r="X106" s="20">
        <f t="shared" si="1"/>
        <v>200.16643131313131</v>
      </c>
      <c r="Y106" s="23">
        <f t="shared" si="2"/>
        <v>133.69797333333335</v>
      </c>
      <c r="Z106" s="23">
        <f t="shared" si="3"/>
        <v>197.10812351515153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249.04904888888893</v>
      </c>
      <c r="AJ106" s="9">
        <f t="shared" si="8"/>
        <v>0.67323771047615655</v>
      </c>
      <c r="AK106" s="9">
        <f t="shared" si="9"/>
        <v>0.67323771047615655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Encargos'!$M24)*(1+SUM($B107:$B$228))</f>
        <v>121.23099999999999</v>
      </c>
      <c r="M107" s="4">
        <f>Forward!M107*(1+SUM($B107:$B$228))+(-'Swap - Encargos'!D24-'Swap - Encargos'!$M24)*(1+SUM($B107:$B$228))</f>
        <v>111.03399999999999</v>
      </c>
      <c r="N107" s="4">
        <f>Forward!N107*(1+SUM($B107:$B$228))+(-'Swap - Encargos'!E24-'Swap - Encargos'!$M24)*(1+SUM($B107:$B$228))</f>
        <v>131.428</v>
      </c>
      <c r="O107" s="4">
        <f>Forward!O107*(1+SUM($B107:$B$228))+(-'Swap - Encargos'!F24-'Swap - Encargos'!$M24)*(1+SUM($B107:$B$228))</f>
        <v>140.49199999999999</v>
      </c>
      <c r="P107" s="4">
        <f>Forward!P107*(1+SUM($B107:$B$228))+(-'Swap - Encargos'!G24-'Swap - Encargos'!$M24)*(1+SUM($B107:$B$228))</f>
        <v>146.15700000000001</v>
      </c>
      <c r="Q107" s="4">
        <f>Forward!Q107*(1+SUM($B107:$B$228))+(-'Swap - Encargos'!H24-'Swap - Encargos'!$M24)*(1+SUM($B107:$B$228))</f>
        <v>160.886</v>
      </c>
      <c r="R107" s="4">
        <f>Forward!R107*(1+SUM($B107:$B$228))+(-'Swap - Encargos'!I24-'Swap - Encargos'!$M24)*(1+SUM($B107:$B$228))</f>
        <v>159.75299999999999</v>
      </c>
      <c r="S107" s="4">
        <f>Forward!S107*(1+SUM($B107:$B$228))+(-'Swap - Encargos'!J24-'Swap - Encargos'!$M24)*(1+SUM($B107:$B$228))</f>
        <v>157.48699999999999</v>
      </c>
      <c r="T107" s="4">
        <f>Forward!T107*(1+SUM($B107:$B$228))+(-'Swap - Encargos'!K24-'Swap - Encargos'!$M24)*(1+SUM($B107:$B$228))</f>
        <v>155.22099999999998</v>
      </c>
      <c r="U107" s="4">
        <f>Forward!U107*(1+SUM($B107:$B$228))</f>
        <v>0</v>
      </c>
      <c r="V107" s="6"/>
      <c r="W107" s="20">
        <f t="shared" si="0"/>
        <v>126.04625</v>
      </c>
      <c r="X107" s="20">
        <f t="shared" si="1"/>
        <v>200.16643131313131</v>
      </c>
      <c r="Y107" s="23">
        <f t="shared" si="2"/>
        <v>136.01665</v>
      </c>
      <c r="Z107" s="23">
        <f t="shared" si="3"/>
        <v>197.10812351515153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243.88111000000004</v>
      </c>
      <c r="AJ107" s="9">
        <f t="shared" si="8"/>
        <v>0.65926756539446019</v>
      </c>
      <c r="AK107" s="9">
        <f t="shared" si="9"/>
        <v>0.65926756539446019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Encargos'!$M25)*(1+SUM($B108:$B$228))</f>
        <v>122.1048</v>
      </c>
      <c r="M108" s="4">
        <f>Forward!M108*(1+SUM($B108:$B$228))+(-'Swap - Encargos'!D25-'Swap - Encargos'!$M25)*(1+SUM($B108:$B$228))</f>
        <v>125.4966</v>
      </c>
      <c r="N108" s="4">
        <f>Forward!N108*(1+SUM($B108:$B$228))+(-'Swap - Encargos'!E25-'Swap - Encargos'!$M25)*(1+SUM($B108:$B$228))</f>
        <v>141.32499999999999</v>
      </c>
      <c r="O108" s="4">
        <f>Forward!O108*(1+SUM($B108:$B$228))+(-'Swap - Encargos'!F25-'Swap - Encargos'!$M25)*(1+SUM($B108:$B$228))</f>
        <v>149.23920000000001</v>
      </c>
      <c r="P108" s="4">
        <f>Forward!P108*(1+SUM($B108:$B$228))+(-'Swap - Encargos'!G25-'Swap - Encargos'!$M25)*(1+SUM($B108:$B$228))</f>
        <v>148.1086</v>
      </c>
      <c r="Q108" s="4">
        <f>Forward!Q108*(1+SUM($B108:$B$228))+(-'Swap - Encargos'!H25-'Swap - Encargos'!$M25)*(1+SUM($B108:$B$228))</f>
        <v>163.93700000000001</v>
      </c>
      <c r="R108" s="4">
        <f>Forward!R108*(1+SUM($B108:$B$228))+(-'Swap - Encargos'!I25-'Swap - Encargos'!$M25)*(1+SUM($B108:$B$228))</f>
        <v>161.67580000000001</v>
      </c>
      <c r="S108" s="4">
        <f>Forward!S108*(1+SUM($B108:$B$228))+(-'Swap - Encargos'!J25-'Swap - Encargos'!$M25)*(1+SUM($B108:$B$228))</f>
        <v>159.41460000000001</v>
      </c>
      <c r="T108" s="4">
        <f>Forward!T108*(1+SUM($B108:$B$228))+(-'Swap - Encargos'!K25-'Swap - Encargos'!$M25)*(1+SUM($B108:$B$228))</f>
        <v>157.1534</v>
      </c>
      <c r="U108" s="4">
        <f>Forward!U108*(1+SUM($B108:$B$228))</f>
        <v>0</v>
      </c>
      <c r="V108" s="6"/>
      <c r="W108" s="20">
        <f t="shared" si="0"/>
        <v>137.17946666666666</v>
      </c>
      <c r="X108" s="20">
        <f t="shared" si="1"/>
        <v>200.16643131313131</v>
      </c>
      <c r="Y108" s="23">
        <f t="shared" si="2"/>
        <v>144.22687333333337</v>
      </c>
      <c r="Z108" s="23">
        <f t="shared" si="3"/>
        <v>197.10812351515153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232.74789333333337</v>
      </c>
      <c r="AJ108" s="9">
        <f t="shared" si="8"/>
        <v>0.62917188210499853</v>
      </c>
      <c r="AK108" s="9">
        <f t="shared" si="9"/>
        <v>0.62917188210499853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Encargos'!$M26)*(1+SUM($B109:$B$228))</f>
        <v>124.05799999999999</v>
      </c>
      <c r="M109" s="4">
        <f>Forward!M109*(1+SUM($B109:$B$228))+(-'Swap - Encargos'!D26-'Swap - Encargos'!$M26)*(1+SUM($B109:$B$228))</f>
        <v>126.31359999999998</v>
      </c>
      <c r="N109" s="4">
        <f>Forward!N109*(1+SUM($B109:$B$228))+(-'Swap - Encargos'!E26-'Swap - Encargos'!$M26)*(1+SUM($B109:$B$228))</f>
        <v>155.63640000000001</v>
      </c>
      <c r="O109" s="4">
        <f>Forward!O109*(1+SUM($B109:$B$228))+(-'Swap - Encargos'!F26-'Swap - Encargos'!$M26)*(1+SUM($B109:$B$228))</f>
        <v>165.78659999999999</v>
      </c>
      <c r="P109" s="4">
        <f>Forward!P109*(1+SUM($B109:$B$228))+(-'Swap - Encargos'!G26-'Swap - Encargos'!$M26)*(1+SUM($B109:$B$228))</f>
        <v>166.91439999999997</v>
      </c>
      <c r="Q109" s="4">
        <f>Forward!Q109*(1+SUM($B109:$B$228))+(-'Swap - Encargos'!H26-'Swap - Encargos'!$M26)*(1+SUM($B109:$B$228))</f>
        <v>171.42559999999997</v>
      </c>
      <c r="R109" s="4">
        <f>Forward!R109*(1+SUM($B109:$B$228))+(-'Swap - Encargos'!I26-'Swap - Encargos'!$M26)*(1+SUM($B109:$B$228))</f>
        <v>173.68119999999999</v>
      </c>
      <c r="S109" s="4">
        <f>Forward!S109*(1+SUM($B109:$B$228))+(-'Swap - Encargos'!J26-'Swap - Encargos'!$M26)*(1+SUM($B109:$B$228))</f>
        <v>171.42559999999997</v>
      </c>
      <c r="T109" s="4">
        <f>Forward!T109*(1+SUM($B109:$B$228))+(-'Swap - Encargos'!K26-'Swap - Encargos'!$M26)*(1+SUM($B109:$B$228))</f>
        <v>169.17</v>
      </c>
      <c r="U109" s="4">
        <f>Forward!U109*(1+SUM($B109:$B$228))</f>
        <v>0</v>
      </c>
      <c r="V109" s="6"/>
      <c r="W109" s="20">
        <f t="shared" si="0"/>
        <v>148.08640555555556</v>
      </c>
      <c r="X109" s="20">
        <f t="shared" si="1"/>
        <v>200.16643131313131</v>
      </c>
      <c r="Y109" s="23">
        <f t="shared" si="2"/>
        <v>156.42585999999997</v>
      </c>
      <c r="Z109" s="23">
        <f t="shared" si="3"/>
        <v>197.10812351515153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221.84095444444446</v>
      </c>
      <c r="AJ109" s="9">
        <f t="shared" si="8"/>
        <v>0.59968788046508492</v>
      </c>
      <c r="AK109" s="9">
        <f t="shared" si="9"/>
        <v>0.59968788046508492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Encargos'!$M27)*(1+SUM($B110:$B$228))</f>
        <v>126</v>
      </c>
      <c r="N110" s="4">
        <f>Forward!N110*(1+SUM($B110:$B$228))+(-'Swap - Encargos'!E27-'Swap - Encargos'!$M27)*(1+SUM($B110:$B$228))</f>
        <v>139.5</v>
      </c>
      <c r="O110" s="4">
        <f>Forward!O110*(1+SUM($B110:$B$228))+(-'Swap - Encargos'!F27-'Swap - Encargos'!$M27)*(1+SUM($B110:$B$228))</f>
        <v>154.125</v>
      </c>
      <c r="P110" s="4">
        <f>Forward!P110*(1+SUM($B110:$B$228))+(-'Swap - Encargos'!G27-'Swap - Encargos'!$M27)*(1+SUM($B110:$B$228))</f>
        <v>181.125</v>
      </c>
      <c r="Q110" s="4">
        <f>Forward!Q110*(1+SUM($B110:$B$228))+(-'Swap - Encargos'!H27-'Swap - Encargos'!$M27)*(1+SUM($B110:$B$228))</f>
        <v>180</v>
      </c>
      <c r="R110" s="4">
        <f>Forward!R110*(1+SUM($B110:$B$228))+(-'Swap - Encargos'!I27-'Swap - Encargos'!$M27)*(1+SUM($B110:$B$228))</f>
        <v>180</v>
      </c>
      <c r="S110" s="4">
        <f>Forward!S110*(1+SUM($B110:$B$228))+(-'Swap - Encargos'!J27-'Swap - Encargos'!$M27)*(1+SUM($B110:$B$228))</f>
        <v>177.75</v>
      </c>
      <c r="T110" s="4">
        <f>Forward!T110*(1+SUM($B110:$B$228))+(-'Swap - Encargos'!K27-'Swap - Encargos'!$M27)*(1+SUM($B110:$B$228))</f>
        <v>175.5</v>
      </c>
      <c r="U110" s="4">
        <f>Forward!U110*(1+SUM($B110:$B$228))</f>
        <v>0</v>
      </c>
      <c r="V110" s="6"/>
      <c r="W110" s="20">
        <f t="shared" si="0"/>
        <v>139.875</v>
      </c>
      <c r="X110" s="20">
        <f t="shared" si="1"/>
        <v>200.16643131313131</v>
      </c>
      <c r="Y110" s="23">
        <f t="shared" si="2"/>
        <v>156.15</v>
      </c>
      <c r="Z110" s="23">
        <f t="shared" si="3"/>
        <v>197.10812351515153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249.9375</v>
      </c>
      <c r="AJ110" s="9">
        <f t="shared" si="8"/>
        <v>0.64117364117364117</v>
      </c>
      <c r="AK110" s="9">
        <f t="shared" si="9"/>
        <v>0.64117364117364117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Encargos'!$M28)*(1+SUM($B111:$B$228))</f>
        <v>168.12</v>
      </c>
      <c r="N111" s="4">
        <f>Forward!N111*(1+SUM($B111:$B$228))+(-'Swap - Encargos'!E28-'Swap - Encargos'!$M28)*(1+SUM($B111:$B$228))</f>
        <v>232.00560000000002</v>
      </c>
      <c r="O111" s="4">
        <f>Forward!O111*(1+SUM($B111:$B$228))+(-'Swap - Encargos'!F28-'Swap - Encargos'!$M28)*(1+SUM($B111:$B$228))</f>
        <v>227.5224</v>
      </c>
      <c r="P111" s="4">
        <f>Forward!P111*(1+SUM($B111:$B$228))+(-'Swap - Encargos'!G28-'Swap - Encargos'!$M28)*(1+SUM($B111:$B$228))</f>
        <v>217.43520000000001</v>
      </c>
      <c r="Q111" s="4">
        <f>Forward!Q111*(1+SUM($B111:$B$228))+(-'Swap - Encargos'!H28-'Swap - Encargos'!$M28)*(1+SUM($B111:$B$228))</f>
        <v>208.46879999999999</v>
      </c>
      <c r="R111" s="4">
        <f>Forward!R111*(1+SUM($B111:$B$228))+(-'Swap - Encargos'!I28-'Swap - Encargos'!$M28)*(1+SUM($B111:$B$228))</f>
        <v>201.744</v>
      </c>
      <c r="S111" s="4">
        <f>Forward!S111*(1+SUM($B111:$B$228))+(-'Swap - Encargos'!J28-'Swap - Encargos'!$M28)*(1+SUM($B111:$B$228))</f>
        <v>196.14</v>
      </c>
      <c r="T111" s="4">
        <f>Forward!T111*(1+SUM($B111:$B$228))+(-'Swap - Encargos'!K28-'Swap - Encargos'!$M28)*(1+SUM($B111:$B$228))</f>
        <v>190.536</v>
      </c>
      <c r="U111" s="4">
        <f>Forward!U111*(1+SUM($B111:$B$228))</f>
        <v>0</v>
      </c>
      <c r="V111" s="6"/>
      <c r="W111" s="20">
        <f t="shared" si="0"/>
        <v>210.58586666666667</v>
      </c>
      <c r="X111" s="20">
        <f t="shared" si="1"/>
        <v>200.16643131313131</v>
      </c>
      <c r="Y111" s="23">
        <f t="shared" si="2"/>
        <v>211.27080000000004</v>
      </c>
      <c r="Z111" s="23">
        <f t="shared" si="3"/>
        <v>197.10812351515153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179.22663333333333</v>
      </c>
      <c r="AJ111" s="9">
        <f t="shared" si="8"/>
        <v>0.45977651648762757</v>
      </c>
      <c r="AK111" s="9">
        <f t="shared" si="9"/>
        <v>0.45977651648762757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Encargos'!$M29)*(1+SUM($B112:$B$228))</f>
        <v>172.43750000000003</v>
      </c>
      <c r="N112" s="4">
        <f>Forward!N112*(1+SUM($B112:$B$228))+(-'Swap - Encargos'!E29-'Swap - Encargos'!$M29)*(1+SUM($B112:$B$228))</f>
        <v>209.15</v>
      </c>
      <c r="O112" s="4">
        <f>Forward!O112*(1+SUM($B112:$B$228))+(-'Swap - Encargos'!F29-'Swap - Encargos'!$M29)*(1+SUM($B112:$B$228))</f>
        <v>205.8125</v>
      </c>
      <c r="P112" s="4">
        <f>Forward!P112*(1+SUM($B112:$B$228))+(-'Swap - Encargos'!G29-'Swap - Encargos'!$M29)*(1+SUM($B112:$B$228))</f>
        <v>196.91250000000002</v>
      </c>
      <c r="Q112" s="4">
        <f>Forward!Q112*(1+SUM($B112:$B$228))+(-'Swap - Encargos'!H29-'Swap - Encargos'!$M29)*(1+SUM($B112:$B$228))</f>
        <v>203.58750000000001</v>
      </c>
      <c r="R112" s="4">
        <f>Forward!R112*(1+SUM($B112:$B$228))+(-'Swap - Encargos'!I29-'Swap - Encargos'!$M29)*(1+SUM($B112:$B$228))</f>
        <v>201.36250000000001</v>
      </c>
      <c r="S112" s="4">
        <f>Forward!S112*(1+SUM($B112:$B$228))+(-'Swap - Encargos'!J29-'Swap - Encargos'!$M29)*(1+SUM($B112:$B$228))</f>
        <v>195.8</v>
      </c>
      <c r="T112" s="4">
        <f>Forward!T112*(1+SUM($B112:$B$228))+(-'Swap - Encargos'!K29-'Swap - Encargos'!$M29)*(1+SUM($B112:$B$228))</f>
        <v>190.23750000000001</v>
      </c>
      <c r="U112" s="4">
        <f>Forward!U112*(1+SUM($B112:$B$228))</f>
        <v>0</v>
      </c>
      <c r="V112" s="6"/>
      <c r="W112" s="20">
        <f t="shared" si="0"/>
        <v>197.15972222222223</v>
      </c>
      <c r="X112" s="20">
        <f t="shared" si="1"/>
        <v>200.16643131313131</v>
      </c>
      <c r="Y112" s="23">
        <f t="shared" si="2"/>
        <v>198.54416666666665</v>
      </c>
      <c r="Z112" s="23">
        <f t="shared" si="3"/>
        <v>197.10812351515153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192.65277777777777</v>
      </c>
      <c r="AJ112" s="9">
        <f t="shared" si="8"/>
        <v>0.49421908681167936</v>
      </c>
      <c r="AK112" s="9">
        <f t="shared" si="9"/>
        <v>0.49421908681167936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Encargos'!$M30)*(1+SUM($B113:$B$228))</f>
        <v>153.30419999999998</v>
      </c>
      <c r="N113" s="4">
        <f>Forward!N113*(1+SUM($B113:$B$228))+(-'Swap - Encargos'!E30-'Swap - Encargos'!$M30)*(1+SUM($B113:$B$228))</f>
        <v>186.63120000000001</v>
      </c>
      <c r="O113" s="4">
        <f>Forward!O113*(1+SUM($B113:$B$228))+(-'Swap - Encargos'!F30-'Swap - Encargos'!$M30)*(1+SUM($B113:$B$228))</f>
        <v>194.4075</v>
      </c>
      <c r="P113" s="4">
        <f>Forward!P113*(1+SUM($B113:$B$228))+(-'Swap - Encargos'!G30-'Swap - Encargos'!$M30)*(1+SUM($B113:$B$228))</f>
        <v>194.4075</v>
      </c>
      <c r="Q113" s="4">
        <f>Forward!Q113*(1+SUM($B113:$B$228))+(-'Swap - Encargos'!H30-'Swap - Encargos'!$M30)*(1+SUM($B113:$B$228))</f>
        <v>186.63120000000001</v>
      </c>
      <c r="R113" s="4">
        <f>Forward!R113*(1+SUM($B113:$B$228))+(-'Swap - Encargos'!I30-'Swap - Encargos'!$M30)*(1+SUM($B113:$B$228))</f>
        <v>185.52030000000002</v>
      </c>
      <c r="S113" s="4">
        <f>Forward!S113*(1+SUM($B113:$B$228))+(-'Swap - Encargos'!J30-'Swap - Encargos'!$M30)*(1+SUM($B113:$B$228))</f>
        <v>179.9658</v>
      </c>
      <c r="T113" s="4">
        <f>Forward!T113*(1+SUM($B113:$B$228))+(-'Swap - Encargos'!K30-'Swap - Encargos'!$M30)*(1+SUM($B113:$B$228))</f>
        <v>174.41130000000001</v>
      </c>
      <c r="U113" s="4">
        <f>Forward!U113*(1+SUM($B113:$B$228))</f>
        <v>0</v>
      </c>
      <c r="V113" s="6"/>
      <c r="W113" s="20">
        <f t="shared" si="0"/>
        <v>181.53957499999999</v>
      </c>
      <c r="X113" s="20">
        <f t="shared" si="1"/>
        <v>200.16643131313131</v>
      </c>
      <c r="Y113" s="23">
        <f t="shared" si="2"/>
        <v>184.68712499999998</v>
      </c>
      <c r="Z113" s="23">
        <f t="shared" si="3"/>
        <v>197.10812351515153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208.27292500000001</v>
      </c>
      <c r="AJ113" s="9">
        <f t="shared" si="8"/>
        <v>0.53429001122334463</v>
      </c>
      <c r="AK113" s="9">
        <f t="shared" si="9"/>
        <v>0.53429001122334463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Encargos'!$M31)*(1+SUM($B114:$B$228))</f>
        <v>121.78100000000001</v>
      </c>
      <c r="N114" s="4">
        <f>Forward!N114*(1+SUM($B114:$B$228))+(-'Swap - Encargos'!E31-'Swap - Encargos'!$M31)*(1+SUM($B114:$B$228))</f>
        <v>164.9579</v>
      </c>
      <c r="O114" s="4">
        <f>Forward!O114*(1+SUM($B114:$B$228))+(-'Swap - Encargos'!F31-'Swap - Encargos'!$M31)*(1+SUM($B114:$B$228))</f>
        <v>181.56440000000001</v>
      </c>
      <c r="P114" s="4">
        <f>Forward!P114*(1+SUM($B114:$B$228))+(-'Swap - Encargos'!G31-'Swap - Encargos'!$M31)*(1+SUM($B114:$B$228))</f>
        <v>181.56440000000001</v>
      </c>
      <c r="Q114" s="4">
        <f>Forward!Q114*(1+SUM($B114:$B$228))+(-'Swap - Encargos'!H31-'Swap - Encargos'!$M31)*(1+SUM($B114:$B$228))</f>
        <v>178.2431</v>
      </c>
      <c r="R114" s="4">
        <f>Forward!R114*(1+SUM($B114:$B$228))+(-'Swap - Encargos'!I31-'Swap - Encargos'!$M31)*(1+SUM($B114:$B$228))</f>
        <v>173.81469999999999</v>
      </c>
      <c r="S114" s="4">
        <f>Forward!S114*(1+SUM($B114:$B$228))+(-'Swap - Encargos'!J31-'Swap - Encargos'!$M31)*(1+SUM($B114:$B$228))</f>
        <v>168.27919999999997</v>
      </c>
      <c r="T114" s="4">
        <f>Forward!T114*(1+SUM($B114:$B$228))+(-'Swap - Encargos'!K31-'Swap - Encargos'!$M31)*(1+SUM($B114:$B$228))</f>
        <v>162.74369999999999</v>
      </c>
      <c r="U114" s="4">
        <f>Forward!U114*(1+SUM($B114:$B$228))</f>
        <v>0</v>
      </c>
      <c r="V114" s="6"/>
      <c r="W114" s="20">
        <f t="shared" si="0"/>
        <v>162.74370000000002</v>
      </c>
      <c r="X114" s="20">
        <f t="shared" si="1"/>
        <v>200.16643131313131</v>
      </c>
      <c r="Y114" s="23">
        <f t="shared" si="2"/>
        <v>169.09107333333336</v>
      </c>
      <c r="Z114" s="23">
        <f t="shared" si="3"/>
        <v>197.10812351515153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227.06879999999998</v>
      </c>
      <c r="AJ114" s="9">
        <f t="shared" si="8"/>
        <v>0.58250774410774409</v>
      </c>
      <c r="AK114" s="9">
        <f t="shared" si="9"/>
        <v>0.58250774410774409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Encargos'!$M32)*(1+SUM($B115:$B$228))</f>
        <v>184.11750000000001</v>
      </c>
      <c r="N115" s="4">
        <f>Forward!N115*(1+SUM($B115:$B$228))+(-'Swap - Encargos'!E32-'Swap - Encargos'!$M32)*(1+SUM($B115:$B$228))</f>
        <v>200.65500000000003</v>
      </c>
      <c r="O115" s="4">
        <f>Forward!O115*(1+SUM($B115:$B$228))+(-'Swap - Encargos'!F32-'Swap - Encargos'!$M32)*(1+SUM($B115:$B$228))</f>
        <v>199.55250000000001</v>
      </c>
      <c r="P115" s="4">
        <f>Forward!P115*(1+SUM($B115:$B$228))+(-'Swap - Encargos'!G32-'Swap - Encargos'!$M32)*(1+SUM($B115:$B$228))</f>
        <v>190.73250000000002</v>
      </c>
      <c r="Q115" s="4">
        <f>Forward!Q115*(1+SUM($B115:$B$228))+(-'Swap - Encargos'!H32-'Swap - Encargos'!$M32)*(1+SUM($B115:$B$228))</f>
        <v>186.32249999999999</v>
      </c>
      <c r="R115" s="4">
        <f>Forward!R115*(1+SUM($B115:$B$228))+(-'Swap - Encargos'!I32-'Swap - Encargos'!$M32)*(1+SUM($B115:$B$228))</f>
        <v>181.91250000000002</v>
      </c>
      <c r="S115" s="4">
        <f>Forward!S115*(1+SUM($B115:$B$228))+(-'Swap - Encargos'!J32-'Swap - Encargos'!$M32)*(1+SUM($B115:$B$228))</f>
        <v>176.4</v>
      </c>
      <c r="T115" s="4">
        <f>Forward!T115*(1+SUM($B115:$B$228))+(-'Swap - Encargos'!K32-'Swap - Encargos'!$M32)*(1+SUM($B115:$B$228))</f>
        <v>170.88750000000002</v>
      </c>
      <c r="U115" s="4">
        <f>Forward!U115*(1+SUM($B115:$B$228))</f>
        <v>0</v>
      </c>
      <c r="V115" s="6"/>
      <c r="W115" s="20">
        <f t="shared" si="0"/>
        <v>195.69375000000002</v>
      </c>
      <c r="X115" s="20">
        <f t="shared" si="1"/>
        <v>200.16643131313131</v>
      </c>
      <c r="Y115" s="23">
        <f t="shared" si="2"/>
        <v>192.09225000000001</v>
      </c>
      <c r="Z115" s="23">
        <f t="shared" si="3"/>
        <v>197.10812351515153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194.11874999999998</v>
      </c>
      <c r="AJ115" s="9">
        <f t="shared" si="8"/>
        <v>0.49797979797979791</v>
      </c>
      <c r="AK115" s="9">
        <f t="shared" si="9"/>
        <v>0.49797979797979791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Encargos'!$M33)*(1+SUM($B116:$B$228))</f>
        <v>247.59</v>
      </c>
      <c r="N116" s="4">
        <f>Forward!N116*(1+SUM($B116:$B$228))+(-'Swap - Encargos'!E33-'Swap - Encargos'!$M33)*(1+SUM($B116:$B$228))</f>
        <v>225.58200000000002</v>
      </c>
      <c r="O116" s="4">
        <f>Forward!O116*(1+SUM($B116:$B$228))+(-'Swap - Encargos'!F33-'Swap - Encargos'!$M33)*(1+SUM($B116:$B$228))</f>
        <v>209.07600000000002</v>
      </c>
      <c r="P116" s="4">
        <f>Forward!P116*(1+SUM($B116:$B$228))+(-'Swap - Encargos'!G33-'Swap - Encargos'!$M33)*(1+SUM($B116:$B$228))</f>
        <v>191.46960000000001</v>
      </c>
      <c r="Q116" s="4">
        <f>Forward!Q116*(1+SUM($B116:$B$228))+(-'Swap - Encargos'!H33-'Swap - Encargos'!$M33)*(1+SUM($B116:$B$228))</f>
        <v>189.2688</v>
      </c>
      <c r="R116" s="4">
        <f>Forward!R116*(1+SUM($B116:$B$228))+(-'Swap - Encargos'!I33-'Swap - Encargos'!$M33)*(1+SUM($B116:$B$228))</f>
        <v>182.66640000000001</v>
      </c>
      <c r="S116" s="4">
        <f>Forward!S116*(1+SUM($B116:$B$228))+(-'Swap - Encargos'!J33-'Swap - Encargos'!$M33)*(1+SUM($B116:$B$228))</f>
        <v>177.1644</v>
      </c>
      <c r="T116" s="4">
        <f>Forward!T116*(1+SUM($B116:$B$228))+(-'Swap - Encargos'!K33-'Swap - Encargos'!$M33)*(1+SUM($B116:$B$228))</f>
        <v>171.66239999999999</v>
      </c>
      <c r="U116" s="4">
        <f>Forward!U116*(1+SUM($B116:$B$228))</f>
        <v>0</v>
      </c>
      <c r="V116" s="6"/>
      <c r="W116" s="20">
        <f t="shared" si="0"/>
        <v>218.06260000000003</v>
      </c>
      <c r="X116" s="20">
        <f t="shared" si="1"/>
        <v>200.16643131313131</v>
      </c>
      <c r="Y116" s="23">
        <f t="shared" si="2"/>
        <v>206.10492000000002</v>
      </c>
      <c r="Z116" s="23">
        <f t="shared" si="3"/>
        <v>197.10812351515153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171.74989999999997</v>
      </c>
      <c r="AJ116" s="9">
        <f t="shared" si="8"/>
        <v>0.44059618406285067</v>
      </c>
      <c r="AK116" s="9">
        <f t="shared" si="9"/>
        <v>0.44059618406285067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Encargos'!$M34)*(1+SUM($B117:$B$228))</f>
        <v>194.09820000000002</v>
      </c>
      <c r="N117" s="4">
        <f>Forward!N117*(1+SUM($B117:$B$228))+(-'Swap - Encargos'!E34-'Swap - Encargos'!$M34)*(1+SUM($B117:$B$228))</f>
        <v>210.5472</v>
      </c>
      <c r="O117" s="4">
        <f>Forward!O117*(1+SUM($B117:$B$228))+(-'Swap - Encargos'!F34-'Swap - Encargos'!$M34)*(1+SUM($B117:$B$228))</f>
        <v>202.87100000000001</v>
      </c>
      <c r="P117" s="4">
        <f>Forward!P117*(1+SUM($B117:$B$228))+(-'Swap - Encargos'!G34-'Swap - Encargos'!$M34)*(1+SUM($B117:$B$228))</f>
        <v>189.71180000000001</v>
      </c>
      <c r="Q117" s="4">
        <f>Forward!Q117*(1+SUM($B117:$B$228))+(-'Swap - Encargos'!H34-'Swap - Encargos'!$M34)*(1+SUM($B117:$B$228))</f>
        <v>180.93899999999999</v>
      </c>
      <c r="R117" s="4">
        <f>Forward!R117*(1+SUM($B117:$B$228))+(-'Swap - Encargos'!I34-'Swap - Encargos'!$M34)*(1+SUM($B117:$B$228))</f>
        <v>177.64920000000001</v>
      </c>
      <c r="S117" s="4">
        <f>Forward!S117*(1+SUM($B117:$B$228))+(-'Swap - Encargos'!J34-'Swap - Encargos'!$M34)*(1+SUM($B117:$B$228))</f>
        <v>174.35939999999999</v>
      </c>
      <c r="T117" s="4">
        <f>Forward!T117*(1+SUM($B117:$B$228))+(-'Swap - Encargos'!K34-'Swap - Encargos'!$M34)*(1+SUM($B117:$B$228))</f>
        <v>169.97300000000001</v>
      </c>
      <c r="U117" s="4">
        <f>Forward!U117*(1+SUM($B117:$B$228))</f>
        <v>0</v>
      </c>
      <c r="V117" s="6"/>
      <c r="W117" s="20">
        <f t="shared" si="0"/>
        <v>201.65255555555558</v>
      </c>
      <c r="X117" s="20">
        <f t="shared" si="1"/>
        <v>200.16643131313131</v>
      </c>
      <c r="Y117" s="23">
        <f t="shared" si="2"/>
        <v>193.71439000000004</v>
      </c>
      <c r="Z117" s="23">
        <f t="shared" si="3"/>
        <v>197.10812351515153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188.15994444444442</v>
      </c>
      <c r="AJ117" s="9">
        <f t="shared" si="8"/>
        <v>0.48269346017494158</v>
      </c>
      <c r="AK117" s="9">
        <f t="shared" si="9"/>
        <v>0.48269346017494158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Encargos'!$M35)*(1+SUM($B118:$B$228))</f>
        <v>241.92869999999999</v>
      </c>
      <c r="N118" s="4">
        <f>Forward!N118*(1+SUM($B118:$B$228))+(-'Swap - Encargos'!E35-'Swap - Encargos'!$M35)*(1+SUM($B118:$B$228))</f>
        <v>216.75059999999999</v>
      </c>
      <c r="O118" s="4">
        <f>Forward!O118*(1+SUM($B118:$B$228))+(-'Swap - Encargos'!F35-'Swap - Encargos'!$M35)*(1+SUM($B118:$B$228))</f>
        <v>211.27709999999999</v>
      </c>
      <c r="P118" s="4">
        <f>Forward!P118*(1+SUM($B118:$B$228))+(-'Swap - Encargos'!G35-'Swap - Encargos'!$M35)*(1+SUM($B118:$B$228))</f>
        <v>195.95129999999997</v>
      </c>
      <c r="Q118" s="4">
        <f>Forward!Q118*(1+SUM($B118:$B$228))+(-'Swap - Encargos'!H35-'Swap - Encargos'!$M35)*(1+SUM($B118:$B$228))</f>
        <v>183.90960000000001</v>
      </c>
      <c r="R118" s="4">
        <f>Forward!R118*(1+SUM($B118:$B$228))+(-'Swap - Encargos'!I35-'Swap - Encargos'!$M35)*(1+SUM($B118:$B$228))</f>
        <v>180.62550000000002</v>
      </c>
      <c r="S118" s="4">
        <f>Forward!S118*(1+SUM($B118:$B$228))+(-'Swap - Encargos'!J35-'Swap - Encargos'!$M35)*(1+SUM($B118:$B$228))</f>
        <v>177.34140000000002</v>
      </c>
      <c r="T118" s="4">
        <f>Forward!T118*(1+SUM($B118:$B$228))+(-'Swap - Encargos'!K35-'Swap - Encargos'!$M35)*(1+SUM($B118:$B$228))</f>
        <v>172.96260000000001</v>
      </c>
      <c r="U118" s="4">
        <f>Forward!U118*(1+SUM($B118:$B$228))</f>
        <v>0</v>
      </c>
      <c r="V118" s="6"/>
      <c r="W118" s="20">
        <f t="shared" si="0"/>
        <v>213.10159999999996</v>
      </c>
      <c r="X118" s="20">
        <f t="shared" ref="X118:X140" si="14">AVERAGE($W$2:$W$198)</f>
        <v>200.16643131313131</v>
      </c>
      <c r="Y118" s="23">
        <f t="shared" si="2"/>
        <v>201.78970000000001</v>
      </c>
      <c r="Z118" s="23">
        <f t="shared" ref="Z118:Z140" si="15">AVERAGE($Y$2:$Y$198)</f>
        <v>197.10812351515153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176.71090000000004</v>
      </c>
      <c r="AJ118" s="9">
        <f t="shared" si="8"/>
        <v>0.45332281545614889</v>
      </c>
      <c r="AK118" s="9">
        <f t="shared" si="9"/>
        <v>0.45332281545614889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Encargos'!$M36)*(1+SUM($B119:$B$228))</f>
        <v>300.9228</v>
      </c>
      <c r="N119" s="4">
        <f>Forward!N119*(1+SUM($B119:$B$228))+(-'Swap - Encargos'!E36-'Swap - Encargos'!$M36)*(1+SUM($B119:$B$228))</f>
        <v>227.87270000000001</v>
      </c>
      <c r="O119" s="4">
        <f>Forward!O119*(1+SUM($B119:$B$228))+(-'Swap - Encargos'!F36-'Swap - Encargos'!$M36)*(1+SUM($B119:$B$228))</f>
        <v>203.88610000000003</v>
      </c>
      <c r="P119" s="4">
        <f>Forward!P119*(1+SUM($B119:$B$228))+(-'Swap - Encargos'!G36-'Swap - Encargos'!$M36)*(1+SUM($B119:$B$228))</f>
        <v>186.44130000000001</v>
      </c>
      <c r="Q119" s="4">
        <f>Forward!Q119*(1+SUM($B119:$B$228))+(-'Swap - Encargos'!H36-'Swap - Encargos'!$M36)*(1+SUM($B119:$B$228))</f>
        <v>185.35100000000003</v>
      </c>
      <c r="R119" s="4">
        <f>Forward!R119*(1+SUM($B119:$B$228))+(-'Swap - Encargos'!I36-'Swap - Encargos'!$M36)*(1+SUM($B119:$B$228))</f>
        <v>177.71890000000002</v>
      </c>
      <c r="S119" s="4">
        <f>Forward!S119*(1+SUM($B119:$B$228))+(-'Swap - Encargos'!J36-'Swap - Encargos'!$M36)*(1+SUM($B119:$B$228))</f>
        <v>174.44800000000001</v>
      </c>
      <c r="T119" s="4">
        <f>Forward!T119*(1+SUM($B119:$B$228))+(-'Swap - Encargos'!K36-'Swap - Encargos'!$M36)*(1+SUM($B119:$B$228))</f>
        <v>170.08680000000001</v>
      </c>
      <c r="U119" s="4">
        <f>Forward!U119*(1+SUM($B119:$B$228))</f>
        <v>0</v>
      </c>
      <c r="V119" s="6"/>
      <c r="W119" s="20">
        <f t="shared" si="0"/>
        <v>215.60682499999999</v>
      </c>
      <c r="X119" s="20">
        <f t="shared" si="14"/>
        <v>200.16643131313131</v>
      </c>
      <c r="Y119" s="23">
        <f t="shared" si="2"/>
        <v>202.41419500000001</v>
      </c>
      <c r="Z119" s="23">
        <f t="shared" si="15"/>
        <v>197.10812351515153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174.20567500000001</v>
      </c>
      <c r="AJ119" s="9">
        <f t="shared" si="8"/>
        <v>0.44689607182940522</v>
      </c>
      <c r="AK119" s="9">
        <f t="shared" si="9"/>
        <v>0.44689607182940522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Encargos'!$M37)*(1+SUM($B120:$B$228))</f>
        <v>260.37599999999998</v>
      </c>
      <c r="N120" s="4">
        <f>Forward!N120*(1+SUM($B120:$B$228))+(-'Swap - Encargos'!E37-'Swap - Encargos'!$M37)*(1+SUM($B120:$B$228))</f>
        <v>154.05579999999998</v>
      </c>
      <c r="O120" s="4">
        <f>Forward!O120*(1+SUM($B120:$B$228))+(-'Swap - Encargos'!F37-'Swap - Encargos'!$M37)*(1+SUM($B120:$B$228))</f>
        <v>188.77260000000001</v>
      </c>
      <c r="P120" s="4">
        <f>Forward!P120*(1+SUM($B120:$B$228))+(-'Swap - Encargos'!G37-'Swap - Encargos'!$M37)*(1+SUM($B120:$B$228))</f>
        <v>185.5179</v>
      </c>
      <c r="Q120" s="4">
        <f>Forward!Q120*(1+SUM($B120:$B$228))+(-'Swap - Encargos'!H37-'Swap - Encargos'!$M37)*(1+SUM($B120:$B$228))</f>
        <v>179.0085</v>
      </c>
      <c r="R120" s="4">
        <f>Forward!R120*(1+SUM($B120:$B$228))+(-'Swap - Encargos'!I37-'Swap - Encargos'!$M37)*(1+SUM($B120:$B$228))</f>
        <v>173.58399999999997</v>
      </c>
      <c r="S120" s="4">
        <f>Forward!S120*(1+SUM($B120:$B$228))+(-'Swap - Encargos'!J37-'Swap - Encargos'!$M37)*(1+SUM($B120:$B$228))</f>
        <v>170.32929999999999</v>
      </c>
      <c r="T120" s="4">
        <f>Forward!T120*(1+SUM($B120:$B$228))+(-'Swap - Encargos'!K37-'Swap - Encargos'!$M37)*(1+SUM($B120:$B$228))</f>
        <v>165.9897</v>
      </c>
      <c r="U120" s="4">
        <f>Forward!U120*(1+SUM($B120:$B$228))</f>
        <v>0</v>
      </c>
      <c r="V120" s="6"/>
      <c r="W120" s="20">
        <f t="shared" si="0"/>
        <v>180.27421666666666</v>
      </c>
      <c r="X120" s="20">
        <f t="shared" si="14"/>
        <v>200.16643131313131</v>
      </c>
      <c r="Y120" s="23">
        <f t="shared" si="2"/>
        <v>179.08082666666667</v>
      </c>
      <c r="Z120" s="23">
        <f t="shared" si="15"/>
        <v>197.10812351515153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209.53828333333334</v>
      </c>
      <c r="AJ120" s="9">
        <f t="shared" si="8"/>
        <v>0.53753608038052481</v>
      </c>
      <c r="AK120" s="9">
        <f t="shared" si="9"/>
        <v>0.53753608038052481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Encargos'!$M38)*(1+SUM($B121:$B$228))</f>
        <v>121.07199999999999</v>
      </c>
      <c r="N121" s="4">
        <f>Forward!N121*(1+SUM($B121:$B$228))+(-'Swap - Encargos'!E38-'Swap - Encargos'!$M38)*(1+SUM($B121:$B$228))</f>
        <v>167.55499999999998</v>
      </c>
      <c r="O121" s="4">
        <f>Forward!O121*(1+SUM($B121:$B$228))+(-'Swap - Encargos'!F38-'Swap - Encargos'!$M38)*(1+SUM($B121:$B$228))</f>
        <v>190.256</v>
      </c>
      <c r="P121" s="4">
        <f>Forward!P121*(1+SUM($B121:$B$228))+(-'Swap - Encargos'!G38-'Swap - Encargos'!$M38)*(1+SUM($B121:$B$228))</f>
        <v>194.58</v>
      </c>
      <c r="Q121" s="4">
        <f>Forward!Q121*(1+SUM($B121:$B$228))+(-'Swap - Encargos'!H38-'Swap - Encargos'!$M38)*(1+SUM($B121:$B$228))</f>
        <v>184.851</v>
      </c>
      <c r="R121" s="4">
        <f>Forward!R121*(1+SUM($B121:$B$228))+(-'Swap - Encargos'!I38-'Swap - Encargos'!$M38)*(1+SUM($B121:$B$228))</f>
        <v>181.608</v>
      </c>
      <c r="S121" s="4">
        <f>Forward!S121*(1+SUM($B121:$B$228))+(-'Swap - Encargos'!J38-'Swap - Encargos'!$M38)*(1+SUM($B121:$B$228))</f>
        <v>178.36500000000001</v>
      </c>
      <c r="T121" s="4">
        <f>Forward!T121*(1+SUM($B121:$B$228))+(-'Swap - Encargos'!K38-'Swap - Encargos'!$M38)*(1+SUM($B121:$B$228))</f>
        <v>174.041</v>
      </c>
      <c r="U121" s="4">
        <f>Forward!U121*(1+SUM($B121:$B$228))</f>
        <v>0</v>
      </c>
      <c r="V121" s="6"/>
      <c r="W121" s="20">
        <f t="shared" si="0"/>
        <v>182.08844444444446</v>
      </c>
      <c r="X121" s="20">
        <f t="shared" si="14"/>
        <v>200.16643131313131</v>
      </c>
      <c r="Y121" s="23">
        <f t="shared" si="2"/>
        <v>182.76106666666666</v>
      </c>
      <c r="Z121" s="23">
        <f t="shared" si="15"/>
        <v>197.10812351515153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207.72405555555554</v>
      </c>
      <c r="AJ121" s="9">
        <f t="shared" si="8"/>
        <v>0.53288197673382853</v>
      </c>
      <c r="AK121" s="9">
        <f t="shared" si="9"/>
        <v>0.53288197673382853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Encargos'!$M39)*(1+SUM($B122:$B$228))</f>
        <v>164.59740000000002</v>
      </c>
      <c r="O122" s="4">
        <f>Forward!O122*(1+SUM($B122:$B$228))+(-'Swap - Encargos'!F39-'Swap - Encargos'!$M39)*(1+SUM($B122:$B$228))</f>
        <v>201.1746</v>
      </c>
      <c r="P122" s="4">
        <f>Forward!P122*(1+SUM($B122:$B$228))+(-'Swap - Encargos'!G39-'Swap - Encargos'!$M39)*(1+SUM($B122:$B$228))</f>
        <v>186.11340000000001</v>
      </c>
      <c r="Q122" s="4">
        <f>Forward!Q122*(1+SUM($B122:$B$228))+(-'Swap - Encargos'!H39-'Swap - Encargos'!$M39)*(1+SUM($B122:$B$228))</f>
        <v>177.50700000000001</v>
      </c>
      <c r="R122" s="4">
        <f>Forward!R122*(1+SUM($B122:$B$228))+(-'Swap - Encargos'!I39-'Swap - Encargos'!$M39)*(1+SUM($B122:$B$228))</f>
        <v>174.27960000000002</v>
      </c>
      <c r="S122" s="4">
        <f>Forward!S122*(1+SUM($B122:$B$228))+(-'Swap - Encargos'!J39-'Swap - Encargos'!$M39)*(1+SUM($B122:$B$228))</f>
        <v>171.0522</v>
      </c>
      <c r="T122" s="4">
        <f>Forward!T122*(1+SUM($B122:$B$228))+(-'Swap - Encargos'!K39-'Swap - Encargos'!$M39)*(1+SUM($B122:$B$228))</f>
        <v>166.74900000000002</v>
      </c>
      <c r="U122" s="4">
        <f>Forward!U122*(1+SUM($B122:$B$228))</f>
        <v>0</v>
      </c>
      <c r="V122" s="6"/>
      <c r="W122" s="20">
        <f t="shared" si="0"/>
        <v>183.96180000000001</v>
      </c>
      <c r="X122" s="20">
        <f t="shared" si="14"/>
        <v>200.16643131313131</v>
      </c>
      <c r="Y122" s="23">
        <f t="shared" si="2"/>
        <v>180.73439999999999</v>
      </c>
      <c r="Z122" s="23">
        <f t="shared" si="15"/>
        <v>197.10812351515153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223.01334</v>
      </c>
      <c r="AJ122" s="9">
        <f t="shared" si="8"/>
        <v>0.54797779540047575</v>
      </c>
      <c r="AK122" s="9">
        <f t="shared" si="9"/>
        <v>0.54797779540047575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Encargos'!$M40)*(1+SUM($B123:$B$228))</f>
        <v>224.5078</v>
      </c>
      <c r="O123" s="4">
        <f>Forward!O123*(1+SUM($B123:$B$228))+(-'Swap - Encargos'!F40-'Swap - Encargos'!$M40)*(1+SUM($B123:$B$228))</f>
        <v>214.84000000000003</v>
      </c>
      <c r="P123" s="4">
        <f>Forward!P123*(1+SUM($B123:$B$228))+(-'Swap - Encargos'!G40-'Swap - Encargos'!$M40)*(1+SUM($B123:$B$228))</f>
        <v>201.94960000000003</v>
      </c>
      <c r="Q123" s="4">
        <f>Forward!Q123*(1+SUM($B123:$B$228))+(-'Swap - Encargos'!H40-'Swap - Encargos'!$M40)*(1+SUM($B123:$B$228))</f>
        <v>186.91079999999999</v>
      </c>
      <c r="R123" s="4">
        <f>Forward!R123*(1+SUM($B123:$B$228))+(-'Swap - Encargos'!I40-'Swap - Encargos'!$M40)*(1+SUM($B123:$B$228))</f>
        <v>182.614</v>
      </c>
      <c r="S123" s="4">
        <f>Forward!S123*(1+SUM($B123:$B$228))+(-'Swap - Encargos'!J40-'Swap - Encargos'!$M40)*(1+SUM($B123:$B$228))</f>
        <v>179.3914</v>
      </c>
      <c r="T123" s="4">
        <f>Forward!T123*(1+SUM($B123:$B$228))+(-'Swap - Encargos'!K40-'Swap - Encargos'!$M40)*(1+SUM($B123:$B$228))</f>
        <v>169.7236</v>
      </c>
      <c r="U123" s="4">
        <f>Forward!U123*(1+SUM($B123:$B$228))</f>
        <v>0</v>
      </c>
      <c r="V123" s="6"/>
      <c r="W123" s="20">
        <f t="shared" si="0"/>
        <v>212.72143888888891</v>
      </c>
      <c r="X123" s="20">
        <f t="shared" si="14"/>
        <v>200.16643131313131</v>
      </c>
      <c r="Y123" s="23">
        <f t="shared" si="2"/>
        <v>201.41250000000002</v>
      </c>
      <c r="Z123" s="23">
        <f t="shared" si="15"/>
        <v>197.10812351515153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6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194.2537011111111</v>
      </c>
      <c r="AJ123" s="9">
        <f t="shared" si="8"/>
        <v>0.4773109755822213</v>
      </c>
      <c r="AK123" s="9">
        <f t="shared" si="9"/>
        <v>0.4773109755822213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Encargos'!$M41)*(1+SUM($B124:$B$228))</f>
        <v>294.98579999999998</v>
      </c>
      <c r="O124" s="4">
        <f>Forward!O124*(1+SUM($B124:$B$228))+(-'Swap - Encargos'!F41-'Swap - Encargos'!$M41)*(1+SUM($B124:$B$228))</f>
        <v>240.86970000000002</v>
      </c>
      <c r="P124" s="4">
        <f>Forward!P124*(1+SUM($B124:$B$228))+(-'Swap - Encargos'!G41-'Swap - Encargos'!$M41)*(1+SUM($B124:$B$228))</f>
        <v>198.42569999999998</v>
      </c>
      <c r="Q124" s="4">
        <f>Forward!Q124*(1+SUM($B124:$B$228))+(-'Swap - Encargos'!H41-'Swap - Encargos'!$M41)*(1+SUM($B124:$B$228))</f>
        <v>190.99799999999999</v>
      </c>
      <c r="R124" s="4">
        <f>Forward!R124*(1+SUM($B124:$B$228))+(-'Swap - Encargos'!I41-'Swap - Encargos'!$M41)*(1+SUM($B124:$B$228))</f>
        <v>190.99799999999999</v>
      </c>
      <c r="S124" s="4">
        <f>Forward!S124*(1+SUM($B124:$B$228))+(-'Swap - Encargos'!J41-'Swap - Encargos'!$M41)*(1+SUM($B124:$B$228))</f>
        <v>186.75360000000001</v>
      </c>
      <c r="T124" s="4">
        <f>Forward!T124*(1+SUM($B124:$B$228))+(-'Swap - Encargos'!K41-'Swap - Encargos'!$M41)*(1+SUM($B124:$B$228))</f>
        <v>176.14259999999999</v>
      </c>
      <c r="U124" s="4">
        <f>Forward!U124*(1+SUM($B124:$B$228))</f>
        <v>0</v>
      </c>
      <c r="V124" s="6"/>
      <c r="W124" s="20">
        <f t="shared" si="0"/>
        <v>238.98329999999999</v>
      </c>
      <c r="X124" s="20">
        <f t="shared" si="14"/>
        <v>200.16643131313131</v>
      </c>
      <c r="Y124" s="23">
        <f t="shared" si="2"/>
        <v>219.64769999999996</v>
      </c>
      <c r="Z124" s="23">
        <f t="shared" si="15"/>
        <v>197.10812351515153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6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167.99184000000002</v>
      </c>
      <c r="AJ124" s="9">
        <f t="shared" si="8"/>
        <v>0.41278157678132382</v>
      </c>
      <c r="AK124" s="9">
        <f t="shared" si="9"/>
        <v>0.41278157678132382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Encargos'!$M42)*(1+SUM($B125:$B$228))</f>
        <v>298.48009999999999</v>
      </c>
      <c r="O125" s="4">
        <f>Forward!O125*(1+SUM($B125:$B$228))+(-'Swap - Encargos'!F42-'Swap - Encargos'!$M42)*(1+SUM($B125:$B$228))</f>
        <v>242.58099999999996</v>
      </c>
      <c r="P125" s="4">
        <f>Forward!P125*(1+SUM($B125:$B$228))+(-'Swap - Encargos'!G42-'Swap - Encargos'!$M42)*(1+SUM($B125:$B$228))</f>
        <v>191.9554</v>
      </c>
      <c r="Q125" s="4">
        <f>Forward!Q125*(1+SUM($B125:$B$228))+(-'Swap - Encargos'!H42-'Swap - Encargos'!$M42)*(1+SUM($B125:$B$228))</f>
        <v>178.24430000000001</v>
      </c>
      <c r="R125" s="4">
        <f>Forward!R125*(1+SUM($B125:$B$228))+(-'Swap - Encargos'!I42-'Swap - Encargos'!$M42)*(1+SUM($B125:$B$228))</f>
        <v>188.79129999999998</v>
      </c>
      <c r="S125" s="4">
        <f>Forward!S125*(1+SUM($B125:$B$228))+(-'Swap - Encargos'!J42-'Swap - Encargos'!$M42)*(1+SUM($B125:$B$228))</f>
        <v>188.79130000000001</v>
      </c>
      <c r="T125" s="4">
        <f>Forward!T125*(1+SUM($B125:$B$228))+(-'Swap - Encargos'!K42-'Swap - Encargos'!$M42)*(1+SUM($B125:$B$228))</f>
        <v>181.4084</v>
      </c>
      <c r="U125" s="4">
        <f>Forward!U125*(1+SUM($B125:$B$228))</f>
        <v>0</v>
      </c>
      <c r="V125" s="6"/>
      <c r="W125" s="20">
        <f t="shared" si="0"/>
        <v>234.31918333333331</v>
      </c>
      <c r="X125" s="20">
        <f t="shared" si="14"/>
        <v>200.16643131313131</v>
      </c>
      <c r="Y125" s="23">
        <f t="shared" si="2"/>
        <v>214.52597999999998</v>
      </c>
      <c r="Z125" s="23">
        <f t="shared" si="15"/>
        <v>197.10812351515153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6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172.6559566666667</v>
      </c>
      <c r="AJ125" s="9">
        <f t="shared" si="8"/>
        <v>0.42424202290750901</v>
      </c>
      <c r="AK125" s="9">
        <f t="shared" si="9"/>
        <v>0.42424202290750901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Encargos'!$M43)*(1+SUM($B126:$B$228))</f>
        <v>313.01920000000001</v>
      </c>
      <c r="O126" s="4">
        <f>Forward!O126*(1+SUM($B126:$B$228))+(-'Swap - Encargos'!F43-'Swap - Encargos'!$M43)*(1+SUM($B126:$B$228))</f>
        <v>245.79359999999997</v>
      </c>
      <c r="P126" s="4">
        <f>Forward!P126*(1+SUM($B126:$B$228))+(-'Swap - Encargos'!G43-'Swap - Encargos'!$M43)*(1+SUM($B126:$B$228))</f>
        <v>193.27359999999999</v>
      </c>
      <c r="Q126" s="4">
        <f>Forward!Q126*(1+SUM($B126:$B$228))+(-'Swap - Encargos'!H43-'Swap - Encargos'!$M43)*(1+SUM($B126:$B$228))</f>
        <v>180.6688</v>
      </c>
      <c r="R126" s="4">
        <f>Forward!R126*(1+SUM($B126:$B$228))+(-'Swap - Encargos'!I43-'Swap - Encargos'!$M43)*(1+SUM($B126:$B$228))</f>
        <v>186.97120000000001</v>
      </c>
      <c r="S126" s="4">
        <f>Forward!S126*(1+SUM($B126:$B$228))+(-'Swap - Encargos'!J43-'Swap - Encargos'!$M43)*(1+SUM($B126:$B$228))</f>
        <v>192.22319999999999</v>
      </c>
      <c r="T126" s="4">
        <f>Forward!T126*(1+SUM($B126:$B$228))+(-'Swap - Encargos'!K43-'Swap - Encargos'!$M43)*(1+SUM($B126:$B$228))</f>
        <v>180.6688</v>
      </c>
      <c r="U126" s="4">
        <f>Forward!U126*(1+SUM($B126:$B$228))</f>
        <v>0</v>
      </c>
      <c r="V126" s="6"/>
      <c r="W126" s="20">
        <f t="shared" si="0"/>
        <v>235.98986666666664</v>
      </c>
      <c r="X126" s="20">
        <f t="shared" si="14"/>
        <v>200.16643131313131</v>
      </c>
      <c r="Y126" s="23">
        <f t="shared" si="2"/>
        <v>215.89221333333333</v>
      </c>
      <c r="Z126" s="23">
        <f t="shared" si="15"/>
        <v>197.10812351515153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6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170.98527333333337</v>
      </c>
      <c r="AJ126" s="9">
        <f t="shared" si="8"/>
        <v>0.42013689910723628</v>
      </c>
      <c r="AK126" s="9">
        <f t="shared" si="9"/>
        <v>0.42013689910723628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Encargos'!$M44)*(1+SUM($B127:$B$228))</f>
        <v>330.05700000000002</v>
      </c>
      <c r="O127" s="4">
        <f>Forward!O127*(1+SUM($B127:$B$228))+(-'Swap - Encargos'!F44-'Swap - Encargos'!$M44)*(1+SUM($B127:$B$228))</f>
        <v>258.8066</v>
      </c>
      <c r="P127" s="4">
        <f>Forward!P127*(1+SUM($B127:$B$228))+(-'Swap - Encargos'!G44-'Swap - Encargos'!$M44)*(1+SUM($B127:$B$228))</f>
        <v>198.03420000000003</v>
      </c>
      <c r="Q127" s="4">
        <f>Forward!Q127*(1+SUM($B127:$B$228))+(-'Swap - Encargos'!H44-'Swap - Encargos'!$M44)*(1+SUM($B127:$B$228))</f>
        <v>186.50840000000002</v>
      </c>
      <c r="R127" s="4">
        <f>Forward!R127*(1+SUM($B127:$B$228))+(-'Swap - Encargos'!I44-'Swap - Encargos'!$M44)*(1+SUM($B127:$B$228))</f>
        <v>193.84300000000002</v>
      </c>
      <c r="S127" s="4">
        <f>Forward!S127*(1+SUM($B127:$B$228))+(-'Swap - Encargos'!J44-'Swap - Encargos'!$M44)*(1+SUM($B127:$B$228))</f>
        <v>192.79520000000002</v>
      </c>
      <c r="T127" s="4">
        <f>Forward!T127*(1+SUM($B127:$B$228))+(-'Swap - Encargos'!K44-'Swap - Encargos'!$M44)*(1+SUM($B127:$B$228))</f>
        <v>180.2216</v>
      </c>
      <c r="U127" s="4">
        <f>Forward!U127*(1+SUM($B127:$B$228))</f>
        <v>0</v>
      </c>
      <c r="V127" s="6"/>
      <c r="W127" s="20">
        <f t="shared" si="0"/>
        <v>242.3619611111111</v>
      </c>
      <c r="X127" s="20">
        <f t="shared" si="14"/>
        <v>200.16643131313131</v>
      </c>
      <c r="Y127" s="23">
        <f t="shared" si="2"/>
        <v>222.0113566666667</v>
      </c>
      <c r="Z127" s="23">
        <f t="shared" si="15"/>
        <v>197.10812351515153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6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164.61317888888891</v>
      </c>
      <c r="AJ127" s="9">
        <f t="shared" si="8"/>
        <v>0.40447969104178921</v>
      </c>
      <c r="AK127" s="9">
        <f t="shared" si="9"/>
        <v>0.40447969104178921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Encargos'!$M45)*(1+SUM($B128:$B$228))</f>
        <v>293.75739999999996</v>
      </c>
      <c r="O128" s="4">
        <f>Forward!O128*(1+SUM($B128:$B$228))+(-'Swap - Encargos'!F45-'Swap - Encargos'!$M45)*(1+SUM($B128:$B$228))</f>
        <v>249.85059999999999</v>
      </c>
      <c r="P128" s="4">
        <f>Forward!P128*(1+SUM($B128:$B$228))+(-'Swap - Encargos'!G45-'Swap - Encargos'!$M45)*(1+SUM($B128:$B$228))</f>
        <v>209.07999999999998</v>
      </c>
      <c r="Q128" s="4">
        <f>Forward!Q128*(1+SUM($B128:$B$228))+(-'Swap - Encargos'!H45-'Swap - Encargos'!$M45)*(1+SUM($B128:$B$228))</f>
        <v>189.2174</v>
      </c>
      <c r="R128" s="4">
        <f>Forward!R128*(1+SUM($B128:$B$228))+(-'Swap - Encargos'!I45-'Swap - Encargos'!$M45)*(1+SUM($B128:$B$228))</f>
        <v>195.48979999999997</v>
      </c>
      <c r="S128" s="4">
        <f>Forward!S128*(1+SUM($B128:$B$228))+(-'Swap - Encargos'!J45-'Swap - Encargos'!$M45)*(1+SUM($B128:$B$228))</f>
        <v>191.30819999999997</v>
      </c>
      <c r="T128" s="4">
        <f>Forward!T128*(1+SUM($B128:$B$228))+(-'Swap - Encargos'!K45-'Swap - Encargos'!$M45)*(1+SUM($B128:$B$228))</f>
        <v>178.76339999999996</v>
      </c>
      <c r="U128" s="4">
        <f>Forward!U128*(1+SUM($B128:$B$228))</f>
        <v>0</v>
      </c>
      <c r="V128" s="6"/>
      <c r="W128" s="20">
        <f t="shared" si="0"/>
        <v>233.47266666666667</v>
      </c>
      <c r="X128" s="20">
        <f t="shared" si="14"/>
        <v>200.16643131313131</v>
      </c>
      <c r="Y128" s="23">
        <f t="shared" si="2"/>
        <v>217.23412000000002</v>
      </c>
      <c r="Z128" s="23">
        <f t="shared" si="15"/>
        <v>197.10812351515153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6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173.50247333333334</v>
      </c>
      <c r="AJ128" s="9">
        <f t="shared" si="8"/>
        <v>0.42632204348730818</v>
      </c>
      <c r="AK128" s="9">
        <f t="shared" si="9"/>
        <v>0.42632204348730818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Encargos'!$M46)*(1+SUM($B129:$B$228))</f>
        <v>266.95679999999999</v>
      </c>
      <c r="O129" s="4">
        <f>Forward!O129*(1+SUM($B129:$B$228))+(-'Swap - Encargos'!F46-'Swap - Encargos'!$M46)*(1+SUM($B129:$B$228))</f>
        <v>230.4588</v>
      </c>
      <c r="P129" s="4">
        <f>Forward!P129*(1+SUM($B129:$B$228))+(-'Swap - Encargos'!G46-'Swap - Encargos'!$M46)*(1+SUM($B129:$B$228))</f>
        <v>205.4316</v>
      </c>
      <c r="Q129" s="4">
        <f>Forward!Q129*(1+SUM($B129:$B$228))+(-'Swap - Encargos'!H46-'Swap - Encargos'!$M46)*(1+SUM($B129:$B$228))</f>
        <v>186.66120000000001</v>
      </c>
      <c r="R129" s="4">
        <f>Forward!R129*(1+SUM($B129:$B$228))+(-'Swap - Encargos'!I46-'Swap - Encargos'!$M46)*(1+SUM($B129:$B$228))</f>
        <v>198.13200000000001</v>
      </c>
      <c r="S129" s="4">
        <f>Forward!S129*(1+SUM($B129:$B$228))+(-'Swap - Encargos'!J46-'Swap - Encargos'!$M46)*(1+SUM($B129:$B$228))</f>
        <v>190.83240000000001</v>
      </c>
      <c r="T129" s="4">
        <f>Forward!T129*(1+SUM($B129:$B$228))+(-'Swap - Encargos'!K46-'Swap - Encargos'!$M46)*(1+SUM($B129:$B$228))</f>
        <v>182.48999999999998</v>
      </c>
      <c r="U129" s="4">
        <f>Forward!U129*(1+SUM($B129:$B$228))</f>
        <v>0</v>
      </c>
      <c r="V129" s="6"/>
      <c r="W129" s="20">
        <f t="shared" si="0"/>
        <v>218.66936666666666</v>
      </c>
      <c r="X129" s="20">
        <f t="shared" si="14"/>
        <v>200.16643131313131</v>
      </c>
      <c r="Y129" s="23">
        <f t="shared" si="2"/>
        <v>208.64690000000002</v>
      </c>
      <c r="Z129" s="23">
        <f t="shared" si="15"/>
        <v>197.10812351515153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6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188.30577333333335</v>
      </c>
      <c r="AJ129" s="9">
        <f t="shared" si="8"/>
        <v>0.46269600972023339</v>
      </c>
      <c r="AK129" s="9">
        <f t="shared" si="9"/>
        <v>0.46269600972023339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Encargos'!$M47)*(1+SUM($B130:$B$228))</f>
        <v>322.56509999999997</v>
      </c>
      <c r="O130" s="4">
        <f>Forward!O130*(1+SUM($B130:$B$228))+(-'Swap - Encargos'!F47-'Swap - Encargos'!$M47)*(1+SUM($B130:$B$228))</f>
        <v>248.44819999999999</v>
      </c>
      <c r="P130" s="4">
        <f>Forward!P130*(1+SUM($B130:$B$228))+(-'Swap - Encargos'!G47-'Swap - Encargos'!$M47)*(1+SUM($B130:$B$228))</f>
        <v>206.69220000000001</v>
      </c>
      <c r="Q130" s="4">
        <f>Forward!Q130*(1+SUM($B130:$B$228))+(-'Swap - Encargos'!H47-'Swap - Encargos'!$M47)*(1+SUM($B130:$B$228))</f>
        <v>195.20930000000001</v>
      </c>
      <c r="R130" s="4">
        <f>Forward!R130*(1+SUM($B130:$B$228))+(-'Swap - Encargos'!I47-'Swap - Encargos'!$M47)*(1+SUM($B130:$B$228))</f>
        <v>205.64830000000001</v>
      </c>
      <c r="S130" s="4">
        <f>Forward!S130*(1+SUM($B130:$B$228))+(-'Swap - Encargos'!J47-'Swap - Encargos'!$M47)*(1+SUM($B130:$B$228))</f>
        <v>206.69220000000001</v>
      </c>
      <c r="T130" s="4">
        <f>Forward!T130*(1+SUM($B130:$B$228))+(-'Swap - Encargos'!K47-'Swap - Encargos'!$M47)*(1+SUM($B130:$B$228))</f>
        <v>198.34100000000001</v>
      </c>
      <c r="U130" s="4">
        <f>Forward!U130*(1+SUM($B130:$B$228))</f>
        <v>0</v>
      </c>
      <c r="V130" s="6"/>
      <c r="W130" s="20">
        <f t="shared" si="0"/>
        <v>230.93387777777778</v>
      </c>
      <c r="X130" s="20">
        <f t="shared" si="14"/>
        <v>200.16643131313131</v>
      </c>
      <c r="Y130" s="23">
        <f t="shared" si="2"/>
        <v>220.2629</v>
      </c>
      <c r="Z130" s="23">
        <f t="shared" si="15"/>
        <v>197.10812351515153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6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176.04126222222223</v>
      </c>
      <c r="AJ130" s="9">
        <f t="shared" si="8"/>
        <v>0.43256023506060404</v>
      </c>
      <c r="AK130" s="9">
        <f t="shared" si="9"/>
        <v>0.43256023506060404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Encargos'!$M48)*(1+SUM($B131:$B$228))</f>
        <v>314.84729999999996</v>
      </c>
      <c r="O131" s="4">
        <f>Forward!O131*(1+SUM($B131:$B$228))+(-'Swap - Encargos'!F48-'Swap - Encargos'!$M48)*(1+SUM($B131:$B$228))</f>
        <v>228.602</v>
      </c>
      <c r="P131" s="4">
        <f>Forward!P131*(1+SUM($B131:$B$228))+(-'Swap - Encargos'!G48-'Swap - Encargos'!$M48)*(1+SUM($B131:$B$228))</f>
        <v>205.74179999999996</v>
      </c>
      <c r="Q131" s="4">
        <f>Forward!Q131*(1+SUM($B131:$B$228))+(-'Swap - Encargos'!H48-'Swap - Encargos'!$M48)*(1+SUM($B131:$B$228))</f>
        <v>208.85909999999996</v>
      </c>
      <c r="R131" s="4">
        <f>Forward!R131*(1+SUM($B131:$B$228))+(-'Swap - Encargos'!I48-'Swap - Encargos'!$M48)*(1+SUM($B131:$B$228))</f>
        <v>216.13279999999997</v>
      </c>
      <c r="S131" s="4">
        <f>Forward!S131*(1+SUM($B131:$B$228))+(-'Swap - Encargos'!J48-'Swap - Encargos'!$M48)*(1+SUM($B131:$B$228))</f>
        <v>218.21099999999998</v>
      </c>
      <c r="T131" s="4">
        <f>Forward!T131*(1+SUM($B131:$B$228))+(-'Swap - Encargos'!K48-'Swap - Encargos'!$M48)*(1+SUM($B131:$B$228))</f>
        <v>204.70269999999999</v>
      </c>
      <c r="U131" s="4">
        <f>Forward!U131*(1+SUM($B131:$B$228))</f>
        <v>0</v>
      </c>
      <c r="V131" s="6"/>
      <c r="W131" s="20">
        <f t="shared" si="0"/>
        <v>223.23331666666664</v>
      </c>
      <c r="X131" s="20">
        <f t="shared" si="14"/>
        <v>200.16643131313131</v>
      </c>
      <c r="Y131" s="23">
        <f t="shared" si="2"/>
        <v>220.34115499999999</v>
      </c>
      <c r="Z131" s="23">
        <f t="shared" si="15"/>
        <v>197.10812351515153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6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183.74182333333337</v>
      </c>
      <c r="AJ131" s="9">
        <f t="shared" si="8"/>
        <v>0.45148168837372565</v>
      </c>
      <c r="AK131" s="9">
        <f>IF(AJ131&gt;0,AJ131,0)</f>
        <v>0.45148168837372565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Encargos'!$M49)*(1+SUM($B132:$B$228))</f>
        <v>283.42860000000002</v>
      </c>
      <c r="O132" s="4">
        <f>Forward!O132*(1+SUM($B132:$B$228))+(-'Swap - Encargos'!F49-'Swap - Encargos'!$M49)*(1+SUM($B132:$B$228))</f>
        <v>223.21300000000002</v>
      </c>
      <c r="P132" s="4">
        <f>Forward!P132*(1+SUM($B132:$B$228))+(-'Swap - Encargos'!G49-'Swap - Encargos'!$M49)*(1+SUM($B132:$B$228))</f>
        <v>201.41079999999999</v>
      </c>
      <c r="Q132" s="4">
        <f>Forward!Q132*(1+SUM($B132:$B$228))+(-'Swap - Encargos'!H49-'Swap - Encargos'!$M49)*(1+SUM($B132:$B$228))</f>
        <v>206.6018</v>
      </c>
      <c r="R132" s="4">
        <f>Forward!R132*(1+SUM($B132:$B$228))+(-'Swap - Encargos'!I49-'Swap - Encargos'!$M49)*(1+SUM($B132:$B$228))</f>
        <v>204.52539999999999</v>
      </c>
      <c r="S132" s="4">
        <f>Forward!S132*(1+SUM($B132:$B$228))+(-'Swap - Encargos'!J49-'Swap - Encargos'!$M49)*(1+SUM($B132:$B$228))</f>
        <v>211.7928</v>
      </c>
      <c r="T132" s="4">
        <f>Forward!T132*(1+SUM($B132:$B$228))+(-'Swap - Encargos'!K49-'Swap - Encargos'!$M49)*(1+SUM($B132:$B$228))</f>
        <v>203.4872</v>
      </c>
      <c r="U132" s="4">
        <f>Forward!U132*(1+SUM($B132:$B$228))</f>
        <v>0</v>
      </c>
      <c r="V132" s="6"/>
      <c r="W132" s="20">
        <f t="shared" si="0"/>
        <v>214.67668888888889</v>
      </c>
      <c r="X132" s="20">
        <f t="shared" si="14"/>
        <v>200.16643131313131</v>
      </c>
      <c r="Y132" s="23">
        <f t="shared" si="2"/>
        <v>211.89662000000001</v>
      </c>
      <c r="Z132" s="23">
        <f t="shared" si="15"/>
        <v>197.10812351515153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6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192.29845111111112</v>
      </c>
      <c r="AJ132" s="9">
        <f t="shared" si="8"/>
        <v>0.47250662807342758</v>
      </c>
      <c r="AK132" s="9">
        <f>IF(AJ132&gt;0,AJ132,0)</f>
        <v>0.47250662807342758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Encargos'!$M50)*(1+SUM($B133:$B$228))</f>
        <v>308.84720000000004</v>
      </c>
      <c r="O133" s="4">
        <f>Forward!O133*(1+SUM($B133:$B$228))+(-'Swap - Encargos'!F50-'Swap - Encargos'!$M50)*(1+SUM($B133:$B$228))</f>
        <v>264.28200000000004</v>
      </c>
      <c r="P133" s="4">
        <f>Forward!P133*(1+SUM($B133:$B$228))+(-'Swap - Encargos'!G50-'Swap - Encargos'!$M50)*(1+SUM($B133:$B$228))</f>
        <v>237.3356</v>
      </c>
      <c r="Q133" s="4">
        <f>Forward!Q133*(1+SUM($B133:$B$228))+(-'Swap - Encargos'!H50-'Swap - Encargos'!$M50)*(1+SUM($B133:$B$228))</f>
        <v>239.4084</v>
      </c>
      <c r="R133" s="4">
        <f>Forward!R133*(1+SUM($B133:$B$228))+(-'Swap - Encargos'!I50-'Swap - Encargos'!$M50)*(1+SUM($B133:$B$228))</f>
        <v>216.60759999999999</v>
      </c>
      <c r="S133" s="4">
        <f>Forward!S133*(1+SUM($B133:$B$228))+(-'Swap - Encargos'!J50-'Swap - Encargos'!$M50)*(1+SUM($B133:$B$228))</f>
        <v>200.02519999999998</v>
      </c>
      <c r="T133" s="4">
        <f>Forward!T133*(1+SUM($B133:$B$228))+(-'Swap - Encargos'!K50-'Swap - Encargos'!$M50)*(1+SUM($B133:$B$228))</f>
        <v>187.58839999999998</v>
      </c>
      <c r="U133" s="4">
        <f>Forward!U133*(1+SUM($B133:$B$228))</f>
        <v>0</v>
      </c>
      <c r="V133" s="6"/>
      <c r="W133" s="20">
        <f t="shared" si="0"/>
        <v>248.93752222222227</v>
      </c>
      <c r="X133" s="20">
        <f t="shared" si="14"/>
        <v>200.16643131313131</v>
      </c>
      <c r="Y133" s="23">
        <f t="shared" si="2"/>
        <v>233.34546</v>
      </c>
      <c r="Z133" s="23">
        <f t="shared" si="15"/>
        <v>197.10812351515153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6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158.03761777777774</v>
      </c>
      <c r="AJ133" s="9">
        <f t="shared" si="8"/>
        <v>0.38832253433902064</v>
      </c>
      <c r="AK133" s="9">
        <f>IF(AJ133&gt;0,AJ133,0)</f>
        <v>0.38832253433902064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Encargos'!$M51)*(1+SUM($B134:$B$228))</f>
        <v>331.62509999999997</v>
      </c>
      <c r="P134" s="4">
        <f>Forward!P134*(1+SUM($B134:$B$228))+(-'Swap - Encargos'!G51-'Swap - Encargos'!$M51)*(1+SUM($B134:$B$228))</f>
        <v>262.40739999999994</v>
      </c>
      <c r="Q134" s="4">
        <f>Forward!Q134*(1+SUM($B134:$B$228))+(-'Swap - Encargos'!H51-'Swap - Encargos'!$M51)*(1+SUM($B134:$B$228))</f>
        <v>256.20879999999994</v>
      </c>
      <c r="R134" s="4">
        <f>Forward!R134*(1+SUM($B134:$B$228))+(-'Swap - Encargos'!I51-'Swap - Encargos'!$M51)*(1+SUM($B134:$B$228))</f>
        <v>238.64609999999999</v>
      </c>
      <c r="S134" s="4">
        <f>Forward!S134*(1+SUM($B134:$B$228))+(-'Swap - Encargos'!J51-'Swap - Encargos'!$M51)*(1+SUM($B134:$B$228))</f>
        <v>208.68619999999999</v>
      </c>
      <c r="T134" s="4">
        <f>Forward!T134*(1+SUM($B134:$B$228))+(-'Swap - Encargos'!K51-'Swap - Encargos'!$M51)*(1+SUM($B134:$B$228))</f>
        <v>198.35519999999997</v>
      </c>
      <c r="U134" s="4">
        <f>Forward!U134*(1+SUM($B134:$B$228))</f>
        <v>0</v>
      </c>
      <c r="V134" s="6"/>
      <c r="W134" s="20">
        <f t="shared" si="0"/>
        <v>283.41376666666667</v>
      </c>
      <c r="X134" s="20">
        <f t="shared" si="14"/>
        <v>200.16643131313131</v>
      </c>
      <c r="Y134" s="23">
        <f t="shared" si="2"/>
        <v>259.51471999999995</v>
      </c>
      <c r="Z134" s="23">
        <f t="shared" si="15"/>
        <v>197.10812351515153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119.49523333333332</v>
      </c>
      <c r="AJ134" s="9">
        <f t="shared" si="8"/>
        <v>0.29658119658119653</v>
      </c>
      <c r="AK134" s="9">
        <f>IF(AJ134&gt;0,AJ134,0)</f>
        <v>0.29658119658119653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Encargos'!$M52)*(1+SUM($B135:$B$228))</f>
        <v>379.95299999999997</v>
      </c>
      <c r="P135" s="4">
        <f>Forward!P135*(1+SUM($B135:$B$228))+(-'Swap - Encargos'!G52-'Swap - Encargos'!$M52)*(1+SUM($B135:$B$228))</f>
        <v>264.9402</v>
      </c>
      <c r="Q135" s="4">
        <f>Forward!Q135*(1+SUM($B135:$B$228))+(-'Swap - Encargos'!H52-'Swap - Encargos'!$M52)*(1+SUM($B135:$B$228))</f>
        <v>272.12849999999997</v>
      </c>
      <c r="R135" s="4">
        <f>Forward!R135*(1+SUM($B135:$B$228))+(-'Swap - Encargos'!I52-'Swap - Encargos'!$M52)*(1+SUM($B135:$B$228))</f>
        <v>244.40219999999999</v>
      </c>
      <c r="S135" s="4">
        <f>Forward!S135*(1+SUM($B135:$B$228))+(-'Swap - Encargos'!J52-'Swap - Encargos'!$M52)*(1+SUM($B135:$B$228))</f>
        <v>226.94489999999999</v>
      </c>
      <c r="T135" s="4">
        <f>Forward!T135*(1+SUM($B135:$B$228))+(-'Swap - Encargos'!K52-'Swap - Encargos'!$M52)*(1+SUM($B135:$B$228))</f>
        <v>200.24549999999999</v>
      </c>
      <c r="U135" s="4">
        <f>Forward!U135*(1+SUM($B135:$B$228))</f>
        <v>0</v>
      </c>
      <c r="V135" s="6"/>
      <c r="W135" s="20">
        <f t="shared" si="0"/>
        <v>301.90859999999998</v>
      </c>
      <c r="X135" s="20">
        <f t="shared" si="14"/>
        <v>200.16643131313131</v>
      </c>
      <c r="Y135" s="23">
        <f t="shared" si="2"/>
        <v>274.67863499999999</v>
      </c>
      <c r="Z135" s="23">
        <f t="shared" si="15"/>
        <v>197.10812351515153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101.00040000000001</v>
      </c>
      <c r="AJ135" s="9">
        <f>(AE135-W135)/AE135</f>
        <v>0.25067794464755072</v>
      </c>
      <c r="AK135" s="9">
        <f>IF(AJ135&gt;0,AJ135,0)</f>
        <v>0.25067794464755072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Encargos'!$M53)*(1+SUM($B136:$B$228))</f>
        <v>336.07350000000002</v>
      </c>
      <c r="P136" s="4">
        <f>Forward!P136*(1+SUM($B136:$B$228))+(-'Swap - Encargos'!G53-'Swap - Encargos'!$M53)*(1+SUM($B136:$B$228))</f>
        <v>251.28900000000004</v>
      </c>
      <c r="Q136" s="4">
        <f>Forward!Q136*(1+SUM($B136:$B$228))+(-'Swap - Encargos'!H53-'Swap - Encargos'!$M53)*(1+SUM($B136:$B$228))</f>
        <v>251.28900000000004</v>
      </c>
      <c r="R136" s="4">
        <f>Forward!R136*(1+SUM($B136:$B$228))+(-'Swap - Encargos'!I53-'Swap - Encargos'!$M53)*(1+SUM($B136:$B$228))</f>
        <v>235.96650000000002</v>
      </c>
      <c r="S136" s="4">
        <f>Forward!S136*(1+SUM($B136:$B$228))+(-'Swap - Encargos'!J53-'Swap - Encargos'!$M53)*(1+SUM($B136:$B$228))</f>
        <v>224.73000000000002</v>
      </c>
      <c r="T136" s="4">
        <f>Forward!T136*(1+SUM($B136:$B$228))+(-'Swap - Encargos'!K53-'Swap - Encargos'!$M53)*(1+SUM($B136:$B$228))</f>
        <v>211.45050000000001</v>
      </c>
      <c r="U136" s="4">
        <f>Forward!U136*(1+SUM($B136:$B$228))</f>
        <v>0</v>
      </c>
      <c r="V136" s="6"/>
      <c r="W136" s="20">
        <f t="shared" si="0"/>
        <v>273.98900000000009</v>
      </c>
      <c r="X136" s="20">
        <f t="shared" si="14"/>
        <v>200.16643131313131</v>
      </c>
      <c r="Y136" s="23">
        <f t="shared" si="2"/>
        <v>255.71550000000005</v>
      </c>
      <c r="Z136" s="23">
        <f t="shared" si="15"/>
        <v>197.10812351515153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7">AD136*(1-0%)</f>
        <v>402.90899999999999</v>
      </c>
      <c r="AF136" s="8">
        <f t="shared" si="4"/>
        <v>422.38293499999997</v>
      </c>
      <c r="AG136" s="14">
        <f t="shared" ref="AG136:AG140" si="18">$AE136+$AB136</f>
        <v>449.01625300000001</v>
      </c>
      <c r="AH136" s="8">
        <f t="shared" si="6"/>
        <v>484.28628700000002</v>
      </c>
      <c r="AI136" s="25">
        <f t="shared" ref="AI136:AI139" si="19">(AE136-W136)</f>
        <v>128.9199999999999</v>
      </c>
      <c r="AJ136" s="9">
        <f t="shared" ref="AJ136:AJ139" si="20">(AE136-W136)/AE136</f>
        <v>0.31997299638379861</v>
      </c>
      <c r="AK136" s="9">
        <f t="shared" ref="AK136:AK139" si="21">IF(AJ136&gt;0,AJ136,0)</f>
        <v>0.31997299638379861</v>
      </c>
      <c r="AL136" s="9">
        <f t="shared" ref="AL136:AL139" si="22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Encargos'!$M54)*(1+SUM($B137:$B$228))</f>
        <v>264.86279999999999</v>
      </c>
      <c r="P137" s="4">
        <f>Forward!P137*(1+SUM($B137:$B$228))+(-'Swap - Encargos'!G54-'Swap - Encargos'!$M54)*(1+SUM($B137:$B$228))</f>
        <v>246.59639999999996</v>
      </c>
      <c r="Q137" s="4">
        <f>Forward!Q137*(1+SUM($B137:$B$228))+(-'Swap - Encargos'!H54-'Swap - Encargos'!$M54)*(1+SUM($B137:$B$228))</f>
        <v>249.64080000000001</v>
      </c>
      <c r="R137" s="4">
        <f>Forward!R137*(1+SUM($B137:$B$228))+(-'Swap - Encargos'!I54-'Swap - Encargos'!$M54)*(1+SUM($B137:$B$228))</f>
        <v>230.35959999999997</v>
      </c>
      <c r="S137" s="4">
        <f>Forward!S137*(1+SUM($B137:$B$228))+(-'Swap - Encargos'!J54-'Swap - Encargos'!$M54)*(1+SUM($B137:$B$228))</f>
        <v>210.06359999999998</v>
      </c>
      <c r="T137" s="4">
        <f>Forward!T137*(1+SUM($B137:$B$228))+(-'Swap - Encargos'!K54-'Swap - Encargos'!$M54)*(1+SUM($B137:$B$228))</f>
        <v>203.97479999999999</v>
      </c>
      <c r="U137" s="4">
        <f>Forward!U137*(1+SUM($B137:$B$228))</f>
        <v>0</v>
      </c>
      <c r="V137" s="4"/>
      <c r="W137" s="20">
        <f t="shared" si="0"/>
        <v>250.82473333333331</v>
      </c>
      <c r="X137" s="20">
        <f t="shared" si="14"/>
        <v>200.16643131313131</v>
      </c>
      <c r="Y137" s="23">
        <f t="shared" si="2"/>
        <v>237.26023999999998</v>
      </c>
      <c r="Z137" s="23">
        <f t="shared" si="15"/>
        <v>197.10812351515153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7"/>
        <v>402.90899999999999</v>
      </c>
      <c r="AF137" s="8">
        <f t="shared" si="4"/>
        <v>422.38293499999997</v>
      </c>
      <c r="AG137" s="14">
        <f t="shared" si="18"/>
        <v>449.01625300000001</v>
      </c>
      <c r="AH137" s="8">
        <f t="shared" si="6"/>
        <v>484.28628700000002</v>
      </c>
      <c r="AI137" s="25">
        <f t="shared" si="19"/>
        <v>152.08426666666668</v>
      </c>
      <c r="AJ137" s="9">
        <f t="shared" si="20"/>
        <v>0.37746554846545172</v>
      </c>
      <c r="AK137" s="9">
        <f t="shared" si="21"/>
        <v>0.37746554846545172</v>
      </c>
      <c r="AL137" s="9">
        <f t="shared" si="22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Encargos'!$M55)*(1+SUM($B138:$B$228))</f>
        <v>305.45429999999999</v>
      </c>
      <c r="P138" s="4">
        <f>Forward!P138*(1+SUM($B138:$B$228))+(-'Swap - Encargos'!G55-'Swap - Encargos'!$M55)*(1+SUM($B138:$B$228))</f>
        <v>260.08980000000003</v>
      </c>
      <c r="Q138" s="4">
        <f>Forward!Q138*(1+SUM($B138:$B$228))+(-'Swap - Encargos'!H55-'Swap - Encargos'!$M55)*(1+SUM($B138:$B$228))</f>
        <v>251.01689999999996</v>
      </c>
      <c r="R138" s="4">
        <f>Forward!R138*(1+SUM($B138:$B$228))+(-'Swap - Encargos'!I55-'Swap - Encargos'!$M55)*(1+SUM($B138:$B$228))</f>
        <v>232.87109999999996</v>
      </c>
      <c r="S138" s="4">
        <f>Forward!S138*(1+SUM($B138:$B$228))+(-'Swap - Encargos'!J55-'Swap - Encargos'!$M55)*(1+SUM($B138:$B$228))</f>
        <v>227.8306</v>
      </c>
      <c r="T138" s="4">
        <f>Forward!T138*(1+SUM($B138:$B$228))+(-'Swap - Encargos'!K55-'Swap - Encargos'!$M55)*(1+SUM($B138:$B$228))</f>
        <v>205.6524</v>
      </c>
      <c r="U138" s="4">
        <f>Forward!U138*(1+SUM($B138:$B$228))</f>
        <v>0</v>
      </c>
      <c r="V138" s="4"/>
      <c r="W138" s="20">
        <f t="shared" si="0"/>
        <v>264.12220000000002</v>
      </c>
      <c r="X138" s="20">
        <f t="shared" si="14"/>
        <v>200.16643131313131</v>
      </c>
      <c r="Y138" s="23">
        <f t="shared" si="2"/>
        <v>248.79908000000003</v>
      </c>
      <c r="Z138" s="23">
        <f t="shared" si="15"/>
        <v>197.10812351515153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7"/>
        <v>402.90899999999999</v>
      </c>
      <c r="AF138" s="8">
        <f t="shared" si="4"/>
        <v>422.38293499999997</v>
      </c>
      <c r="AG138" s="14">
        <f t="shared" si="18"/>
        <v>449.01625300000001</v>
      </c>
      <c r="AH138" s="8">
        <f t="shared" si="6"/>
        <v>484.28628700000002</v>
      </c>
      <c r="AI138" s="25">
        <f t="shared" si="19"/>
        <v>138.78679999999997</v>
      </c>
      <c r="AJ138" s="9">
        <f t="shared" si="20"/>
        <v>0.34446190082624112</v>
      </c>
      <c r="AK138" s="9">
        <f t="shared" si="21"/>
        <v>0.34446190082624112</v>
      </c>
      <c r="AL138" s="9">
        <f t="shared" si="22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Encargos'!$M56)*(1+SUM($B139:$B$228))</f>
        <v>290.66699999999997</v>
      </c>
      <c r="P139" s="4">
        <f>Forward!P139*(1+SUM($B139:$B$228))+(-'Swap - Encargos'!G56-'Swap - Encargos'!$M56)*(1+SUM($B139:$B$228))</f>
        <v>267.61410000000001</v>
      </c>
      <c r="Q139" s="4">
        <f>Forward!Q139*(1+SUM($B139:$B$228))+(-'Swap - Encargos'!H56-'Swap - Encargos'!$M56)*(1+SUM($B139:$B$228))</f>
        <v>252.57959999999997</v>
      </c>
      <c r="R139" s="4">
        <f>Forward!R139*(1+SUM($B139:$B$228))+(-'Swap - Encargos'!I56-'Swap - Encargos'!$M56)*(1+SUM($B139:$B$228))</f>
        <v>236.5428</v>
      </c>
      <c r="S139" s="4">
        <f>Forward!S139*(1+SUM($B139:$B$228))+(-'Swap - Encargos'!J56-'Swap - Encargos'!$M56)*(1+SUM($B139:$B$228))</f>
        <v>218.50139999999999</v>
      </c>
      <c r="T139" s="4">
        <f>Forward!T139*(1+SUM($B139:$B$228))+(-'Swap - Encargos'!K56-'Swap - Encargos'!$M56)*(1+SUM($B139:$B$228))</f>
        <v>208.47839999999999</v>
      </c>
      <c r="U139" s="4">
        <f>Forward!U139*(1+SUM($B139:$B$228))</f>
        <v>0</v>
      </c>
      <c r="V139" s="4"/>
      <c r="W139" s="20">
        <f t="shared" si="0"/>
        <v>262.76964999999996</v>
      </c>
      <c r="X139" s="20">
        <f t="shared" si="14"/>
        <v>200.16643131313131</v>
      </c>
      <c r="Y139" s="23">
        <f t="shared" si="2"/>
        <v>246.33192999999997</v>
      </c>
      <c r="Z139" s="23">
        <f t="shared" si="15"/>
        <v>197.10812351515153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7"/>
        <v>402.90899999999999</v>
      </c>
      <c r="AF139" s="8">
        <f t="shared" si="4"/>
        <v>422.38293499999997</v>
      </c>
      <c r="AG139" s="14">
        <f t="shared" si="18"/>
        <v>449.01625300000001</v>
      </c>
      <c r="AH139" s="8">
        <f t="shared" si="6"/>
        <v>484.28628700000002</v>
      </c>
      <c r="AI139" s="25">
        <f t="shared" si="19"/>
        <v>140.13935000000004</v>
      </c>
      <c r="AJ139" s="9">
        <f t="shared" si="20"/>
        <v>0.34781886232375064</v>
      </c>
      <c r="AK139" s="9">
        <f t="shared" si="21"/>
        <v>0.34781886232375064</v>
      </c>
      <c r="AL139" s="9">
        <f t="shared" si="22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Encargos'!$M57)*(1+SUM($B140:$B$228))</f>
        <v>253.17709999999997</v>
      </c>
      <c r="P140" s="4">
        <f>Forward!P140*(1+SUM($B140:$B$228))+(-'Swap - Encargos'!G57-'Swap - Encargos'!$M57)*(1+SUM($B140:$B$228))</f>
        <v>268.18759999999997</v>
      </c>
      <c r="Q140" s="4">
        <f>Forward!Q140*(1+SUM($B140:$B$228))+(-'Swap - Encargos'!H57-'Swap - Encargos'!$M57)*(1+SUM($B140:$B$228))</f>
        <v>254.17779999999999</v>
      </c>
      <c r="R140" s="4">
        <f>Forward!R140*(1+SUM($B140:$B$228))+(-'Swap - Encargos'!I57-'Swap - Encargos'!$M57)*(1+SUM($B140:$B$228))</f>
        <v>236.16519999999997</v>
      </c>
      <c r="S140" s="4">
        <f>Forward!S140*(1+SUM($B140:$B$228))+(-'Swap - Encargos'!J57-'Swap - Encargos'!$M57)*(1+SUM($B140:$B$228))</f>
        <v>213.14909999999998</v>
      </c>
      <c r="T140" s="4">
        <f>Forward!T140*(1+SUM($B140:$B$228))+(-'Swap - Encargos'!K57-'Swap - Encargos'!$M57)*(1+SUM($B140:$B$228))</f>
        <v>206.14420000000001</v>
      </c>
      <c r="U140" s="4">
        <f>Forward!U140*(1+SUM($B140:$B$228))</f>
        <v>0</v>
      </c>
      <c r="V140" s="4"/>
      <c r="W140" s="20">
        <f t="shared" si="0"/>
        <v>255.67884999999998</v>
      </c>
      <c r="X140" s="20">
        <f t="shared" si="14"/>
        <v>200.16643131313131</v>
      </c>
      <c r="Y140" s="23">
        <f t="shared" si="2"/>
        <v>240.26806999999999</v>
      </c>
      <c r="Z140" s="23">
        <f t="shared" si="15"/>
        <v>197.10812351515153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3">AD140*(1-0%)</f>
        <v>402.90899999999999</v>
      </c>
      <c r="AF140" s="8">
        <f t="shared" si="4"/>
        <v>422.38293499999997</v>
      </c>
      <c r="AG140" s="14">
        <f t="shared" si="18"/>
        <v>449.01625300000001</v>
      </c>
      <c r="AH140" s="8">
        <f t="shared" si="6"/>
        <v>484.28628700000002</v>
      </c>
      <c r="AI140" s="25">
        <f t="shared" ref="AI140" si="24">(AE140-W140)</f>
        <v>147.23015000000001</v>
      </c>
      <c r="AJ140" s="9">
        <f t="shared" ref="AJ140" si="25">(AE140-W140)/AE140</f>
        <v>0.36541787351486321</v>
      </c>
      <c r="AK140" s="9">
        <f t="shared" ref="AK140" si="26">IF(AJ140&gt;0,AJ140,0)</f>
        <v>0.36541787351486321</v>
      </c>
      <c r="AL140" s="9">
        <f t="shared" ref="AL140" si="27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FD0DE-2A35-491A-847E-7F00895DA988}">
  <dimension ref="A1:AG58"/>
  <sheetViews>
    <sheetView topLeftCell="A43" zoomScale="85" zoomScaleNormal="85" workbookViewId="0">
      <selection activeCell="AA57" sqref="A57:AA58"/>
    </sheetView>
  </sheetViews>
  <sheetFormatPr defaultRowHeight="14.4" x14ac:dyDescent="0.3"/>
  <cols>
    <col min="1" max="1" width="11.44140625" style="39" customWidth="1"/>
    <col min="2" max="5" width="10.5546875" style="39" customWidth="1"/>
    <col min="6" max="11" width="8.88671875" style="39"/>
    <col min="12" max="12" width="14.5546875" style="39" customWidth="1"/>
    <col min="13" max="17" width="15.44140625" style="39" customWidth="1"/>
    <col min="18" max="23" width="8.88671875" style="39"/>
    <col min="24" max="27" width="15.44140625" customWidth="1"/>
  </cols>
  <sheetData>
    <row r="1" spans="1:33" x14ac:dyDescent="0.3">
      <c r="B1" s="58" t="s">
        <v>29</v>
      </c>
      <c r="C1" s="59"/>
      <c r="D1" s="59"/>
      <c r="E1" s="59"/>
      <c r="F1" s="59"/>
      <c r="G1" s="59"/>
      <c r="H1" s="59"/>
      <c r="I1" s="59"/>
      <c r="J1" s="59"/>
      <c r="K1" s="60"/>
      <c r="L1" s="6" t="s">
        <v>30</v>
      </c>
      <c r="M1" s="6" t="s">
        <v>27</v>
      </c>
      <c r="N1" s="58" t="s">
        <v>31</v>
      </c>
      <c r="O1" s="59"/>
      <c r="P1" s="59"/>
      <c r="Q1" s="59"/>
      <c r="R1" s="59"/>
      <c r="S1" s="59"/>
      <c r="T1" s="59"/>
      <c r="U1" s="59"/>
      <c r="V1" s="59"/>
      <c r="W1" s="60"/>
      <c r="X1" s="58" t="s">
        <v>33</v>
      </c>
      <c r="Y1" s="59"/>
      <c r="Z1" s="59"/>
      <c r="AA1" s="59"/>
      <c r="AB1" s="59"/>
      <c r="AC1" s="59"/>
      <c r="AD1" s="59"/>
      <c r="AE1" s="59"/>
      <c r="AF1" s="59"/>
      <c r="AG1" s="60"/>
    </row>
    <row r="2" spans="1:33" x14ac:dyDescent="0.3">
      <c r="A2" s="5" t="s">
        <v>32</v>
      </c>
      <c r="B2" s="5">
        <v>2022</v>
      </c>
      <c r="C2" s="5">
        <v>2023</v>
      </c>
      <c r="D2" s="5">
        <v>2024</v>
      </c>
      <c r="E2" s="5">
        <v>2025</v>
      </c>
      <c r="F2" s="5">
        <v>2026</v>
      </c>
      <c r="G2" s="5">
        <v>2027</v>
      </c>
      <c r="H2" s="5">
        <v>2028</v>
      </c>
      <c r="I2" s="5">
        <v>2029</v>
      </c>
      <c r="J2" s="5">
        <v>2030</v>
      </c>
      <c r="K2" s="5">
        <v>2031</v>
      </c>
      <c r="L2" s="38" t="s">
        <v>28</v>
      </c>
      <c r="M2" s="38" t="s">
        <v>28</v>
      </c>
      <c r="N2" s="38">
        <v>2022</v>
      </c>
      <c r="O2" s="38">
        <v>2023</v>
      </c>
      <c r="P2" s="38">
        <v>2024</v>
      </c>
      <c r="Q2" s="38">
        <v>2025</v>
      </c>
      <c r="R2" s="5">
        <v>2026</v>
      </c>
      <c r="S2" s="5">
        <v>2027</v>
      </c>
      <c r="T2" s="5">
        <v>2028</v>
      </c>
      <c r="U2" s="5">
        <v>2029</v>
      </c>
      <c r="V2" s="5">
        <v>2030</v>
      </c>
      <c r="W2" s="5">
        <v>2031</v>
      </c>
      <c r="X2" s="38">
        <v>2022</v>
      </c>
      <c r="Y2" s="38">
        <v>2023</v>
      </c>
      <c r="Z2" s="38">
        <v>2024</v>
      </c>
      <c r="AA2" s="38">
        <v>2025</v>
      </c>
      <c r="AB2" s="5">
        <v>2026</v>
      </c>
      <c r="AC2" s="5">
        <v>2027</v>
      </c>
      <c r="AD2" s="5">
        <v>2028</v>
      </c>
      <c r="AE2" s="5">
        <v>2029</v>
      </c>
      <c r="AF2" s="5">
        <v>2030</v>
      </c>
      <c r="AG2" s="5">
        <v>2031</v>
      </c>
    </row>
    <row r="3" spans="1:33" x14ac:dyDescent="0.3">
      <c r="A3" s="37">
        <v>44562</v>
      </c>
      <c r="B3" s="5">
        <v>19</v>
      </c>
      <c r="C3" s="5">
        <v>16</v>
      </c>
      <c r="D3" s="5">
        <v>10</v>
      </c>
      <c r="E3" s="5">
        <v>9</v>
      </c>
      <c r="F3" s="5">
        <v>6</v>
      </c>
      <c r="G3" s="5">
        <v>3</v>
      </c>
      <c r="H3" s="5">
        <v>1</v>
      </c>
      <c r="I3" s="5">
        <v>0</v>
      </c>
      <c r="J3" s="5">
        <v>0</v>
      </c>
      <c r="K3" s="5">
        <v>0</v>
      </c>
      <c r="L3" s="6">
        <v>30</v>
      </c>
      <c r="M3" s="5">
        <v>5</v>
      </c>
      <c r="N3" s="5">
        <v>38</v>
      </c>
      <c r="O3" s="5">
        <v>38</v>
      </c>
      <c r="P3" s="5">
        <v>41</v>
      </c>
      <c r="Q3" s="5">
        <v>40</v>
      </c>
      <c r="R3" s="5">
        <v>37</v>
      </c>
      <c r="S3" s="5">
        <v>40</v>
      </c>
      <c r="T3" s="5">
        <v>40</v>
      </c>
      <c r="U3" s="5">
        <v>40</v>
      </c>
      <c r="V3" s="5">
        <v>40</v>
      </c>
      <c r="W3" s="5">
        <v>40</v>
      </c>
      <c r="X3" s="5">
        <v>23</v>
      </c>
      <c r="Y3" s="5">
        <v>23</v>
      </c>
      <c r="Z3" s="5">
        <v>21</v>
      </c>
      <c r="AA3" s="5">
        <v>23</v>
      </c>
      <c r="AB3" s="5">
        <v>20</v>
      </c>
      <c r="AC3" s="5">
        <v>23</v>
      </c>
      <c r="AD3" s="5">
        <v>21</v>
      </c>
      <c r="AE3" s="5">
        <v>20</v>
      </c>
      <c r="AF3" s="5">
        <v>21</v>
      </c>
      <c r="AG3" s="5">
        <v>21</v>
      </c>
    </row>
    <row r="4" spans="1:33" x14ac:dyDescent="0.3">
      <c r="A4" s="37">
        <v>44593</v>
      </c>
      <c r="B4" s="5">
        <v>28</v>
      </c>
      <c r="C4" s="5">
        <v>22</v>
      </c>
      <c r="D4" s="5">
        <v>11</v>
      </c>
      <c r="E4" s="5">
        <v>8</v>
      </c>
      <c r="F4" s="5">
        <v>6</v>
      </c>
      <c r="G4" s="5">
        <v>3</v>
      </c>
      <c r="H4" s="5">
        <v>1</v>
      </c>
      <c r="I4" s="5">
        <v>0</v>
      </c>
      <c r="J4" s="5">
        <v>0</v>
      </c>
      <c r="K4" s="5">
        <v>0</v>
      </c>
      <c r="L4" s="6">
        <v>30</v>
      </c>
      <c r="M4" s="5">
        <v>5</v>
      </c>
      <c r="N4" s="5">
        <v>40</v>
      </c>
      <c r="O4" s="5">
        <v>40</v>
      </c>
      <c r="P4" s="5">
        <v>40</v>
      </c>
      <c r="Q4" s="5">
        <v>37</v>
      </c>
      <c r="R4" s="5">
        <v>41</v>
      </c>
      <c r="S4" s="5">
        <v>38</v>
      </c>
      <c r="T4" s="5">
        <v>38</v>
      </c>
      <c r="U4" s="5">
        <v>38</v>
      </c>
      <c r="V4" s="5">
        <v>38</v>
      </c>
      <c r="W4" s="5">
        <v>38</v>
      </c>
      <c r="X4" s="5">
        <v>23</v>
      </c>
      <c r="Y4" s="5">
        <v>21</v>
      </c>
      <c r="Z4" s="5">
        <v>22</v>
      </c>
      <c r="AA4" s="5">
        <v>20</v>
      </c>
      <c r="AB4" s="5">
        <v>21</v>
      </c>
      <c r="AC4" s="5">
        <v>22</v>
      </c>
      <c r="AD4" s="5">
        <v>22</v>
      </c>
      <c r="AE4" s="5">
        <v>20</v>
      </c>
      <c r="AF4" s="5">
        <v>20</v>
      </c>
      <c r="AG4" s="5">
        <v>21</v>
      </c>
    </row>
    <row r="5" spans="1:33" x14ac:dyDescent="0.3">
      <c r="A5" s="37">
        <v>44621</v>
      </c>
      <c r="B5" s="5">
        <v>5</v>
      </c>
      <c r="C5" s="5">
        <v>15</v>
      </c>
      <c r="D5" s="5">
        <v>11</v>
      </c>
      <c r="E5" s="5">
        <v>12</v>
      </c>
      <c r="F5" s="5">
        <v>6</v>
      </c>
      <c r="G5" s="5">
        <v>3</v>
      </c>
      <c r="H5" s="5">
        <v>1</v>
      </c>
      <c r="I5" s="5">
        <v>0</v>
      </c>
      <c r="J5" s="5">
        <v>0</v>
      </c>
      <c r="K5" s="5">
        <v>0</v>
      </c>
      <c r="L5" s="6">
        <v>30</v>
      </c>
      <c r="M5" s="5">
        <v>5</v>
      </c>
      <c r="N5" s="5">
        <v>40</v>
      </c>
      <c r="O5" s="5">
        <v>40</v>
      </c>
      <c r="P5" s="5">
        <v>40</v>
      </c>
      <c r="Q5" s="5">
        <v>37</v>
      </c>
      <c r="R5" s="5">
        <v>37</v>
      </c>
      <c r="S5" s="5">
        <v>38</v>
      </c>
      <c r="T5" s="5">
        <v>38</v>
      </c>
      <c r="U5" s="5">
        <v>38</v>
      </c>
      <c r="V5" s="5">
        <v>38</v>
      </c>
      <c r="W5" s="5">
        <v>38</v>
      </c>
      <c r="X5" s="5">
        <v>20</v>
      </c>
      <c r="Y5" s="5">
        <v>21</v>
      </c>
      <c r="Z5" s="5">
        <v>21</v>
      </c>
      <c r="AA5" s="5">
        <v>22</v>
      </c>
      <c r="AB5" s="5">
        <v>23</v>
      </c>
      <c r="AC5" s="5">
        <v>21</v>
      </c>
      <c r="AD5" s="5">
        <v>20</v>
      </c>
      <c r="AE5" s="5">
        <v>22</v>
      </c>
      <c r="AF5" s="5">
        <v>23</v>
      </c>
      <c r="AG5" s="5">
        <v>22</v>
      </c>
    </row>
    <row r="6" spans="1:33" x14ac:dyDescent="0.3">
      <c r="A6" s="37">
        <v>44652</v>
      </c>
      <c r="B6" s="5">
        <v>6</v>
      </c>
      <c r="C6" s="5">
        <v>22</v>
      </c>
      <c r="D6" s="5">
        <v>14</v>
      </c>
      <c r="E6" s="5">
        <v>7</v>
      </c>
      <c r="F6" s="5">
        <v>8</v>
      </c>
      <c r="G6" s="5">
        <v>5</v>
      </c>
      <c r="H6" s="5">
        <v>3</v>
      </c>
      <c r="I6" s="5">
        <v>0</v>
      </c>
      <c r="J6" s="5">
        <v>0</v>
      </c>
      <c r="K6" s="5">
        <v>0</v>
      </c>
      <c r="L6" s="6">
        <v>30</v>
      </c>
      <c r="M6" s="5">
        <v>5</v>
      </c>
      <c r="N6" s="5">
        <v>42</v>
      </c>
      <c r="O6" s="5">
        <v>42</v>
      </c>
      <c r="P6" s="5">
        <v>39</v>
      </c>
      <c r="Q6" s="5">
        <v>41</v>
      </c>
      <c r="R6" s="5">
        <v>40</v>
      </c>
      <c r="S6" s="5">
        <v>40</v>
      </c>
      <c r="T6" s="5">
        <v>40</v>
      </c>
      <c r="U6" s="5">
        <v>40</v>
      </c>
      <c r="V6" s="5">
        <v>40</v>
      </c>
      <c r="W6" s="5">
        <v>40</v>
      </c>
      <c r="X6" s="5">
        <v>21</v>
      </c>
      <c r="Y6" s="5">
        <v>20</v>
      </c>
      <c r="Z6" s="5">
        <v>22</v>
      </c>
      <c r="AA6" s="5">
        <v>20</v>
      </c>
      <c r="AB6" s="5">
        <v>20</v>
      </c>
      <c r="AC6" s="5">
        <v>22</v>
      </c>
      <c r="AD6" s="5">
        <v>22</v>
      </c>
      <c r="AE6" s="5">
        <v>20</v>
      </c>
      <c r="AF6" s="5">
        <v>22</v>
      </c>
      <c r="AG6" s="5">
        <v>23</v>
      </c>
    </row>
    <row r="7" spans="1:33" x14ac:dyDescent="0.3">
      <c r="A7" s="37">
        <v>44682</v>
      </c>
      <c r="B7" s="5">
        <v>6</v>
      </c>
      <c r="C7" s="5">
        <v>21</v>
      </c>
      <c r="D7" s="5">
        <v>10</v>
      </c>
      <c r="E7" s="5">
        <v>3</v>
      </c>
      <c r="F7" s="5">
        <v>11</v>
      </c>
      <c r="G7" s="5">
        <v>5</v>
      </c>
      <c r="H7" s="5">
        <v>3</v>
      </c>
      <c r="I7" s="5">
        <v>0</v>
      </c>
      <c r="J7" s="5">
        <v>0</v>
      </c>
      <c r="K7" s="5">
        <v>0</v>
      </c>
      <c r="L7" s="6">
        <v>30</v>
      </c>
      <c r="M7" s="5">
        <v>5</v>
      </c>
      <c r="N7" s="5">
        <v>40</v>
      </c>
      <c r="O7" s="5">
        <v>40</v>
      </c>
      <c r="P7" s="5">
        <v>43</v>
      </c>
      <c r="Q7" s="5">
        <v>41</v>
      </c>
      <c r="R7" s="5">
        <v>41</v>
      </c>
      <c r="S7" s="5">
        <v>40</v>
      </c>
      <c r="T7" s="5">
        <v>40</v>
      </c>
      <c r="U7" s="5">
        <v>40</v>
      </c>
      <c r="V7" s="5">
        <v>40</v>
      </c>
      <c r="W7" s="5">
        <v>40</v>
      </c>
      <c r="X7" s="5">
        <v>21</v>
      </c>
      <c r="Y7" s="5">
        <v>20</v>
      </c>
      <c r="Z7" s="5">
        <v>21</v>
      </c>
      <c r="AA7" s="5">
        <v>23</v>
      </c>
      <c r="AB7" s="5">
        <v>22</v>
      </c>
      <c r="AC7" s="5">
        <v>22</v>
      </c>
      <c r="AD7" s="5">
        <v>23</v>
      </c>
      <c r="AE7" s="5">
        <v>21</v>
      </c>
      <c r="AF7" s="5">
        <v>20</v>
      </c>
      <c r="AG7" s="5">
        <v>23</v>
      </c>
    </row>
    <row r="8" spans="1:33" x14ac:dyDescent="0.3">
      <c r="A8" s="37">
        <v>44713</v>
      </c>
      <c r="B8" s="5">
        <v>5</v>
      </c>
      <c r="C8" s="5">
        <v>15</v>
      </c>
      <c r="D8" s="5">
        <v>9</v>
      </c>
      <c r="E8" s="5">
        <v>13</v>
      </c>
      <c r="F8" s="5">
        <v>12</v>
      </c>
      <c r="G8" s="5">
        <v>5</v>
      </c>
      <c r="H8" s="5">
        <v>3</v>
      </c>
      <c r="I8" s="5">
        <v>0</v>
      </c>
      <c r="J8" s="5">
        <v>0</v>
      </c>
      <c r="K8" s="5">
        <v>0</v>
      </c>
      <c r="L8" s="6">
        <v>30</v>
      </c>
      <c r="M8" s="5">
        <v>5</v>
      </c>
      <c r="N8" s="5">
        <v>43</v>
      </c>
      <c r="O8" s="5">
        <v>43</v>
      </c>
      <c r="P8" s="5">
        <v>42</v>
      </c>
      <c r="Q8" s="5">
        <v>40</v>
      </c>
      <c r="R8" s="5">
        <v>42</v>
      </c>
      <c r="S8" s="5">
        <v>39</v>
      </c>
      <c r="T8" s="5">
        <v>39</v>
      </c>
      <c r="U8" s="5">
        <v>39</v>
      </c>
      <c r="V8" s="5">
        <v>39</v>
      </c>
      <c r="W8" s="5">
        <v>39</v>
      </c>
      <c r="X8" s="5">
        <v>20</v>
      </c>
      <c r="Y8" s="5">
        <v>20</v>
      </c>
      <c r="Z8" s="5">
        <v>21</v>
      </c>
      <c r="AA8" s="5">
        <v>21</v>
      </c>
      <c r="AB8" s="5">
        <v>21</v>
      </c>
      <c r="AC8" s="5">
        <v>23</v>
      </c>
      <c r="AD8" s="5">
        <v>21</v>
      </c>
      <c r="AE8" s="5">
        <v>22</v>
      </c>
      <c r="AF8" s="5">
        <v>23</v>
      </c>
      <c r="AG8" s="5">
        <v>22</v>
      </c>
    </row>
    <row r="9" spans="1:33" x14ac:dyDescent="0.3">
      <c r="A9" s="37">
        <v>44743</v>
      </c>
      <c r="B9" s="5">
        <v>6</v>
      </c>
      <c r="C9" s="5">
        <v>15</v>
      </c>
      <c r="D9" s="5">
        <v>12</v>
      </c>
      <c r="E9" s="5">
        <v>8</v>
      </c>
      <c r="F9" s="5">
        <v>11</v>
      </c>
      <c r="G9" s="5">
        <v>5</v>
      </c>
      <c r="H9" s="5">
        <v>3</v>
      </c>
      <c r="I9" s="5">
        <v>0</v>
      </c>
      <c r="J9" s="5">
        <v>0</v>
      </c>
      <c r="K9" s="5">
        <v>0</v>
      </c>
      <c r="L9" s="6">
        <v>30</v>
      </c>
      <c r="M9" s="5">
        <v>5</v>
      </c>
      <c r="N9" s="5">
        <v>37</v>
      </c>
      <c r="O9" s="5">
        <v>37</v>
      </c>
      <c r="P9" s="5">
        <v>38</v>
      </c>
      <c r="Q9" s="5">
        <v>39</v>
      </c>
      <c r="R9" s="5">
        <v>42</v>
      </c>
      <c r="S9" s="5">
        <v>38</v>
      </c>
      <c r="T9" s="5">
        <v>38</v>
      </c>
      <c r="U9" s="5">
        <v>38</v>
      </c>
      <c r="V9" s="5">
        <v>38</v>
      </c>
      <c r="W9" s="5">
        <v>38</v>
      </c>
      <c r="X9" s="5">
        <v>20</v>
      </c>
      <c r="Y9" s="5">
        <v>23</v>
      </c>
      <c r="Z9" s="5">
        <v>22</v>
      </c>
      <c r="AA9" s="5">
        <v>21</v>
      </c>
      <c r="AB9" s="5">
        <v>20</v>
      </c>
      <c r="AC9" s="5">
        <v>23</v>
      </c>
      <c r="AD9" s="5">
        <v>22</v>
      </c>
      <c r="AE9" s="5">
        <v>20</v>
      </c>
      <c r="AF9" s="5">
        <v>21</v>
      </c>
      <c r="AG9" s="5">
        <v>23</v>
      </c>
    </row>
    <row r="10" spans="1:33" x14ac:dyDescent="0.3">
      <c r="A10" s="37">
        <v>44774</v>
      </c>
      <c r="B10" s="5">
        <v>-3</v>
      </c>
      <c r="C10" s="5">
        <v>10</v>
      </c>
      <c r="D10" s="5">
        <v>12</v>
      </c>
      <c r="E10" s="5">
        <v>12</v>
      </c>
      <c r="F10" s="5">
        <v>9</v>
      </c>
      <c r="G10" s="5">
        <v>3</v>
      </c>
      <c r="H10" s="5">
        <v>-2</v>
      </c>
      <c r="I10" s="5">
        <v>0</v>
      </c>
      <c r="J10" s="5">
        <v>0</v>
      </c>
      <c r="K10" s="5">
        <v>0</v>
      </c>
      <c r="L10" s="6">
        <v>30</v>
      </c>
      <c r="M10" s="5">
        <v>5</v>
      </c>
      <c r="N10" s="5">
        <v>42</v>
      </c>
      <c r="O10" s="5">
        <v>42</v>
      </c>
      <c r="P10" s="5">
        <v>42</v>
      </c>
      <c r="Q10" s="5">
        <v>43</v>
      </c>
      <c r="R10" s="5">
        <v>41</v>
      </c>
      <c r="S10" s="5">
        <v>42</v>
      </c>
      <c r="T10" s="5">
        <v>42</v>
      </c>
      <c r="U10" s="5">
        <v>42</v>
      </c>
      <c r="V10" s="5">
        <v>42</v>
      </c>
      <c r="W10" s="5">
        <v>42</v>
      </c>
      <c r="X10" s="5">
        <v>22</v>
      </c>
      <c r="Y10" s="5">
        <v>23</v>
      </c>
      <c r="Z10" s="5">
        <v>21</v>
      </c>
      <c r="AA10" s="5">
        <v>21</v>
      </c>
      <c r="AB10" s="5">
        <v>23</v>
      </c>
      <c r="AC10" s="5">
        <v>20</v>
      </c>
      <c r="AD10" s="5">
        <v>22</v>
      </c>
      <c r="AE10" s="5">
        <v>23</v>
      </c>
      <c r="AF10" s="5">
        <v>20</v>
      </c>
      <c r="AG10" s="5">
        <v>22</v>
      </c>
    </row>
    <row r="11" spans="1:33" x14ac:dyDescent="0.3">
      <c r="A11" s="37">
        <v>44805</v>
      </c>
      <c r="B11" s="5">
        <v>-2</v>
      </c>
      <c r="C11" s="5">
        <v>18</v>
      </c>
      <c r="D11" s="5">
        <v>9</v>
      </c>
      <c r="E11" s="5">
        <v>6</v>
      </c>
      <c r="F11" s="5">
        <v>9</v>
      </c>
      <c r="G11" s="5">
        <v>3</v>
      </c>
      <c r="H11" s="5">
        <v>4</v>
      </c>
      <c r="I11" s="5">
        <v>5</v>
      </c>
      <c r="J11" s="5">
        <v>3</v>
      </c>
      <c r="K11" s="5">
        <v>1</v>
      </c>
      <c r="L11" s="6">
        <v>30</v>
      </c>
      <c r="M11" s="5">
        <v>5</v>
      </c>
      <c r="N11" s="5">
        <v>37</v>
      </c>
      <c r="O11" s="5">
        <v>37</v>
      </c>
      <c r="P11" s="5">
        <v>42</v>
      </c>
      <c r="Q11" s="5">
        <v>39</v>
      </c>
      <c r="R11" s="5">
        <v>43</v>
      </c>
      <c r="S11" s="5">
        <v>43</v>
      </c>
      <c r="T11" s="5">
        <v>43</v>
      </c>
      <c r="U11" s="5">
        <v>43</v>
      </c>
      <c r="V11" s="5">
        <v>43</v>
      </c>
      <c r="W11" s="5">
        <v>43</v>
      </c>
      <c r="X11" s="5">
        <v>22</v>
      </c>
      <c r="Y11" s="5">
        <v>21</v>
      </c>
      <c r="Z11" s="5">
        <v>22</v>
      </c>
      <c r="AA11" s="5">
        <v>20</v>
      </c>
      <c r="AB11" s="5">
        <v>21</v>
      </c>
      <c r="AC11" s="5">
        <v>20</v>
      </c>
      <c r="AD11" s="5">
        <v>22</v>
      </c>
      <c r="AE11" s="5">
        <v>21</v>
      </c>
      <c r="AF11" s="5">
        <v>21</v>
      </c>
      <c r="AG11" s="5">
        <v>20</v>
      </c>
    </row>
    <row r="12" spans="1:33" x14ac:dyDescent="0.3">
      <c r="A12" s="37">
        <v>44835</v>
      </c>
      <c r="B12" s="5">
        <v>-5</v>
      </c>
      <c r="C12" s="5">
        <v>12</v>
      </c>
      <c r="D12" s="5">
        <v>11</v>
      </c>
      <c r="E12" s="5">
        <v>7</v>
      </c>
      <c r="F12" s="5">
        <v>6</v>
      </c>
      <c r="G12" s="5">
        <v>6</v>
      </c>
      <c r="H12" s="5">
        <v>7</v>
      </c>
      <c r="I12" s="5">
        <v>5</v>
      </c>
      <c r="J12" s="5">
        <v>3</v>
      </c>
      <c r="K12" s="5">
        <v>1</v>
      </c>
      <c r="L12" s="6">
        <v>30</v>
      </c>
      <c r="M12" s="5">
        <v>5</v>
      </c>
      <c r="N12" s="5">
        <v>39</v>
      </c>
      <c r="O12" s="5">
        <v>39</v>
      </c>
      <c r="P12" s="5">
        <v>40</v>
      </c>
      <c r="Q12" s="5">
        <v>43</v>
      </c>
      <c r="R12" s="5">
        <v>38</v>
      </c>
      <c r="S12" s="5">
        <v>42</v>
      </c>
      <c r="T12" s="5">
        <v>42</v>
      </c>
      <c r="U12" s="5">
        <v>42</v>
      </c>
      <c r="V12" s="5">
        <v>42</v>
      </c>
      <c r="W12" s="5">
        <v>42</v>
      </c>
      <c r="X12" s="5">
        <v>23</v>
      </c>
      <c r="Y12" s="5">
        <v>22</v>
      </c>
      <c r="Z12" s="5">
        <v>20</v>
      </c>
      <c r="AA12" s="5">
        <v>20</v>
      </c>
      <c r="AB12" s="5">
        <v>22</v>
      </c>
      <c r="AC12" s="5">
        <v>20</v>
      </c>
      <c r="AD12" s="5">
        <v>23</v>
      </c>
      <c r="AE12" s="5">
        <v>23</v>
      </c>
      <c r="AF12" s="5">
        <v>23</v>
      </c>
      <c r="AG12" s="5">
        <v>22</v>
      </c>
    </row>
    <row r="13" spans="1:33" x14ac:dyDescent="0.3">
      <c r="A13" s="37">
        <v>44866</v>
      </c>
      <c r="B13" s="5">
        <v>-5</v>
      </c>
      <c r="C13" s="5">
        <v>10</v>
      </c>
      <c r="D13" s="5">
        <v>13</v>
      </c>
      <c r="E13" s="5">
        <v>10</v>
      </c>
      <c r="F13" s="5">
        <v>9</v>
      </c>
      <c r="G13" s="5">
        <v>8</v>
      </c>
      <c r="H13" s="5">
        <v>9</v>
      </c>
      <c r="I13" s="5">
        <v>4</v>
      </c>
      <c r="J13" s="5">
        <v>3</v>
      </c>
      <c r="K13" s="5">
        <v>4</v>
      </c>
      <c r="L13" s="6">
        <v>30</v>
      </c>
      <c r="M13" s="5">
        <v>5</v>
      </c>
      <c r="N13" s="5">
        <v>43</v>
      </c>
      <c r="O13" s="5">
        <v>43</v>
      </c>
      <c r="P13" s="5">
        <v>38</v>
      </c>
      <c r="Q13" s="5">
        <v>40</v>
      </c>
      <c r="R13" s="5">
        <v>40</v>
      </c>
      <c r="S13" s="5">
        <v>39</v>
      </c>
      <c r="T13" s="5">
        <v>39</v>
      </c>
      <c r="U13" s="5">
        <v>39</v>
      </c>
      <c r="V13" s="5">
        <v>41</v>
      </c>
      <c r="W13" s="5">
        <v>40</v>
      </c>
      <c r="X13" s="5">
        <v>22</v>
      </c>
      <c r="Y13" s="5">
        <v>23</v>
      </c>
      <c r="Z13" s="5">
        <v>23</v>
      </c>
      <c r="AA13" s="5">
        <v>20</v>
      </c>
      <c r="AB13" s="5">
        <v>22</v>
      </c>
      <c r="AC13" s="5">
        <v>20</v>
      </c>
      <c r="AD13" s="5">
        <v>23</v>
      </c>
      <c r="AE13" s="5">
        <v>23</v>
      </c>
      <c r="AF13" s="5">
        <v>22</v>
      </c>
      <c r="AG13" s="5">
        <v>23</v>
      </c>
    </row>
    <row r="14" spans="1:33" x14ac:dyDescent="0.3">
      <c r="A14" s="37">
        <v>44896</v>
      </c>
      <c r="B14" s="5">
        <v>-7</v>
      </c>
      <c r="C14" s="5">
        <v>7</v>
      </c>
      <c r="D14" s="5">
        <v>10</v>
      </c>
      <c r="E14" s="5">
        <v>12</v>
      </c>
      <c r="F14" s="5">
        <v>9</v>
      </c>
      <c r="G14" s="5">
        <v>4</v>
      </c>
      <c r="H14" s="5">
        <v>0</v>
      </c>
      <c r="I14" s="5">
        <v>4</v>
      </c>
      <c r="J14" s="5">
        <v>3</v>
      </c>
      <c r="K14" s="5">
        <v>4</v>
      </c>
      <c r="L14" s="6">
        <v>30</v>
      </c>
      <c r="M14" s="5">
        <v>5</v>
      </c>
      <c r="N14" s="5">
        <v>38</v>
      </c>
      <c r="O14" s="5">
        <v>38</v>
      </c>
      <c r="P14" s="5">
        <v>43</v>
      </c>
      <c r="Q14" s="5">
        <v>41</v>
      </c>
      <c r="R14" s="5">
        <v>43</v>
      </c>
      <c r="S14" s="5">
        <v>41</v>
      </c>
      <c r="T14" s="5">
        <v>41</v>
      </c>
      <c r="U14" s="5">
        <v>41</v>
      </c>
      <c r="V14" s="5">
        <v>41</v>
      </c>
      <c r="W14" s="5">
        <v>41</v>
      </c>
      <c r="X14" s="5">
        <v>23</v>
      </c>
      <c r="Y14" s="5">
        <v>20</v>
      </c>
      <c r="Z14" s="5">
        <v>20</v>
      </c>
      <c r="AA14" s="5">
        <v>22</v>
      </c>
      <c r="AB14" s="5">
        <v>20</v>
      </c>
      <c r="AC14" s="5">
        <v>21</v>
      </c>
      <c r="AD14" s="5">
        <v>21</v>
      </c>
      <c r="AE14" s="5">
        <v>20</v>
      </c>
      <c r="AF14" s="5">
        <v>21</v>
      </c>
      <c r="AG14" s="5">
        <v>22</v>
      </c>
    </row>
    <row r="15" spans="1:33" x14ac:dyDescent="0.3">
      <c r="A15" s="37">
        <v>44927</v>
      </c>
      <c r="B15" s="5" t="s">
        <v>26</v>
      </c>
      <c r="C15" s="5">
        <v>5</v>
      </c>
      <c r="D15" s="5">
        <v>8</v>
      </c>
      <c r="E15" s="5">
        <v>8</v>
      </c>
      <c r="F15" s="5">
        <v>10</v>
      </c>
      <c r="G15" s="5">
        <v>4</v>
      </c>
      <c r="H15" s="5">
        <v>3</v>
      </c>
      <c r="I15" s="5">
        <v>4</v>
      </c>
      <c r="J15" s="5">
        <v>3</v>
      </c>
      <c r="K15" s="5">
        <v>4</v>
      </c>
      <c r="L15" s="6">
        <v>30</v>
      </c>
      <c r="M15" s="5">
        <v>5</v>
      </c>
      <c r="N15" s="5">
        <v>40</v>
      </c>
      <c r="O15" s="5">
        <v>40</v>
      </c>
      <c r="P15" s="5">
        <v>40</v>
      </c>
      <c r="Q15" s="5">
        <v>40</v>
      </c>
      <c r="R15" s="5">
        <v>42</v>
      </c>
      <c r="S15" s="5">
        <v>40</v>
      </c>
      <c r="T15" s="5">
        <v>40</v>
      </c>
      <c r="U15" s="5">
        <v>40</v>
      </c>
      <c r="V15" s="5">
        <v>40</v>
      </c>
      <c r="W15" s="5">
        <v>40</v>
      </c>
      <c r="X15" s="5">
        <v>21</v>
      </c>
      <c r="Y15" s="5">
        <v>22</v>
      </c>
      <c r="Z15" s="5">
        <v>20</v>
      </c>
      <c r="AA15" s="5">
        <v>21</v>
      </c>
      <c r="AB15" s="5">
        <v>22</v>
      </c>
      <c r="AC15" s="5">
        <v>20</v>
      </c>
      <c r="AD15" s="5">
        <v>20</v>
      </c>
      <c r="AE15" s="5">
        <v>22</v>
      </c>
      <c r="AF15" s="5">
        <v>23</v>
      </c>
      <c r="AG15" s="5">
        <v>23</v>
      </c>
    </row>
    <row r="16" spans="1:33" x14ac:dyDescent="0.3">
      <c r="A16" s="37">
        <v>44958</v>
      </c>
      <c r="B16" s="37" t="s">
        <v>26</v>
      </c>
      <c r="C16" s="5">
        <v>2</v>
      </c>
      <c r="D16" s="5">
        <v>7</v>
      </c>
      <c r="E16" s="5">
        <v>10</v>
      </c>
      <c r="F16" s="5">
        <v>4</v>
      </c>
      <c r="G16" s="5">
        <v>1</v>
      </c>
      <c r="H16" s="5">
        <v>4</v>
      </c>
      <c r="I16" s="5">
        <v>4</v>
      </c>
      <c r="J16" s="5">
        <v>3</v>
      </c>
      <c r="K16" s="5">
        <v>4</v>
      </c>
      <c r="L16" s="6">
        <v>30</v>
      </c>
      <c r="M16" s="5">
        <v>5</v>
      </c>
      <c r="N16" s="5" t="s">
        <v>26</v>
      </c>
      <c r="O16" s="5">
        <v>42</v>
      </c>
      <c r="P16" s="5">
        <v>37</v>
      </c>
      <c r="Q16" s="5">
        <v>38</v>
      </c>
      <c r="R16" s="5">
        <v>38</v>
      </c>
      <c r="S16" s="5">
        <v>40</v>
      </c>
      <c r="T16" s="5">
        <v>40</v>
      </c>
      <c r="U16" s="5">
        <v>40</v>
      </c>
      <c r="V16" s="5">
        <v>40</v>
      </c>
      <c r="W16" s="5">
        <v>40</v>
      </c>
      <c r="X16" s="5" t="s">
        <v>26</v>
      </c>
      <c r="Y16" s="5">
        <v>23</v>
      </c>
      <c r="Z16" s="5">
        <v>21</v>
      </c>
      <c r="AA16" s="5">
        <v>23</v>
      </c>
      <c r="AB16" s="5">
        <v>21</v>
      </c>
      <c r="AC16" s="5">
        <v>23</v>
      </c>
      <c r="AD16" s="5">
        <v>23</v>
      </c>
      <c r="AE16" s="5">
        <v>21</v>
      </c>
      <c r="AF16" s="5">
        <v>23</v>
      </c>
      <c r="AG16" s="5">
        <v>23</v>
      </c>
    </row>
    <row r="17" spans="1:33" x14ac:dyDescent="0.3">
      <c r="A17" s="37">
        <v>44986</v>
      </c>
      <c r="B17" s="37" t="s">
        <v>26</v>
      </c>
      <c r="C17" s="5">
        <v>-2</v>
      </c>
      <c r="D17" s="5">
        <v>-2</v>
      </c>
      <c r="E17" s="5">
        <v>10</v>
      </c>
      <c r="F17" s="5">
        <v>7</v>
      </c>
      <c r="G17" s="5">
        <v>5</v>
      </c>
      <c r="H17" s="5">
        <v>3</v>
      </c>
      <c r="I17" s="5">
        <v>4</v>
      </c>
      <c r="J17" s="5">
        <v>3</v>
      </c>
      <c r="K17" s="5">
        <v>4</v>
      </c>
      <c r="L17" s="6">
        <v>30</v>
      </c>
      <c r="M17" s="5">
        <v>5</v>
      </c>
      <c r="N17" s="5" t="s">
        <v>26</v>
      </c>
      <c r="O17" s="5">
        <v>38</v>
      </c>
      <c r="P17" s="5">
        <v>40</v>
      </c>
      <c r="Q17" s="5">
        <v>42</v>
      </c>
      <c r="R17" s="5">
        <v>43</v>
      </c>
      <c r="S17" s="5">
        <v>41</v>
      </c>
      <c r="T17" s="5">
        <v>41</v>
      </c>
      <c r="U17" s="5">
        <v>41</v>
      </c>
      <c r="V17" s="5">
        <v>41</v>
      </c>
      <c r="W17" s="5">
        <v>41</v>
      </c>
      <c r="X17" s="5" t="s">
        <v>26</v>
      </c>
      <c r="Y17" s="5">
        <v>21</v>
      </c>
      <c r="Z17" s="5">
        <v>21</v>
      </c>
      <c r="AA17" s="5">
        <v>21</v>
      </c>
      <c r="AB17" s="5">
        <v>23</v>
      </c>
      <c r="AC17" s="5">
        <v>21</v>
      </c>
      <c r="AD17" s="5">
        <v>23</v>
      </c>
      <c r="AE17" s="5">
        <v>20</v>
      </c>
      <c r="AF17" s="5">
        <v>23</v>
      </c>
      <c r="AG17" s="5">
        <v>22</v>
      </c>
    </row>
    <row r="18" spans="1:33" x14ac:dyDescent="0.3">
      <c r="A18" s="37">
        <v>45017</v>
      </c>
      <c r="B18" s="37" t="s">
        <v>26</v>
      </c>
      <c r="C18" s="5">
        <v>3</v>
      </c>
      <c r="D18" s="5">
        <v>1</v>
      </c>
      <c r="E18" s="5">
        <v>6</v>
      </c>
      <c r="F18" s="5">
        <v>6</v>
      </c>
      <c r="G18" s="5">
        <v>2</v>
      </c>
      <c r="H18" s="5">
        <v>4</v>
      </c>
      <c r="I18" s="5">
        <v>4</v>
      </c>
      <c r="J18" s="5">
        <v>3</v>
      </c>
      <c r="K18" s="5">
        <v>4</v>
      </c>
      <c r="L18" s="6">
        <v>30</v>
      </c>
      <c r="M18" s="5">
        <v>5</v>
      </c>
      <c r="N18" s="5" t="s">
        <v>26</v>
      </c>
      <c r="O18" s="5">
        <v>42</v>
      </c>
      <c r="P18" s="5">
        <v>42</v>
      </c>
      <c r="Q18" s="5">
        <v>40</v>
      </c>
      <c r="R18" s="5">
        <v>39</v>
      </c>
      <c r="S18" s="5">
        <v>43</v>
      </c>
      <c r="T18" s="5">
        <v>43</v>
      </c>
      <c r="U18" s="5">
        <v>43</v>
      </c>
      <c r="V18" s="5">
        <v>43</v>
      </c>
      <c r="W18" s="5">
        <v>43</v>
      </c>
      <c r="X18" s="5" t="s">
        <v>26</v>
      </c>
      <c r="Y18" s="5">
        <v>21</v>
      </c>
      <c r="Z18" s="5">
        <v>23</v>
      </c>
      <c r="AA18" s="5">
        <v>20</v>
      </c>
      <c r="AB18" s="5">
        <v>21</v>
      </c>
      <c r="AC18" s="5">
        <v>21</v>
      </c>
      <c r="AD18" s="5">
        <v>20</v>
      </c>
      <c r="AE18" s="5">
        <v>23</v>
      </c>
      <c r="AF18" s="5">
        <v>22</v>
      </c>
      <c r="AG18" s="5">
        <v>21</v>
      </c>
    </row>
    <row r="19" spans="1:33" x14ac:dyDescent="0.3">
      <c r="A19" s="37">
        <v>45047</v>
      </c>
      <c r="B19" s="37" t="s">
        <v>26</v>
      </c>
      <c r="C19" s="5">
        <v>-2</v>
      </c>
      <c r="D19" s="5">
        <v>0</v>
      </c>
      <c r="E19" s="5">
        <v>0</v>
      </c>
      <c r="F19" s="5">
        <v>0</v>
      </c>
      <c r="G19" s="5">
        <v>0</v>
      </c>
      <c r="H19" s="5">
        <v>-1</v>
      </c>
      <c r="I19" s="5">
        <v>0</v>
      </c>
      <c r="J19" s="5">
        <v>0</v>
      </c>
      <c r="K19" s="5">
        <v>0</v>
      </c>
      <c r="L19" s="6">
        <v>30</v>
      </c>
      <c r="M19" s="5">
        <v>5</v>
      </c>
      <c r="N19" s="5" t="s">
        <v>26</v>
      </c>
      <c r="O19" s="5">
        <v>40</v>
      </c>
      <c r="P19" s="5">
        <v>39</v>
      </c>
      <c r="Q19" s="5">
        <v>42</v>
      </c>
      <c r="R19" s="5">
        <v>41</v>
      </c>
      <c r="S19" s="5">
        <v>40</v>
      </c>
      <c r="T19" s="5">
        <v>40</v>
      </c>
      <c r="U19" s="5">
        <v>40</v>
      </c>
      <c r="V19" s="5">
        <v>40</v>
      </c>
      <c r="W19" s="5">
        <v>40</v>
      </c>
      <c r="X19" s="5" t="s">
        <v>26</v>
      </c>
      <c r="Y19" s="5">
        <v>23</v>
      </c>
      <c r="Z19" s="5">
        <v>23</v>
      </c>
      <c r="AA19" s="5">
        <v>21</v>
      </c>
      <c r="AB19" s="5">
        <v>23</v>
      </c>
      <c r="AC19" s="5">
        <v>22</v>
      </c>
      <c r="AD19" s="5">
        <v>20</v>
      </c>
      <c r="AE19" s="5">
        <v>23</v>
      </c>
      <c r="AF19" s="5">
        <v>20</v>
      </c>
      <c r="AG19" s="5">
        <v>22</v>
      </c>
    </row>
    <row r="20" spans="1:33" x14ac:dyDescent="0.3">
      <c r="A20" s="37">
        <v>45078</v>
      </c>
      <c r="B20" s="37" t="s">
        <v>26</v>
      </c>
      <c r="C20" s="5">
        <v>1</v>
      </c>
      <c r="D20" s="5">
        <v>-2</v>
      </c>
      <c r="E20" s="5">
        <v>3</v>
      </c>
      <c r="F20" s="5">
        <v>5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6">
        <v>30</v>
      </c>
      <c r="M20" s="5">
        <v>5</v>
      </c>
      <c r="N20" s="5" t="s">
        <v>26</v>
      </c>
      <c r="O20" s="5">
        <v>38</v>
      </c>
      <c r="P20" s="5">
        <v>37</v>
      </c>
      <c r="Q20" s="5">
        <v>42</v>
      </c>
      <c r="R20" s="5">
        <v>41</v>
      </c>
      <c r="S20" s="5">
        <v>39</v>
      </c>
      <c r="T20" s="5">
        <v>39</v>
      </c>
      <c r="U20" s="5">
        <v>39</v>
      </c>
      <c r="V20" s="5">
        <v>39</v>
      </c>
      <c r="W20" s="5">
        <v>39</v>
      </c>
      <c r="X20" s="5" t="s">
        <v>26</v>
      </c>
      <c r="Y20" s="5">
        <v>23</v>
      </c>
      <c r="Z20" s="5">
        <v>22</v>
      </c>
      <c r="AA20" s="5">
        <v>23</v>
      </c>
      <c r="AB20" s="5">
        <v>21</v>
      </c>
      <c r="AC20" s="5">
        <v>23</v>
      </c>
      <c r="AD20" s="5">
        <v>22</v>
      </c>
      <c r="AE20" s="5">
        <v>22</v>
      </c>
      <c r="AF20" s="5">
        <v>23</v>
      </c>
      <c r="AG20" s="5">
        <v>20</v>
      </c>
    </row>
    <row r="21" spans="1:33" x14ac:dyDescent="0.3">
      <c r="A21" s="37">
        <v>45108</v>
      </c>
      <c r="B21" s="37" t="s">
        <v>26</v>
      </c>
      <c r="C21" s="5">
        <v>1</v>
      </c>
      <c r="D21" s="5">
        <v>1</v>
      </c>
      <c r="E21" s="5">
        <v>2</v>
      </c>
      <c r="F21" s="5">
        <v>4</v>
      </c>
      <c r="G21" s="5">
        <v>4</v>
      </c>
      <c r="H21" s="5">
        <v>-1</v>
      </c>
      <c r="I21" s="5">
        <v>0</v>
      </c>
      <c r="J21" s="5">
        <v>0</v>
      </c>
      <c r="K21" s="5">
        <v>0</v>
      </c>
      <c r="L21" s="6">
        <v>30</v>
      </c>
      <c r="M21" s="5">
        <v>5</v>
      </c>
      <c r="N21" s="5" t="s">
        <v>26</v>
      </c>
      <c r="O21" s="5">
        <v>40</v>
      </c>
      <c r="P21" s="5">
        <v>40</v>
      </c>
      <c r="Q21" s="5">
        <v>38</v>
      </c>
      <c r="R21" s="5">
        <v>39</v>
      </c>
      <c r="S21" s="5">
        <v>38</v>
      </c>
      <c r="T21" s="5">
        <v>38</v>
      </c>
      <c r="U21" s="5">
        <v>38</v>
      </c>
      <c r="V21" s="5">
        <v>38</v>
      </c>
      <c r="W21" s="5">
        <v>38</v>
      </c>
      <c r="X21" s="5" t="s">
        <v>26</v>
      </c>
      <c r="Y21" s="5">
        <v>23</v>
      </c>
      <c r="Z21" s="5">
        <v>21</v>
      </c>
      <c r="AA21" s="5">
        <v>22</v>
      </c>
      <c r="AB21" s="5">
        <v>23</v>
      </c>
      <c r="AC21" s="5">
        <v>20</v>
      </c>
      <c r="AD21" s="5">
        <v>22</v>
      </c>
      <c r="AE21" s="5">
        <v>21</v>
      </c>
      <c r="AF21" s="5">
        <v>21</v>
      </c>
      <c r="AG21" s="5">
        <v>23</v>
      </c>
    </row>
    <row r="22" spans="1:33" x14ac:dyDescent="0.3">
      <c r="A22" s="37">
        <v>45139</v>
      </c>
      <c r="B22" s="37" t="s">
        <v>26</v>
      </c>
      <c r="C22" s="5">
        <v>-2</v>
      </c>
      <c r="D22" s="5">
        <v>3</v>
      </c>
      <c r="E22" s="5">
        <v>3</v>
      </c>
      <c r="F22" s="5">
        <v>3</v>
      </c>
      <c r="G22" s="5">
        <v>-1</v>
      </c>
      <c r="H22" s="5">
        <v>5</v>
      </c>
      <c r="I22" s="5">
        <v>2</v>
      </c>
      <c r="J22" s="5">
        <v>2</v>
      </c>
      <c r="K22" s="5">
        <v>2</v>
      </c>
      <c r="L22" s="6">
        <v>30</v>
      </c>
      <c r="M22" s="5">
        <v>5</v>
      </c>
      <c r="N22" s="5" t="s">
        <v>26</v>
      </c>
      <c r="O22" s="5">
        <v>40</v>
      </c>
      <c r="P22" s="5">
        <v>39</v>
      </c>
      <c r="Q22" s="5">
        <v>40</v>
      </c>
      <c r="R22" s="5">
        <v>43</v>
      </c>
      <c r="S22" s="5">
        <v>38</v>
      </c>
      <c r="T22" s="5">
        <v>38</v>
      </c>
      <c r="U22" s="5">
        <v>38</v>
      </c>
      <c r="V22" s="5">
        <v>38</v>
      </c>
      <c r="W22" s="5">
        <v>38</v>
      </c>
      <c r="X22" s="5" t="s">
        <v>26</v>
      </c>
      <c r="Y22" s="5">
        <v>20</v>
      </c>
      <c r="Z22" s="5">
        <v>21</v>
      </c>
      <c r="AA22" s="5">
        <v>21</v>
      </c>
      <c r="AB22" s="5">
        <v>21</v>
      </c>
      <c r="AC22" s="5">
        <v>23</v>
      </c>
      <c r="AD22" s="5">
        <v>22</v>
      </c>
      <c r="AE22" s="5">
        <v>22</v>
      </c>
      <c r="AF22" s="5">
        <v>23</v>
      </c>
      <c r="AG22" s="5">
        <v>20</v>
      </c>
    </row>
    <row r="23" spans="1:33" x14ac:dyDescent="0.3">
      <c r="A23" s="37">
        <v>45170</v>
      </c>
      <c r="B23" s="37" t="s">
        <v>26</v>
      </c>
      <c r="C23" s="5">
        <v>0</v>
      </c>
      <c r="D23" s="5">
        <v>-1</v>
      </c>
      <c r="E23" s="5">
        <v>3</v>
      </c>
      <c r="F23" s="5">
        <v>3</v>
      </c>
      <c r="G23" s="5">
        <v>-1</v>
      </c>
      <c r="H23" s="5">
        <v>4</v>
      </c>
      <c r="I23" s="5">
        <v>2</v>
      </c>
      <c r="J23" s="5">
        <v>2</v>
      </c>
      <c r="K23" s="5">
        <v>2</v>
      </c>
      <c r="L23" s="6">
        <v>30</v>
      </c>
      <c r="M23" s="5">
        <v>5</v>
      </c>
      <c r="N23" s="5" t="s">
        <v>26</v>
      </c>
      <c r="O23" s="5">
        <v>37</v>
      </c>
      <c r="P23" s="5">
        <v>40</v>
      </c>
      <c r="Q23" s="5">
        <v>42</v>
      </c>
      <c r="R23" s="5">
        <v>43</v>
      </c>
      <c r="S23" s="5">
        <v>40</v>
      </c>
      <c r="T23" s="5">
        <v>40</v>
      </c>
      <c r="U23" s="5">
        <v>40</v>
      </c>
      <c r="V23" s="5">
        <v>40</v>
      </c>
      <c r="W23" s="5">
        <v>40</v>
      </c>
      <c r="X23" s="5" t="s">
        <v>26</v>
      </c>
      <c r="Y23" s="5">
        <v>23</v>
      </c>
      <c r="Z23" s="5">
        <v>21</v>
      </c>
      <c r="AA23" s="5">
        <v>20</v>
      </c>
      <c r="AB23" s="5">
        <v>20</v>
      </c>
      <c r="AC23" s="5">
        <v>22</v>
      </c>
      <c r="AD23" s="5">
        <v>21</v>
      </c>
      <c r="AE23" s="5">
        <v>23</v>
      </c>
      <c r="AF23" s="5">
        <v>20</v>
      </c>
      <c r="AG23" s="5">
        <v>21</v>
      </c>
    </row>
    <row r="24" spans="1:33" x14ac:dyDescent="0.3">
      <c r="A24" s="37">
        <v>45200</v>
      </c>
      <c r="B24" s="37" t="s">
        <v>26</v>
      </c>
      <c r="C24" s="5">
        <v>-2</v>
      </c>
      <c r="D24" s="5">
        <v>1</v>
      </c>
      <c r="E24" s="5">
        <v>-1</v>
      </c>
      <c r="F24" s="5">
        <v>1</v>
      </c>
      <c r="G24" s="5">
        <v>3</v>
      </c>
      <c r="H24" s="5">
        <v>3</v>
      </c>
      <c r="I24" s="5">
        <v>2</v>
      </c>
      <c r="J24" s="5">
        <v>2</v>
      </c>
      <c r="K24" s="5">
        <v>2</v>
      </c>
      <c r="L24" s="6">
        <v>30</v>
      </c>
      <c r="M24" s="5">
        <v>5</v>
      </c>
      <c r="N24" s="5" t="s">
        <v>26</v>
      </c>
      <c r="O24" s="5">
        <v>37</v>
      </c>
      <c r="P24" s="5">
        <v>41</v>
      </c>
      <c r="Q24" s="5">
        <v>42</v>
      </c>
      <c r="R24" s="5">
        <v>37</v>
      </c>
      <c r="S24" s="5">
        <v>41</v>
      </c>
      <c r="T24" s="5">
        <v>38</v>
      </c>
      <c r="U24" s="5">
        <v>38</v>
      </c>
      <c r="V24" s="5">
        <v>38</v>
      </c>
      <c r="W24" s="5">
        <v>38</v>
      </c>
      <c r="X24" s="5" t="s">
        <v>26</v>
      </c>
      <c r="Y24" s="5">
        <v>22</v>
      </c>
      <c r="Z24" s="5">
        <v>20</v>
      </c>
      <c r="AA24" s="5">
        <v>20</v>
      </c>
      <c r="AB24" s="5">
        <v>22</v>
      </c>
      <c r="AC24" s="5">
        <v>20</v>
      </c>
      <c r="AD24" s="5">
        <v>20</v>
      </c>
      <c r="AE24" s="5">
        <v>23</v>
      </c>
      <c r="AF24" s="5">
        <v>23</v>
      </c>
      <c r="AG24" s="5">
        <v>22</v>
      </c>
    </row>
    <row r="25" spans="1:33" x14ac:dyDescent="0.3">
      <c r="A25" s="37">
        <v>45231</v>
      </c>
      <c r="B25" s="37" t="s">
        <v>26</v>
      </c>
      <c r="C25" s="5">
        <v>-3</v>
      </c>
      <c r="D25" s="5">
        <v>1</v>
      </c>
      <c r="E25" s="5">
        <v>-1</v>
      </c>
      <c r="F25" s="5">
        <v>2</v>
      </c>
      <c r="G25" s="5">
        <v>1</v>
      </c>
      <c r="H25" s="5">
        <v>0</v>
      </c>
      <c r="I25" s="5">
        <v>0</v>
      </c>
      <c r="J25" s="5">
        <v>0</v>
      </c>
      <c r="K25" s="5">
        <v>0</v>
      </c>
      <c r="L25" s="6">
        <v>30</v>
      </c>
      <c r="M25" s="5">
        <v>5</v>
      </c>
      <c r="N25" s="5" t="s">
        <v>26</v>
      </c>
      <c r="O25" s="5">
        <v>37</v>
      </c>
      <c r="P25" s="5">
        <v>40</v>
      </c>
      <c r="Q25" s="5">
        <v>41</v>
      </c>
      <c r="R25" s="5">
        <v>36</v>
      </c>
      <c r="S25" s="5">
        <v>39</v>
      </c>
      <c r="T25" s="5">
        <v>43</v>
      </c>
      <c r="U25" s="5">
        <v>43</v>
      </c>
      <c r="V25" s="5">
        <v>43</v>
      </c>
      <c r="W25" s="5">
        <v>43</v>
      </c>
      <c r="X25" s="5" t="s">
        <v>26</v>
      </c>
      <c r="Y25" s="5">
        <v>21</v>
      </c>
      <c r="Z25" s="5">
        <v>22</v>
      </c>
      <c r="AA25" s="5">
        <v>23</v>
      </c>
      <c r="AB25" s="5">
        <v>20</v>
      </c>
      <c r="AC25" s="5">
        <v>21</v>
      </c>
      <c r="AD25" s="5">
        <v>20</v>
      </c>
      <c r="AE25" s="5">
        <v>21</v>
      </c>
      <c r="AF25" s="5">
        <v>22</v>
      </c>
      <c r="AG25" s="5">
        <v>22</v>
      </c>
    </row>
    <row r="26" spans="1:33" x14ac:dyDescent="0.3">
      <c r="A26" s="37">
        <v>45261</v>
      </c>
      <c r="B26" s="37" t="s">
        <v>26</v>
      </c>
      <c r="C26" s="5">
        <v>-4</v>
      </c>
      <c r="D26" s="5">
        <v>-1</v>
      </c>
      <c r="E26" s="5">
        <v>1</v>
      </c>
      <c r="F26" s="5">
        <v>2</v>
      </c>
      <c r="G26" s="5">
        <v>0</v>
      </c>
      <c r="H26" s="5">
        <v>4</v>
      </c>
      <c r="I26" s="5">
        <v>0</v>
      </c>
      <c r="J26" s="5">
        <v>0</v>
      </c>
      <c r="K26" s="5">
        <v>0</v>
      </c>
      <c r="L26" s="6">
        <v>30</v>
      </c>
      <c r="M26" s="5">
        <v>5</v>
      </c>
      <c r="N26" s="5" t="s">
        <v>26</v>
      </c>
      <c r="O26" s="5">
        <v>37</v>
      </c>
      <c r="P26" s="5">
        <v>41</v>
      </c>
      <c r="Q26" s="5">
        <v>37</v>
      </c>
      <c r="R26" s="5">
        <v>35</v>
      </c>
      <c r="S26" s="5">
        <v>39</v>
      </c>
      <c r="T26" s="5">
        <v>40</v>
      </c>
      <c r="U26" s="5">
        <v>40</v>
      </c>
      <c r="V26" s="5">
        <v>40</v>
      </c>
      <c r="W26" s="5">
        <v>40</v>
      </c>
      <c r="X26" s="5" t="s">
        <v>26</v>
      </c>
      <c r="Y26" s="5">
        <v>20</v>
      </c>
      <c r="Z26" s="5">
        <v>20</v>
      </c>
      <c r="AA26" s="5">
        <v>23</v>
      </c>
      <c r="AB26" s="5">
        <v>20</v>
      </c>
      <c r="AC26" s="5">
        <v>22</v>
      </c>
      <c r="AD26" s="5">
        <v>20</v>
      </c>
      <c r="AE26" s="5">
        <v>20</v>
      </c>
      <c r="AF26" s="5">
        <v>20</v>
      </c>
      <c r="AG26" s="5">
        <v>20</v>
      </c>
    </row>
    <row r="27" spans="1:33" x14ac:dyDescent="0.3">
      <c r="A27" s="37">
        <v>45292</v>
      </c>
      <c r="B27" s="37" t="s">
        <v>26</v>
      </c>
      <c r="C27" s="5">
        <v>-87</v>
      </c>
      <c r="D27" s="5">
        <v>3</v>
      </c>
      <c r="E27" s="5">
        <v>6</v>
      </c>
      <c r="F27" s="5">
        <v>5</v>
      </c>
      <c r="G27" s="5">
        <v>2</v>
      </c>
      <c r="H27" s="5">
        <v>2</v>
      </c>
      <c r="I27" s="5">
        <v>0</v>
      </c>
      <c r="J27" s="5">
        <v>0</v>
      </c>
      <c r="K27" s="5">
        <v>0</v>
      </c>
      <c r="L27" s="6">
        <v>30</v>
      </c>
      <c r="M27" s="5">
        <v>5</v>
      </c>
      <c r="N27" s="5" t="s">
        <v>26</v>
      </c>
      <c r="O27" s="5" t="s">
        <v>26</v>
      </c>
      <c r="P27" s="5">
        <v>39</v>
      </c>
      <c r="Q27" s="5">
        <v>43</v>
      </c>
      <c r="R27" s="5">
        <v>36</v>
      </c>
      <c r="S27" s="5">
        <v>40</v>
      </c>
      <c r="T27" s="5">
        <v>37</v>
      </c>
      <c r="U27" s="5">
        <v>40</v>
      </c>
      <c r="V27" s="5">
        <v>40</v>
      </c>
      <c r="W27" s="5">
        <v>40</v>
      </c>
      <c r="X27" s="5" t="s">
        <v>26</v>
      </c>
      <c r="Y27" s="5" t="s">
        <v>26</v>
      </c>
      <c r="Z27" s="5">
        <v>23</v>
      </c>
      <c r="AA27" s="5">
        <v>22</v>
      </c>
      <c r="AB27" s="5">
        <v>21</v>
      </c>
      <c r="AC27" s="5">
        <v>22</v>
      </c>
      <c r="AD27" s="5">
        <v>21</v>
      </c>
      <c r="AE27" s="5">
        <v>23</v>
      </c>
      <c r="AF27" s="5">
        <v>22</v>
      </c>
      <c r="AG27" s="5">
        <v>22</v>
      </c>
    </row>
    <row r="28" spans="1:33" x14ac:dyDescent="0.3">
      <c r="A28" s="37">
        <v>45323</v>
      </c>
      <c r="B28" s="37" t="s">
        <v>26</v>
      </c>
      <c r="C28" s="37" t="s">
        <v>26</v>
      </c>
      <c r="D28" s="5">
        <v>4</v>
      </c>
      <c r="E28" s="5">
        <v>4</v>
      </c>
      <c r="F28" s="5">
        <v>-1</v>
      </c>
      <c r="G28" s="5">
        <v>2</v>
      </c>
      <c r="H28" s="5">
        <v>0</v>
      </c>
      <c r="I28" s="5">
        <v>0</v>
      </c>
      <c r="J28" s="5">
        <v>0</v>
      </c>
      <c r="K28" s="5">
        <v>0</v>
      </c>
      <c r="L28" s="6">
        <v>30</v>
      </c>
      <c r="M28" s="5">
        <v>5</v>
      </c>
      <c r="N28" s="5" t="s">
        <v>26</v>
      </c>
      <c r="O28" s="5" t="s">
        <v>26</v>
      </c>
      <c r="P28" s="5">
        <v>40</v>
      </c>
      <c r="Q28" s="5">
        <v>40</v>
      </c>
      <c r="R28" s="5">
        <v>33</v>
      </c>
      <c r="S28" s="5">
        <v>40</v>
      </c>
      <c r="T28" s="5">
        <v>41</v>
      </c>
      <c r="U28" s="5">
        <v>42</v>
      </c>
      <c r="V28" s="5">
        <v>42</v>
      </c>
      <c r="W28" s="5">
        <v>42</v>
      </c>
      <c r="X28" s="5" t="s">
        <v>26</v>
      </c>
      <c r="Y28" s="5" t="s">
        <v>26</v>
      </c>
      <c r="Z28" s="5">
        <v>21</v>
      </c>
      <c r="AA28" s="5">
        <v>22</v>
      </c>
      <c r="AB28" s="5">
        <v>22</v>
      </c>
      <c r="AC28" s="5">
        <v>21</v>
      </c>
      <c r="AD28" s="5">
        <v>21</v>
      </c>
      <c r="AE28" s="5">
        <v>21</v>
      </c>
      <c r="AF28" s="5">
        <v>22</v>
      </c>
      <c r="AG28" s="5">
        <v>22</v>
      </c>
    </row>
    <row r="29" spans="1:33" x14ac:dyDescent="0.3">
      <c r="A29" s="37">
        <v>45352</v>
      </c>
      <c r="B29" s="37" t="s">
        <v>26</v>
      </c>
      <c r="C29" s="37" t="s">
        <v>26</v>
      </c>
      <c r="D29" s="5">
        <v>-1</v>
      </c>
      <c r="E29" s="5">
        <v>8</v>
      </c>
      <c r="F29" s="5">
        <v>5</v>
      </c>
      <c r="G29" s="5">
        <v>7</v>
      </c>
      <c r="H29" s="5">
        <v>2</v>
      </c>
      <c r="I29" s="5">
        <v>0</v>
      </c>
      <c r="J29" s="5">
        <v>0</v>
      </c>
      <c r="K29" s="5">
        <v>0</v>
      </c>
      <c r="L29" s="6">
        <v>30</v>
      </c>
      <c r="M29" s="5">
        <v>5</v>
      </c>
      <c r="N29" s="5" t="s">
        <v>26</v>
      </c>
      <c r="O29" s="5" t="s">
        <v>26</v>
      </c>
      <c r="P29" s="5">
        <v>38</v>
      </c>
      <c r="Q29" s="5">
        <v>42</v>
      </c>
      <c r="R29" s="5">
        <v>38</v>
      </c>
      <c r="S29" s="5">
        <v>43</v>
      </c>
      <c r="T29" s="5">
        <v>39</v>
      </c>
      <c r="U29" s="5">
        <v>40</v>
      </c>
      <c r="V29" s="5">
        <v>40</v>
      </c>
      <c r="W29" s="5">
        <v>40</v>
      </c>
      <c r="X29" s="5" t="s">
        <v>26</v>
      </c>
      <c r="Y29" s="5" t="s">
        <v>26</v>
      </c>
      <c r="Z29" s="5">
        <v>23</v>
      </c>
      <c r="AA29" s="5">
        <v>22</v>
      </c>
      <c r="AB29" s="5">
        <v>22</v>
      </c>
      <c r="AC29" s="5">
        <v>21</v>
      </c>
      <c r="AD29" s="5">
        <v>20</v>
      </c>
      <c r="AE29" s="5">
        <v>21</v>
      </c>
      <c r="AF29" s="5">
        <v>23</v>
      </c>
      <c r="AG29" s="5">
        <v>21</v>
      </c>
    </row>
    <row r="30" spans="1:33" x14ac:dyDescent="0.3">
      <c r="A30" s="37">
        <v>45383</v>
      </c>
      <c r="B30" s="37" t="s">
        <v>26</v>
      </c>
      <c r="C30" s="37" t="s">
        <v>26</v>
      </c>
      <c r="D30" s="5">
        <v>7</v>
      </c>
      <c r="E30" s="5">
        <v>12</v>
      </c>
      <c r="F30" s="5">
        <v>6</v>
      </c>
      <c r="G30" s="5">
        <v>2</v>
      </c>
      <c r="H30" s="5">
        <v>4</v>
      </c>
      <c r="I30" s="5">
        <v>0</v>
      </c>
      <c r="J30" s="5">
        <v>0</v>
      </c>
      <c r="K30" s="5">
        <v>0</v>
      </c>
      <c r="L30" s="6">
        <v>30</v>
      </c>
      <c r="M30" s="5">
        <v>5</v>
      </c>
      <c r="N30" s="5" t="s">
        <v>26</v>
      </c>
      <c r="O30" s="5" t="s">
        <v>26</v>
      </c>
      <c r="P30" s="5">
        <v>37</v>
      </c>
      <c r="Q30" s="5">
        <v>36</v>
      </c>
      <c r="R30" s="5">
        <v>34</v>
      </c>
      <c r="S30" s="5">
        <v>36</v>
      </c>
      <c r="T30" s="5">
        <v>40</v>
      </c>
      <c r="U30" s="5">
        <v>34</v>
      </c>
      <c r="V30" s="5">
        <v>34</v>
      </c>
      <c r="W30" s="5">
        <v>34</v>
      </c>
      <c r="X30" s="5" t="s">
        <v>26</v>
      </c>
      <c r="Y30" s="5" t="s">
        <v>26</v>
      </c>
      <c r="Z30" s="5">
        <v>23</v>
      </c>
      <c r="AA30" s="5">
        <v>20</v>
      </c>
      <c r="AB30" s="5">
        <v>20</v>
      </c>
      <c r="AC30" s="5">
        <v>20</v>
      </c>
      <c r="AD30" s="5">
        <v>23</v>
      </c>
      <c r="AE30" s="5">
        <v>20</v>
      </c>
      <c r="AF30" s="5">
        <v>22</v>
      </c>
      <c r="AG30" s="5">
        <v>21</v>
      </c>
    </row>
    <row r="31" spans="1:33" x14ac:dyDescent="0.3">
      <c r="A31" s="37">
        <v>45413</v>
      </c>
      <c r="B31" s="37" t="s">
        <v>26</v>
      </c>
      <c r="C31" s="37" t="s">
        <v>26</v>
      </c>
      <c r="D31" s="5">
        <v>5</v>
      </c>
      <c r="E31" s="5">
        <v>6</v>
      </c>
      <c r="F31" s="5">
        <v>6</v>
      </c>
      <c r="G31" s="5">
        <v>3</v>
      </c>
      <c r="H31" s="5">
        <v>1</v>
      </c>
      <c r="I31" s="5">
        <v>0</v>
      </c>
      <c r="J31" s="5">
        <v>0</v>
      </c>
      <c r="K31" s="5">
        <v>0</v>
      </c>
      <c r="L31" s="6">
        <v>30</v>
      </c>
      <c r="M31" s="5">
        <v>5</v>
      </c>
      <c r="N31" s="5" t="s">
        <v>26</v>
      </c>
      <c r="O31" s="5" t="s">
        <v>26</v>
      </c>
      <c r="P31" s="5">
        <v>47</v>
      </c>
      <c r="Q31" s="5">
        <v>45</v>
      </c>
      <c r="R31" s="5">
        <v>40</v>
      </c>
      <c r="S31" s="5">
        <v>37</v>
      </c>
      <c r="T31" s="5">
        <v>39</v>
      </c>
      <c r="U31" s="5">
        <v>39</v>
      </c>
      <c r="V31" s="5">
        <v>39</v>
      </c>
      <c r="W31" s="5">
        <v>39</v>
      </c>
      <c r="X31" s="5" t="s">
        <v>26</v>
      </c>
      <c r="Y31" s="5" t="s">
        <v>26</v>
      </c>
      <c r="Z31" s="5">
        <v>23</v>
      </c>
      <c r="AA31" s="5">
        <v>22</v>
      </c>
      <c r="AB31" s="5">
        <v>23</v>
      </c>
      <c r="AC31" s="5">
        <v>22</v>
      </c>
      <c r="AD31" s="5">
        <v>21</v>
      </c>
      <c r="AE31" s="5">
        <v>21</v>
      </c>
      <c r="AF31" s="5">
        <v>20</v>
      </c>
      <c r="AG31" s="5">
        <v>23</v>
      </c>
    </row>
    <row r="32" spans="1:33" x14ac:dyDescent="0.3">
      <c r="A32" s="37">
        <v>45444</v>
      </c>
      <c r="B32" s="37" t="s">
        <v>26</v>
      </c>
      <c r="C32" s="37" t="s">
        <v>26</v>
      </c>
      <c r="D32" s="5">
        <v>0</v>
      </c>
      <c r="E32" s="5">
        <v>0</v>
      </c>
      <c r="F32" s="5">
        <v>2</v>
      </c>
      <c r="G32" s="5">
        <v>2</v>
      </c>
      <c r="H32" s="5">
        <v>1</v>
      </c>
      <c r="I32" s="5">
        <v>0</v>
      </c>
      <c r="J32" s="5">
        <v>0</v>
      </c>
      <c r="K32" s="5">
        <v>0</v>
      </c>
      <c r="L32" s="6">
        <v>30</v>
      </c>
      <c r="M32" s="5">
        <v>5</v>
      </c>
      <c r="N32" s="5" t="s">
        <v>26</v>
      </c>
      <c r="O32" s="5" t="s">
        <v>26</v>
      </c>
      <c r="P32" s="5">
        <v>49</v>
      </c>
      <c r="Q32" s="5">
        <v>45</v>
      </c>
      <c r="R32" s="5">
        <v>40</v>
      </c>
      <c r="S32" s="5">
        <v>37</v>
      </c>
      <c r="T32" s="5">
        <v>39</v>
      </c>
      <c r="U32" s="5">
        <v>36</v>
      </c>
      <c r="V32" s="5">
        <v>36</v>
      </c>
      <c r="W32" s="5">
        <v>36</v>
      </c>
      <c r="X32" s="5" t="s">
        <v>26</v>
      </c>
      <c r="Y32" s="5" t="s">
        <v>26</v>
      </c>
      <c r="Z32" s="5">
        <v>22</v>
      </c>
      <c r="AA32" s="5">
        <v>22</v>
      </c>
      <c r="AB32" s="5">
        <v>20</v>
      </c>
      <c r="AC32" s="5">
        <v>20</v>
      </c>
      <c r="AD32" s="5">
        <v>23</v>
      </c>
      <c r="AE32" s="5">
        <v>22</v>
      </c>
      <c r="AF32" s="5">
        <v>22</v>
      </c>
      <c r="AG32" s="5">
        <v>23</v>
      </c>
    </row>
    <row r="33" spans="1:33" x14ac:dyDescent="0.3">
      <c r="A33" s="37">
        <v>45474</v>
      </c>
      <c r="B33" s="37" t="s">
        <v>26</v>
      </c>
      <c r="C33" s="37" t="s">
        <v>26</v>
      </c>
      <c r="D33" s="5">
        <v>0</v>
      </c>
      <c r="E33" s="5">
        <v>2</v>
      </c>
      <c r="F33" s="5">
        <v>2</v>
      </c>
      <c r="G33" s="5">
        <v>2</v>
      </c>
      <c r="H33" s="5">
        <v>-1</v>
      </c>
      <c r="I33" s="5">
        <v>0</v>
      </c>
      <c r="J33" s="5">
        <v>0</v>
      </c>
      <c r="K33" s="5">
        <v>0</v>
      </c>
      <c r="L33" s="6">
        <v>30</v>
      </c>
      <c r="M33" s="5">
        <v>5</v>
      </c>
      <c r="N33" s="5" t="s">
        <v>26</v>
      </c>
      <c r="O33" s="5" t="s">
        <v>26</v>
      </c>
      <c r="P33" s="5">
        <v>46</v>
      </c>
      <c r="Q33" s="5">
        <v>42</v>
      </c>
      <c r="R33" s="5">
        <v>37</v>
      </c>
      <c r="S33" s="5">
        <v>40</v>
      </c>
      <c r="T33" s="5">
        <v>37</v>
      </c>
      <c r="U33" s="5">
        <v>36</v>
      </c>
      <c r="V33" s="5">
        <v>36</v>
      </c>
      <c r="W33" s="5">
        <v>36</v>
      </c>
      <c r="X33" s="5" t="s">
        <v>26</v>
      </c>
      <c r="Y33" s="5" t="s">
        <v>26</v>
      </c>
      <c r="Z33" s="5">
        <v>22</v>
      </c>
      <c r="AA33" s="5">
        <v>20</v>
      </c>
      <c r="AB33" s="5">
        <v>22</v>
      </c>
      <c r="AC33" s="5">
        <v>21</v>
      </c>
      <c r="AD33" s="5">
        <v>20</v>
      </c>
      <c r="AE33" s="5">
        <v>20</v>
      </c>
      <c r="AF33" s="5">
        <v>23</v>
      </c>
      <c r="AG33" s="5">
        <v>20</v>
      </c>
    </row>
    <row r="34" spans="1:33" x14ac:dyDescent="0.3">
      <c r="A34" s="37">
        <v>45505</v>
      </c>
      <c r="B34" s="37" t="s">
        <v>26</v>
      </c>
      <c r="C34" s="37" t="s">
        <v>26</v>
      </c>
      <c r="D34" s="5">
        <v>3</v>
      </c>
      <c r="E34" s="5">
        <v>5</v>
      </c>
      <c r="F34" s="5">
        <v>2</v>
      </c>
      <c r="G34" s="5">
        <v>2</v>
      </c>
      <c r="H34" s="5">
        <v>5</v>
      </c>
      <c r="I34" s="5">
        <v>3</v>
      </c>
      <c r="J34" s="5">
        <v>1</v>
      </c>
      <c r="K34" s="5">
        <v>0</v>
      </c>
      <c r="L34" s="6">
        <v>30</v>
      </c>
      <c r="M34" s="5">
        <v>5</v>
      </c>
      <c r="N34" s="5" t="s">
        <v>26</v>
      </c>
      <c r="O34" s="5" t="s">
        <v>26</v>
      </c>
      <c r="P34" s="5">
        <v>39</v>
      </c>
      <c r="Q34" s="5">
        <v>40</v>
      </c>
      <c r="R34" s="5">
        <v>31</v>
      </c>
      <c r="S34" s="5">
        <v>39</v>
      </c>
      <c r="T34" s="5">
        <v>38</v>
      </c>
      <c r="U34" s="5">
        <v>34</v>
      </c>
      <c r="V34" s="5">
        <v>34</v>
      </c>
      <c r="W34" s="5">
        <v>34</v>
      </c>
      <c r="X34" s="5" t="s">
        <v>26</v>
      </c>
      <c r="Y34" s="5" t="s">
        <v>26</v>
      </c>
      <c r="Z34" s="5">
        <v>20</v>
      </c>
      <c r="AA34" s="5">
        <v>23</v>
      </c>
      <c r="AB34" s="5">
        <v>21</v>
      </c>
      <c r="AC34" s="5">
        <v>22</v>
      </c>
      <c r="AD34" s="5">
        <v>22</v>
      </c>
      <c r="AE34" s="5">
        <v>22</v>
      </c>
      <c r="AF34" s="5">
        <v>20</v>
      </c>
      <c r="AG34" s="5">
        <v>23</v>
      </c>
    </row>
    <row r="35" spans="1:33" x14ac:dyDescent="0.3">
      <c r="A35" s="37">
        <v>45536</v>
      </c>
      <c r="B35" s="37" t="s">
        <v>26</v>
      </c>
      <c r="C35" s="37" t="s">
        <v>26</v>
      </c>
      <c r="D35" s="5">
        <v>2</v>
      </c>
      <c r="E35" s="5">
        <v>13</v>
      </c>
      <c r="F35" s="5">
        <v>2</v>
      </c>
      <c r="G35" s="5">
        <v>-1</v>
      </c>
      <c r="H35" s="5">
        <v>5</v>
      </c>
      <c r="I35" s="5">
        <v>3</v>
      </c>
      <c r="J35" s="5">
        <v>1</v>
      </c>
      <c r="K35" s="5">
        <v>0</v>
      </c>
      <c r="L35" s="6">
        <v>30</v>
      </c>
      <c r="M35" s="5">
        <v>5</v>
      </c>
      <c r="N35" s="5" t="s">
        <v>26</v>
      </c>
      <c r="O35" s="5" t="s">
        <v>26</v>
      </c>
      <c r="P35" s="5">
        <v>42</v>
      </c>
      <c r="Q35" s="5">
        <v>43</v>
      </c>
      <c r="R35" s="5">
        <v>34</v>
      </c>
      <c r="S35" s="5">
        <v>38</v>
      </c>
      <c r="T35" s="5">
        <v>39</v>
      </c>
      <c r="U35" s="5">
        <v>39</v>
      </c>
      <c r="V35" s="5">
        <v>39</v>
      </c>
      <c r="W35" s="5">
        <v>39</v>
      </c>
      <c r="X35" s="5" t="s">
        <v>26</v>
      </c>
      <c r="Y35" s="5" t="s">
        <v>26</v>
      </c>
      <c r="Z35" s="5">
        <v>20</v>
      </c>
      <c r="AA35" s="5">
        <v>22</v>
      </c>
      <c r="AB35" s="5">
        <v>20</v>
      </c>
      <c r="AC35" s="5">
        <v>20</v>
      </c>
      <c r="AD35" s="5">
        <v>23</v>
      </c>
      <c r="AE35" s="5">
        <v>21</v>
      </c>
      <c r="AF35" s="5">
        <v>21</v>
      </c>
      <c r="AG35" s="5">
        <v>22</v>
      </c>
    </row>
    <row r="36" spans="1:33" x14ac:dyDescent="0.3">
      <c r="A36" s="37">
        <v>45566</v>
      </c>
      <c r="B36" s="37" t="s">
        <v>26</v>
      </c>
      <c r="C36" s="37" t="s">
        <v>26</v>
      </c>
      <c r="D36" s="5">
        <v>39</v>
      </c>
      <c r="E36" s="5">
        <v>29</v>
      </c>
      <c r="F36" s="5">
        <v>9</v>
      </c>
      <c r="G36" s="5">
        <v>5</v>
      </c>
      <c r="H36" s="5">
        <v>1</v>
      </c>
      <c r="I36" s="5">
        <v>3</v>
      </c>
      <c r="J36" s="5">
        <v>1</v>
      </c>
      <c r="K36" s="5">
        <v>0</v>
      </c>
      <c r="L36" s="6">
        <v>30</v>
      </c>
      <c r="M36" s="5">
        <v>5</v>
      </c>
      <c r="N36" s="5" t="s">
        <v>26</v>
      </c>
      <c r="O36" s="5" t="s">
        <v>26</v>
      </c>
      <c r="P36" s="5">
        <v>42</v>
      </c>
      <c r="Q36" s="5">
        <v>37</v>
      </c>
      <c r="R36" s="5">
        <v>33</v>
      </c>
      <c r="S36" s="5">
        <v>36</v>
      </c>
      <c r="T36" s="5">
        <v>38</v>
      </c>
      <c r="U36" s="5">
        <v>38</v>
      </c>
      <c r="V36" s="5">
        <v>38</v>
      </c>
      <c r="W36" s="5">
        <v>38</v>
      </c>
      <c r="X36" s="5" t="s">
        <v>26</v>
      </c>
      <c r="Y36" s="5" t="s">
        <v>26</v>
      </c>
      <c r="Z36" s="5">
        <v>21</v>
      </c>
      <c r="AA36" s="5">
        <v>23</v>
      </c>
      <c r="AB36" s="5">
        <v>22</v>
      </c>
      <c r="AC36" s="5">
        <v>20</v>
      </c>
      <c r="AD36" s="5">
        <v>22</v>
      </c>
      <c r="AE36" s="5">
        <v>22</v>
      </c>
      <c r="AF36" s="5">
        <v>23</v>
      </c>
      <c r="AG36" s="5">
        <v>23</v>
      </c>
    </row>
    <row r="37" spans="1:33" x14ac:dyDescent="0.3">
      <c r="A37" s="37">
        <v>45597</v>
      </c>
      <c r="B37" s="37" t="s">
        <v>26</v>
      </c>
      <c r="C37" s="37" t="s">
        <v>26</v>
      </c>
      <c r="D37" s="5">
        <v>37</v>
      </c>
      <c r="E37" s="5">
        <v>29</v>
      </c>
      <c r="F37" s="5">
        <v>10</v>
      </c>
      <c r="G37" s="5">
        <v>2</v>
      </c>
      <c r="H37" s="5">
        <v>3</v>
      </c>
      <c r="I37" s="5">
        <v>3</v>
      </c>
      <c r="J37" s="5">
        <v>1</v>
      </c>
      <c r="K37" s="5">
        <v>0</v>
      </c>
      <c r="L37" s="6">
        <v>30</v>
      </c>
      <c r="M37" s="5">
        <v>5</v>
      </c>
      <c r="N37" s="5" t="s">
        <v>26</v>
      </c>
      <c r="O37" s="5" t="s">
        <v>26</v>
      </c>
      <c r="P37" s="5">
        <v>43</v>
      </c>
      <c r="Q37" s="5">
        <v>40</v>
      </c>
      <c r="R37" s="5">
        <v>35</v>
      </c>
      <c r="S37" s="5">
        <v>38</v>
      </c>
      <c r="T37" s="5">
        <v>34</v>
      </c>
      <c r="U37" s="5">
        <v>37</v>
      </c>
      <c r="V37" s="5">
        <v>37</v>
      </c>
      <c r="W37" s="5">
        <v>37</v>
      </c>
      <c r="X37" s="5" t="s">
        <v>26</v>
      </c>
      <c r="Y37" s="5" t="s">
        <v>26</v>
      </c>
      <c r="Z37" s="5">
        <v>22</v>
      </c>
      <c r="AA37" s="5">
        <v>23</v>
      </c>
      <c r="AB37" s="5">
        <v>23</v>
      </c>
      <c r="AC37" s="5">
        <v>23</v>
      </c>
      <c r="AD37" s="5">
        <v>23</v>
      </c>
      <c r="AE37" s="5">
        <v>22</v>
      </c>
      <c r="AF37" s="5">
        <v>21</v>
      </c>
      <c r="AG37" s="5">
        <v>21</v>
      </c>
    </row>
    <row r="38" spans="1:33" x14ac:dyDescent="0.3">
      <c r="A38" s="37">
        <v>45627</v>
      </c>
      <c r="B38" s="37" t="s">
        <v>26</v>
      </c>
      <c r="C38" s="37" t="s">
        <v>26</v>
      </c>
      <c r="D38" s="5">
        <v>0</v>
      </c>
      <c r="E38" s="5">
        <v>20</v>
      </c>
      <c r="F38" s="5">
        <v>10</v>
      </c>
      <c r="G38" s="5">
        <v>1</v>
      </c>
      <c r="H38" s="5">
        <v>5</v>
      </c>
      <c r="I38" s="5">
        <v>3</v>
      </c>
      <c r="J38" s="5">
        <v>1</v>
      </c>
      <c r="K38" s="5">
        <v>0</v>
      </c>
      <c r="L38" s="6">
        <v>30</v>
      </c>
      <c r="M38" s="5">
        <v>5</v>
      </c>
      <c r="N38" s="5" t="s">
        <v>26</v>
      </c>
      <c r="O38" s="5" t="s">
        <v>26</v>
      </c>
      <c r="P38" s="5">
        <v>40</v>
      </c>
      <c r="Q38" s="5">
        <v>41</v>
      </c>
      <c r="R38" s="5">
        <v>35</v>
      </c>
      <c r="S38" s="5">
        <v>41</v>
      </c>
      <c r="T38" s="5">
        <v>42</v>
      </c>
      <c r="U38" s="5">
        <v>39</v>
      </c>
      <c r="V38" s="5">
        <v>39</v>
      </c>
      <c r="W38" s="5">
        <v>39</v>
      </c>
      <c r="X38" s="5" t="s">
        <v>26</v>
      </c>
      <c r="Y38" s="5" t="s">
        <v>26</v>
      </c>
      <c r="Z38" s="5">
        <v>21</v>
      </c>
      <c r="AA38" s="5">
        <v>22</v>
      </c>
      <c r="AB38" s="5">
        <v>21</v>
      </c>
      <c r="AC38" s="5">
        <v>21</v>
      </c>
      <c r="AD38" s="5">
        <v>20</v>
      </c>
      <c r="AE38" s="5">
        <v>22</v>
      </c>
      <c r="AF38" s="5">
        <v>21</v>
      </c>
      <c r="AG38" s="5">
        <v>23</v>
      </c>
    </row>
    <row r="39" spans="1:33" x14ac:dyDescent="0.3">
      <c r="A39" s="37">
        <v>45658</v>
      </c>
      <c r="B39" s="37" t="s">
        <v>26</v>
      </c>
      <c r="C39" s="37" t="s">
        <v>26</v>
      </c>
      <c r="D39" s="5" t="s">
        <v>26</v>
      </c>
      <c r="E39" s="5">
        <v>17</v>
      </c>
      <c r="F39" s="5">
        <v>7</v>
      </c>
      <c r="G39" s="5">
        <v>2</v>
      </c>
      <c r="H39" s="5">
        <v>5</v>
      </c>
      <c r="I39" s="5">
        <v>3</v>
      </c>
      <c r="J39" s="5">
        <v>1</v>
      </c>
      <c r="K39" s="5">
        <v>0</v>
      </c>
      <c r="L39" s="6">
        <v>30</v>
      </c>
      <c r="M39" s="5">
        <v>5</v>
      </c>
      <c r="N39" s="5" t="s">
        <v>26</v>
      </c>
      <c r="O39" s="5" t="s">
        <v>26</v>
      </c>
      <c r="P39" s="5" t="s">
        <v>26</v>
      </c>
      <c r="Q39" s="5">
        <v>43</v>
      </c>
      <c r="R39" s="5">
        <v>34</v>
      </c>
      <c r="S39" s="5">
        <v>42</v>
      </c>
      <c r="T39" s="5">
        <v>41</v>
      </c>
      <c r="U39" s="5">
        <v>39</v>
      </c>
      <c r="V39" s="5">
        <v>39</v>
      </c>
      <c r="W39" s="5">
        <v>39</v>
      </c>
      <c r="X39" s="5" t="s">
        <v>26</v>
      </c>
      <c r="Y39" s="5" t="s">
        <v>26</v>
      </c>
      <c r="Z39" s="5" t="s">
        <v>26</v>
      </c>
      <c r="AA39" s="5">
        <v>20</v>
      </c>
      <c r="AB39" s="5">
        <v>23</v>
      </c>
      <c r="AC39" s="5">
        <v>20</v>
      </c>
      <c r="AD39" s="5">
        <v>20</v>
      </c>
      <c r="AE39" s="5">
        <v>22</v>
      </c>
      <c r="AF39" s="5">
        <v>23</v>
      </c>
      <c r="AG39" s="5">
        <v>23</v>
      </c>
    </row>
    <row r="40" spans="1:33" x14ac:dyDescent="0.3">
      <c r="A40" s="37">
        <v>45689</v>
      </c>
      <c r="B40" s="37" t="s">
        <v>26</v>
      </c>
      <c r="C40" s="37" t="s">
        <v>26</v>
      </c>
      <c r="D40" s="5" t="s">
        <v>26</v>
      </c>
      <c r="E40" s="5">
        <v>13</v>
      </c>
      <c r="F40" s="5">
        <v>14</v>
      </c>
      <c r="G40" s="5">
        <v>5</v>
      </c>
      <c r="H40" s="5">
        <v>4</v>
      </c>
      <c r="I40" s="5">
        <v>3</v>
      </c>
      <c r="J40" s="5">
        <v>1</v>
      </c>
      <c r="K40" s="5">
        <v>0</v>
      </c>
      <c r="L40" s="6">
        <v>30</v>
      </c>
      <c r="M40" s="5">
        <v>5</v>
      </c>
      <c r="N40" s="5" t="s">
        <v>26</v>
      </c>
      <c r="O40" s="5" t="s">
        <v>26</v>
      </c>
      <c r="P40" s="5" t="s">
        <v>26</v>
      </c>
      <c r="Q40" s="5">
        <v>40</v>
      </c>
      <c r="R40" s="5">
        <v>34</v>
      </c>
      <c r="S40" s="5">
        <v>44</v>
      </c>
      <c r="T40" s="5">
        <v>40</v>
      </c>
      <c r="U40" s="5">
        <v>40</v>
      </c>
      <c r="V40" s="5">
        <v>40</v>
      </c>
      <c r="W40" s="5">
        <v>40</v>
      </c>
      <c r="X40" s="5" t="s">
        <v>26</v>
      </c>
      <c r="Y40" s="5" t="s">
        <v>26</v>
      </c>
      <c r="Z40" s="5" t="s">
        <v>26</v>
      </c>
      <c r="AA40" s="5">
        <v>20</v>
      </c>
      <c r="AB40" s="5">
        <v>23</v>
      </c>
      <c r="AC40" s="5">
        <v>20</v>
      </c>
      <c r="AD40" s="5">
        <v>22</v>
      </c>
      <c r="AE40" s="5">
        <v>20</v>
      </c>
      <c r="AF40" s="5">
        <v>20</v>
      </c>
      <c r="AG40" s="5">
        <v>20</v>
      </c>
    </row>
    <row r="41" spans="1:33" x14ac:dyDescent="0.3">
      <c r="A41" s="37">
        <v>45717</v>
      </c>
      <c r="B41" s="37" t="s">
        <v>26</v>
      </c>
      <c r="C41" s="37" t="s">
        <v>26</v>
      </c>
      <c r="D41" s="5" t="s">
        <v>26</v>
      </c>
      <c r="E41" s="5">
        <v>39</v>
      </c>
      <c r="F41" s="5">
        <v>10</v>
      </c>
      <c r="G41" s="5">
        <v>14</v>
      </c>
      <c r="H41" s="5">
        <v>6</v>
      </c>
      <c r="I41" s="5">
        <v>1</v>
      </c>
      <c r="J41" s="5">
        <v>0</v>
      </c>
      <c r="K41" s="5">
        <v>0</v>
      </c>
      <c r="L41" s="6">
        <v>30</v>
      </c>
      <c r="M41" s="5">
        <v>5</v>
      </c>
      <c r="N41" s="5" t="s">
        <v>26</v>
      </c>
      <c r="O41" s="5" t="s">
        <v>26</v>
      </c>
      <c r="P41" s="5" t="s">
        <v>26</v>
      </c>
      <c r="Q41" s="5">
        <v>43</v>
      </c>
      <c r="R41" s="5">
        <v>36</v>
      </c>
      <c r="S41" s="5">
        <v>43</v>
      </c>
      <c r="T41" s="5">
        <v>42</v>
      </c>
      <c r="U41" s="5">
        <v>37</v>
      </c>
      <c r="V41" s="5">
        <v>41</v>
      </c>
      <c r="W41" s="5">
        <v>41</v>
      </c>
      <c r="X41" s="5" t="s">
        <v>26</v>
      </c>
      <c r="Y41" s="5" t="s">
        <v>26</v>
      </c>
      <c r="Z41" s="5" t="s">
        <v>26</v>
      </c>
      <c r="AA41" s="5">
        <v>21</v>
      </c>
      <c r="AB41" s="5">
        <v>21</v>
      </c>
      <c r="AC41" s="5">
        <v>21</v>
      </c>
      <c r="AD41" s="5">
        <v>20</v>
      </c>
      <c r="AE41" s="5">
        <v>20</v>
      </c>
      <c r="AF41" s="5">
        <v>23</v>
      </c>
      <c r="AG41" s="5">
        <v>20</v>
      </c>
    </row>
    <row r="42" spans="1:33" x14ac:dyDescent="0.3">
      <c r="A42" s="37">
        <v>45748</v>
      </c>
      <c r="B42" s="37" t="s">
        <v>26</v>
      </c>
      <c r="C42" s="37" t="s">
        <v>26</v>
      </c>
      <c r="D42" s="5" t="s">
        <v>26</v>
      </c>
      <c r="E42" s="5">
        <v>82</v>
      </c>
      <c r="F42" s="5">
        <v>38</v>
      </c>
      <c r="G42" s="5">
        <v>31</v>
      </c>
      <c r="H42" s="5">
        <v>25</v>
      </c>
      <c r="I42" s="5">
        <v>10</v>
      </c>
      <c r="J42" s="5">
        <v>5</v>
      </c>
      <c r="K42" s="5">
        <v>2</v>
      </c>
      <c r="L42" s="6">
        <v>30</v>
      </c>
      <c r="M42" s="5">
        <v>5</v>
      </c>
      <c r="N42" s="5" t="s">
        <v>26</v>
      </c>
      <c r="O42" s="5" t="s">
        <v>26</v>
      </c>
      <c r="P42" s="5" t="s">
        <v>26</v>
      </c>
      <c r="Q42" s="5">
        <v>43</v>
      </c>
      <c r="R42" s="5">
        <v>36</v>
      </c>
      <c r="S42" s="5">
        <v>43</v>
      </c>
      <c r="T42" s="5">
        <v>39</v>
      </c>
      <c r="U42" s="5">
        <v>36</v>
      </c>
      <c r="V42" s="5">
        <v>41</v>
      </c>
      <c r="W42" s="5">
        <v>41</v>
      </c>
      <c r="X42" s="5" t="s">
        <v>26</v>
      </c>
      <c r="Y42" s="5" t="s">
        <v>26</v>
      </c>
      <c r="Z42" s="5" t="s">
        <v>26</v>
      </c>
      <c r="AA42" s="5">
        <v>20</v>
      </c>
      <c r="AB42" s="5">
        <v>20</v>
      </c>
      <c r="AC42" s="5">
        <v>21</v>
      </c>
      <c r="AD42" s="5">
        <v>23</v>
      </c>
      <c r="AE42" s="5">
        <v>22</v>
      </c>
      <c r="AF42" s="5">
        <v>21</v>
      </c>
      <c r="AG42" s="5">
        <v>21</v>
      </c>
    </row>
    <row r="43" spans="1:33" x14ac:dyDescent="0.3">
      <c r="A43" s="37">
        <v>45778</v>
      </c>
      <c r="B43" s="37" t="s">
        <v>26</v>
      </c>
      <c r="C43" s="37" t="s">
        <v>26</v>
      </c>
      <c r="D43" s="5" t="s">
        <v>26</v>
      </c>
      <c r="E43" s="5">
        <v>53</v>
      </c>
      <c r="F43" s="5">
        <v>32</v>
      </c>
      <c r="G43" s="5">
        <v>32</v>
      </c>
      <c r="H43" s="5">
        <v>24</v>
      </c>
      <c r="I43" s="5">
        <v>13</v>
      </c>
      <c r="J43" s="5">
        <v>3</v>
      </c>
      <c r="K43" s="5">
        <v>4</v>
      </c>
      <c r="L43" s="6">
        <v>30</v>
      </c>
      <c r="M43" s="5">
        <v>5</v>
      </c>
      <c r="N43" s="5" t="s">
        <v>26</v>
      </c>
      <c r="O43" s="5" t="s">
        <v>26</v>
      </c>
      <c r="P43" s="5" t="s">
        <v>26</v>
      </c>
      <c r="Q43" s="5">
        <v>39</v>
      </c>
      <c r="R43" s="5">
        <v>35</v>
      </c>
      <c r="S43" s="5">
        <v>40</v>
      </c>
      <c r="T43" s="5">
        <v>37</v>
      </c>
      <c r="U43" s="5">
        <v>42</v>
      </c>
      <c r="V43" s="5">
        <v>38</v>
      </c>
      <c r="W43" s="5">
        <v>40</v>
      </c>
      <c r="X43" s="5" t="s">
        <v>26</v>
      </c>
      <c r="Y43" s="5" t="s">
        <v>26</v>
      </c>
      <c r="Z43" s="5" t="s">
        <v>26</v>
      </c>
      <c r="AA43" s="5">
        <v>22</v>
      </c>
      <c r="AB43" s="5">
        <v>22</v>
      </c>
      <c r="AC43" s="5">
        <v>21</v>
      </c>
      <c r="AD43" s="5">
        <v>22</v>
      </c>
      <c r="AE43" s="5">
        <v>22</v>
      </c>
      <c r="AF43" s="5">
        <v>21</v>
      </c>
      <c r="AG43" s="5">
        <v>21</v>
      </c>
    </row>
    <row r="44" spans="1:33" x14ac:dyDescent="0.3">
      <c r="A44" s="37">
        <v>45809</v>
      </c>
      <c r="B44" s="37" t="s">
        <v>26</v>
      </c>
      <c r="C44" s="37" t="s">
        <v>26</v>
      </c>
      <c r="D44" s="5" t="s">
        <v>26</v>
      </c>
      <c r="E44" s="5">
        <v>44</v>
      </c>
      <c r="F44" s="5">
        <v>29</v>
      </c>
      <c r="G44" s="5">
        <v>26</v>
      </c>
      <c r="H44" s="5">
        <v>19</v>
      </c>
      <c r="I44" s="5">
        <v>7</v>
      </c>
      <c r="J44" s="5">
        <v>3</v>
      </c>
      <c r="K44" s="5">
        <v>5</v>
      </c>
      <c r="L44" s="6">
        <v>30</v>
      </c>
      <c r="M44" s="5">
        <v>5</v>
      </c>
      <c r="N44" s="5" t="s">
        <v>26</v>
      </c>
      <c r="O44" s="5" t="s">
        <v>26</v>
      </c>
      <c r="P44" s="5" t="s">
        <v>26</v>
      </c>
      <c r="Q44" s="5">
        <v>38</v>
      </c>
      <c r="R44" s="5">
        <v>32</v>
      </c>
      <c r="S44" s="5">
        <v>42</v>
      </c>
      <c r="T44" s="5">
        <v>43</v>
      </c>
      <c r="U44" s="5">
        <v>40</v>
      </c>
      <c r="V44" s="5">
        <v>38</v>
      </c>
      <c r="W44" s="5">
        <v>35</v>
      </c>
      <c r="X44" s="5" t="s">
        <v>26</v>
      </c>
      <c r="Y44" s="5" t="s">
        <v>26</v>
      </c>
      <c r="Z44" s="5" t="s">
        <v>26</v>
      </c>
      <c r="AA44" s="5">
        <v>20</v>
      </c>
      <c r="AB44" s="5">
        <v>23</v>
      </c>
      <c r="AC44" s="5">
        <v>22</v>
      </c>
      <c r="AD44" s="5">
        <v>22</v>
      </c>
      <c r="AE44" s="5">
        <v>23</v>
      </c>
      <c r="AF44" s="5">
        <v>21</v>
      </c>
      <c r="AG44" s="5">
        <v>22</v>
      </c>
    </row>
    <row r="45" spans="1:33" x14ac:dyDescent="0.3">
      <c r="A45" s="37">
        <v>45839</v>
      </c>
      <c r="B45" s="37" t="s">
        <v>26</v>
      </c>
      <c r="C45" s="37" t="s">
        <v>26</v>
      </c>
      <c r="D45" s="5" t="s">
        <v>26</v>
      </c>
      <c r="E45" s="5">
        <v>30</v>
      </c>
      <c r="F45" s="5">
        <v>32</v>
      </c>
      <c r="G45" s="5">
        <v>19</v>
      </c>
      <c r="H45" s="5">
        <v>18</v>
      </c>
      <c r="I45" s="5">
        <v>7</v>
      </c>
      <c r="J45" s="5">
        <v>6</v>
      </c>
      <c r="K45" s="5">
        <v>8</v>
      </c>
      <c r="L45" s="6">
        <v>30</v>
      </c>
      <c r="M45" s="5">
        <v>5</v>
      </c>
      <c r="N45" s="5" t="s">
        <v>26</v>
      </c>
      <c r="O45" s="5" t="s">
        <v>26</v>
      </c>
      <c r="P45" s="5" t="s">
        <v>26</v>
      </c>
      <c r="Q45" s="5">
        <v>37</v>
      </c>
      <c r="R45" s="5">
        <v>33</v>
      </c>
      <c r="S45" s="5">
        <v>43</v>
      </c>
      <c r="T45" s="5">
        <v>42</v>
      </c>
      <c r="U45" s="5">
        <v>40</v>
      </c>
      <c r="V45" s="5">
        <v>40</v>
      </c>
      <c r="W45" s="5">
        <v>38</v>
      </c>
      <c r="X45" s="5" t="s">
        <v>26</v>
      </c>
      <c r="Y45" s="5" t="s">
        <v>26</v>
      </c>
      <c r="Z45" s="5" t="s">
        <v>26</v>
      </c>
      <c r="AA45" s="5">
        <v>20</v>
      </c>
      <c r="AB45" s="5">
        <v>21</v>
      </c>
      <c r="AC45" s="5">
        <v>23</v>
      </c>
      <c r="AD45" s="5">
        <v>23</v>
      </c>
      <c r="AE45" s="5">
        <v>20</v>
      </c>
      <c r="AF45" s="5">
        <v>21</v>
      </c>
      <c r="AG45" s="5">
        <v>21</v>
      </c>
    </row>
    <row r="46" spans="1:33" x14ac:dyDescent="0.3">
      <c r="A46" s="37">
        <v>45870</v>
      </c>
      <c r="B46" s="37" t="s">
        <v>26</v>
      </c>
      <c r="C46" s="37" t="s">
        <v>26</v>
      </c>
      <c r="D46" s="5" t="s">
        <v>26</v>
      </c>
      <c r="E46" s="5">
        <v>32</v>
      </c>
      <c r="F46" s="5">
        <v>42</v>
      </c>
      <c r="G46" s="5">
        <v>24</v>
      </c>
      <c r="H46" s="5">
        <v>21</v>
      </c>
      <c r="I46" s="5">
        <v>5</v>
      </c>
      <c r="J46" s="5">
        <v>7</v>
      </c>
      <c r="K46" s="5">
        <v>5</v>
      </c>
      <c r="L46" s="6">
        <v>30</v>
      </c>
      <c r="M46" s="5">
        <v>5</v>
      </c>
      <c r="N46" s="5" t="s">
        <v>26</v>
      </c>
      <c r="O46" s="5" t="s">
        <v>26</v>
      </c>
      <c r="P46" s="5" t="s">
        <v>26</v>
      </c>
      <c r="Q46" s="5">
        <v>41</v>
      </c>
      <c r="R46" s="5">
        <v>38</v>
      </c>
      <c r="S46" s="5">
        <v>38</v>
      </c>
      <c r="T46" s="5">
        <v>40</v>
      </c>
      <c r="U46" s="5">
        <v>42</v>
      </c>
      <c r="V46" s="5">
        <v>35</v>
      </c>
      <c r="W46" s="5">
        <v>53</v>
      </c>
      <c r="X46" s="5" t="s">
        <v>26</v>
      </c>
      <c r="Y46" s="5" t="s">
        <v>26</v>
      </c>
      <c r="Z46" s="5" t="s">
        <v>26</v>
      </c>
      <c r="AA46" s="5">
        <v>22</v>
      </c>
      <c r="AB46" s="5">
        <v>21</v>
      </c>
      <c r="AC46" s="5">
        <v>20</v>
      </c>
      <c r="AD46" s="5">
        <v>20</v>
      </c>
      <c r="AE46" s="5">
        <v>20</v>
      </c>
      <c r="AF46" s="5">
        <v>21</v>
      </c>
      <c r="AG46" s="5">
        <v>23</v>
      </c>
    </row>
    <row r="47" spans="1:33" x14ac:dyDescent="0.3">
      <c r="A47" s="37">
        <v>45901</v>
      </c>
      <c r="B47" s="37" t="s">
        <v>26</v>
      </c>
      <c r="C47" s="37" t="s">
        <v>26</v>
      </c>
      <c r="D47" s="5" t="s">
        <v>26</v>
      </c>
      <c r="E47" s="5">
        <v>19</v>
      </c>
      <c r="F47" s="5">
        <v>46</v>
      </c>
      <c r="G47" s="5">
        <v>38</v>
      </c>
      <c r="H47" s="5">
        <v>28</v>
      </c>
      <c r="I47" s="5">
        <v>13</v>
      </c>
      <c r="J47" s="5">
        <v>7</v>
      </c>
      <c r="K47" s="5">
        <v>5</v>
      </c>
      <c r="L47" s="6">
        <v>30</v>
      </c>
      <c r="M47" s="5">
        <v>5</v>
      </c>
      <c r="N47" s="5" t="s">
        <v>26</v>
      </c>
      <c r="O47" s="5" t="s">
        <v>26</v>
      </c>
      <c r="P47" s="5" t="s">
        <v>26</v>
      </c>
      <c r="Q47" s="5">
        <v>39</v>
      </c>
      <c r="R47" s="5">
        <v>38</v>
      </c>
      <c r="S47" s="5">
        <v>39</v>
      </c>
      <c r="T47" s="5">
        <v>42</v>
      </c>
      <c r="U47" s="5">
        <v>40</v>
      </c>
      <c r="V47" s="5">
        <v>39</v>
      </c>
      <c r="W47" s="5">
        <v>47</v>
      </c>
      <c r="X47" s="5" t="s">
        <v>26</v>
      </c>
      <c r="Y47" s="5" t="s">
        <v>26</v>
      </c>
      <c r="Z47" s="5" t="s">
        <v>26</v>
      </c>
      <c r="AA47" s="5">
        <v>20</v>
      </c>
      <c r="AB47" s="5">
        <v>22</v>
      </c>
      <c r="AC47" s="5">
        <v>21</v>
      </c>
      <c r="AD47" s="5">
        <v>21</v>
      </c>
      <c r="AE47" s="5">
        <v>21</v>
      </c>
      <c r="AF47" s="5">
        <v>21</v>
      </c>
      <c r="AG47" s="5">
        <v>21</v>
      </c>
    </row>
    <row r="48" spans="1:33" x14ac:dyDescent="0.3">
      <c r="A48" s="37">
        <v>45931</v>
      </c>
      <c r="B48" s="37" t="s">
        <v>26</v>
      </c>
      <c r="C48" s="37" t="s">
        <v>26</v>
      </c>
      <c r="D48" s="5" t="s">
        <v>26</v>
      </c>
      <c r="E48" s="5">
        <v>14</v>
      </c>
      <c r="F48" s="5">
        <v>56</v>
      </c>
      <c r="G48" s="5">
        <v>39</v>
      </c>
      <c r="H48" s="5">
        <v>24</v>
      </c>
      <c r="I48" s="5">
        <v>12</v>
      </c>
      <c r="J48" s="5">
        <v>5</v>
      </c>
      <c r="K48" s="5">
        <v>8</v>
      </c>
      <c r="L48" s="6">
        <v>30</v>
      </c>
      <c r="M48" s="5">
        <v>5</v>
      </c>
      <c r="N48" s="5" t="s">
        <v>26</v>
      </c>
      <c r="O48" s="5" t="s">
        <v>26</v>
      </c>
      <c r="P48" s="5" t="s">
        <v>26</v>
      </c>
      <c r="Q48" s="5">
        <v>40</v>
      </c>
      <c r="R48" s="5">
        <v>32</v>
      </c>
      <c r="S48" s="5">
        <v>42</v>
      </c>
      <c r="T48" s="5">
        <v>43</v>
      </c>
      <c r="U48" s="5">
        <v>39</v>
      </c>
      <c r="V48" s="5">
        <v>38</v>
      </c>
      <c r="W48" s="5">
        <v>50</v>
      </c>
      <c r="X48" s="5" t="s">
        <v>26</v>
      </c>
      <c r="Y48" s="5" t="s">
        <v>26</v>
      </c>
      <c r="Z48" s="5" t="s">
        <v>26</v>
      </c>
      <c r="AA48" s="5">
        <v>20</v>
      </c>
      <c r="AB48" s="5">
        <v>20</v>
      </c>
      <c r="AC48" s="5">
        <v>21</v>
      </c>
      <c r="AD48" s="5">
        <v>23</v>
      </c>
      <c r="AE48" s="5">
        <v>20</v>
      </c>
      <c r="AF48" s="5">
        <v>20</v>
      </c>
      <c r="AG48" s="5">
        <v>23</v>
      </c>
    </row>
    <row r="49" spans="1:33" x14ac:dyDescent="0.3">
      <c r="A49" s="37">
        <v>45962</v>
      </c>
      <c r="B49" s="37" t="s">
        <v>26</v>
      </c>
      <c r="C49" s="37" t="s">
        <v>26</v>
      </c>
      <c r="D49" s="5" t="s">
        <v>26</v>
      </c>
      <c r="E49" s="5">
        <v>17</v>
      </c>
      <c r="F49" s="5">
        <v>59</v>
      </c>
      <c r="G49" s="5">
        <v>34</v>
      </c>
      <c r="H49" s="5">
        <v>21</v>
      </c>
      <c r="I49" s="5">
        <v>18</v>
      </c>
      <c r="J49" s="5">
        <v>6</v>
      </c>
      <c r="K49" s="5">
        <v>4</v>
      </c>
      <c r="L49" s="6">
        <v>30</v>
      </c>
      <c r="M49" s="5">
        <v>5</v>
      </c>
      <c r="N49" s="5" t="s">
        <v>26</v>
      </c>
      <c r="O49" s="5" t="s">
        <v>26</v>
      </c>
      <c r="P49" s="5" t="s">
        <v>26</v>
      </c>
      <c r="Q49" s="5">
        <v>43</v>
      </c>
      <c r="R49" s="5">
        <v>35</v>
      </c>
      <c r="S49" s="5">
        <v>38</v>
      </c>
      <c r="T49" s="5">
        <v>40</v>
      </c>
      <c r="U49" s="5">
        <v>41</v>
      </c>
      <c r="V49" s="5">
        <v>38</v>
      </c>
      <c r="W49" s="5">
        <v>48</v>
      </c>
      <c r="X49" s="5" t="s">
        <v>26</v>
      </c>
      <c r="Y49" s="5" t="s">
        <v>26</v>
      </c>
      <c r="Z49" s="5" t="s">
        <v>26</v>
      </c>
      <c r="AA49" s="5">
        <v>22</v>
      </c>
      <c r="AB49" s="5">
        <v>21</v>
      </c>
      <c r="AC49" s="5">
        <v>20</v>
      </c>
      <c r="AD49" s="5">
        <v>20</v>
      </c>
      <c r="AE49" s="5">
        <v>21</v>
      </c>
      <c r="AF49" s="5">
        <v>21</v>
      </c>
      <c r="AG49" s="5">
        <v>20</v>
      </c>
    </row>
    <row r="50" spans="1:33" x14ac:dyDescent="0.3">
      <c r="A50" s="37">
        <v>45992</v>
      </c>
      <c r="B50" s="5" t="s">
        <v>26</v>
      </c>
      <c r="C50" s="5" t="s">
        <v>26</v>
      </c>
      <c r="D50" s="5" t="s">
        <v>26</v>
      </c>
      <c r="E50" s="5">
        <v>9</v>
      </c>
      <c r="F50" s="5">
        <v>56</v>
      </c>
      <c r="G50" s="5">
        <v>31</v>
      </c>
      <c r="H50" s="5">
        <v>24</v>
      </c>
      <c r="I50" s="5">
        <v>17</v>
      </c>
      <c r="J50" s="5">
        <v>7</v>
      </c>
      <c r="K50" s="5">
        <v>9</v>
      </c>
      <c r="L50" s="6">
        <v>30</v>
      </c>
      <c r="M50" s="5">
        <v>5</v>
      </c>
      <c r="N50" s="5" t="s">
        <v>26</v>
      </c>
      <c r="O50" s="5" t="s">
        <v>26</v>
      </c>
      <c r="P50" s="5" t="s">
        <v>26</v>
      </c>
      <c r="Q50" s="5">
        <v>50</v>
      </c>
      <c r="R50" s="5">
        <v>44</v>
      </c>
      <c r="S50" s="5">
        <v>51</v>
      </c>
      <c r="T50" s="5">
        <v>50</v>
      </c>
      <c r="U50" s="5">
        <v>49</v>
      </c>
      <c r="V50" s="5">
        <v>52</v>
      </c>
      <c r="W50" s="5">
        <v>55</v>
      </c>
      <c r="X50" s="5" t="s">
        <v>26</v>
      </c>
      <c r="Y50" s="5" t="s">
        <v>26</v>
      </c>
      <c r="Z50" s="5" t="s">
        <v>26</v>
      </c>
      <c r="AA50" s="5">
        <v>23</v>
      </c>
      <c r="AB50" s="5">
        <v>21</v>
      </c>
      <c r="AC50" s="5">
        <v>21</v>
      </c>
      <c r="AD50" s="5">
        <v>20</v>
      </c>
      <c r="AE50" s="5">
        <v>22</v>
      </c>
      <c r="AF50" s="5">
        <v>22</v>
      </c>
      <c r="AG50" s="5">
        <v>21</v>
      </c>
    </row>
    <row r="51" spans="1:33" x14ac:dyDescent="0.3">
      <c r="A51" s="37">
        <v>46023</v>
      </c>
      <c r="B51" s="5" t="s">
        <v>26</v>
      </c>
      <c r="C51" s="5" t="s">
        <v>26</v>
      </c>
      <c r="D51" s="5" t="s">
        <v>26</v>
      </c>
      <c r="E51" s="5" t="s">
        <v>26</v>
      </c>
      <c r="F51" s="5">
        <v>38</v>
      </c>
      <c r="G51" s="5">
        <v>35</v>
      </c>
      <c r="H51" s="5">
        <v>22</v>
      </c>
      <c r="I51" s="5">
        <v>19</v>
      </c>
      <c r="J51" s="5">
        <v>8</v>
      </c>
      <c r="K51" s="5">
        <v>6</v>
      </c>
      <c r="L51" s="6">
        <v>30</v>
      </c>
      <c r="M51" s="5">
        <v>5</v>
      </c>
      <c r="N51" s="5" t="s">
        <v>26</v>
      </c>
      <c r="O51" s="5" t="s">
        <v>26</v>
      </c>
      <c r="P51" s="5" t="s">
        <v>26</v>
      </c>
      <c r="Q51" s="5" t="s">
        <v>26</v>
      </c>
      <c r="R51" s="5">
        <v>43</v>
      </c>
      <c r="S51" s="5">
        <v>50</v>
      </c>
      <c r="T51" s="5">
        <v>55</v>
      </c>
      <c r="U51" s="5">
        <v>53</v>
      </c>
      <c r="V51" s="5">
        <v>55</v>
      </c>
      <c r="W51" s="5">
        <v>53</v>
      </c>
      <c r="X51" s="5" t="s">
        <v>26</v>
      </c>
      <c r="Y51" s="5" t="s">
        <v>26</v>
      </c>
      <c r="Z51" s="5" t="s">
        <v>26</v>
      </c>
      <c r="AA51" s="5" t="s">
        <v>26</v>
      </c>
      <c r="AB51" s="5">
        <v>21</v>
      </c>
      <c r="AC51" s="5">
        <v>23</v>
      </c>
      <c r="AD51" s="5">
        <v>21</v>
      </c>
      <c r="AE51" s="5">
        <v>23</v>
      </c>
      <c r="AF51" s="5">
        <v>23</v>
      </c>
      <c r="AG51" s="5">
        <v>23</v>
      </c>
    </row>
    <row r="52" spans="1:33" x14ac:dyDescent="0.3">
      <c r="A52" s="37">
        <v>46054</v>
      </c>
      <c r="B52" s="5" t="s">
        <v>26</v>
      </c>
      <c r="C52" s="5" t="s">
        <v>26</v>
      </c>
      <c r="D52" s="5" t="s">
        <v>26</v>
      </c>
      <c r="E52" s="5" t="s">
        <v>26</v>
      </c>
      <c r="F52" s="5">
        <v>61</v>
      </c>
      <c r="G52" s="5">
        <v>51</v>
      </c>
      <c r="H52" s="5">
        <v>28</v>
      </c>
      <c r="I52" s="5">
        <v>27</v>
      </c>
      <c r="J52" s="5">
        <v>21</v>
      </c>
      <c r="K52" s="5">
        <v>9</v>
      </c>
      <c r="L52" s="6">
        <v>30</v>
      </c>
      <c r="M52" s="5">
        <v>5</v>
      </c>
      <c r="N52" s="5" t="s">
        <v>26</v>
      </c>
      <c r="O52" s="5" t="s">
        <v>26</v>
      </c>
      <c r="P52" s="5" t="s">
        <v>26</v>
      </c>
      <c r="Q52" s="5" t="s">
        <v>26</v>
      </c>
      <c r="R52" s="5">
        <v>41</v>
      </c>
      <c r="S52" s="5">
        <v>50</v>
      </c>
      <c r="T52" s="5">
        <v>52</v>
      </c>
      <c r="U52" s="5">
        <v>52</v>
      </c>
      <c r="V52" s="5">
        <v>53</v>
      </c>
      <c r="W52" s="5">
        <v>53</v>
      </c>
      <c r="X52" s="5" t="s">
        <v>26</v>
      </c>
      <c r="Y52" s="5" t="s">
        <v>26</v>
      </c>
      <c r="Z52" s="5" t="s">
        <v>26</v>
      </c>
      <c r="AA52" s="5" t="s">
        <v>26</v>
      </c>
      <c r="AB52" s="5">
        <v>22</v>
      </c>
      <c r="AC52" s="5">
        <v>23</v>
      </c>
      <c r="AD52" s="5">
        <v>22</v>
      </c>
      <c r="AE52" s="5">
        <v>22</v>
      </c>
      <c r="AF52" s="5">
        <v>21</v>
      </c>
      <c r="AG52" s="5">
        <v>22</v>
      </c>
    </row>
    <row r="53" spans="1:33" x14ac:dyDescent="0.3">
      <c r="A53" s="37">
        <v>46082</v>
      </c>
      <c r="B53" s="5" t="s">
        <v>26</v>
      </c>
      <c r="C53" s="5" t="s">
        <v>26</v>
      </c>
      <c r="D53" s="5" t="s">
        <v>26</v>
      </c>
      <c r="E53" s="5" t="s">
        <v>26</v>
      </c>
      <c r="F53" s="5">
        <v>66</v>
      </c>
      <c r="G53" s="5">
        <v>47</v>
      </c>
      <c r="H53" s="5">
        <v>31</v>
      </c>
      <c r="I53" s="5">
        <v>25</v>
      </c>
      <c r="J53" s="5">
        <v>15</v>
      </c>
      <c r="K53" s="5">
        <v>6</v>
      </c>
      <c r="L53" s="6">
        <v>30</v>
      </c>
      <c r="M53" s="5">
        <v>5</v>
      </c>
      <c r="N53" s="5" t="s">
        <v>26</v>
      </c>
      <c r="O53" s="5" t="s">
        <v>26</v>
      </c>
      <c r="P53" s="5" t="s">
        <v>26</v>
      </c>
      <c r="Q53" s="5" t="s">
        <v>26</v>
      </c>
      <c r="R53" s="5">
        <v>44</v>
      </c>
      <c r="S53" s="5">
        <v>51</v>
      </c>
      <c r="T53" s="5">
        <v>48</v>
      </c>
      <c r="U53" s="5">
        <v>49</v>
      </c>
      <c r="V53" s="5">
        <v>49</v>
      </c>
      <c r="W53" s="5">
        <v>47</v>
      </c>
      <c r="X53" s="5" t="s">
        <v>26</v>
      </c>
      <c r="Y53" s="5" t="s">
        <v>26</v>
      </c>
      <c r="Z53" s="5" t="s">
        <v>26</v>
      </c>
      <c r="AA53" s="5" t="s">
        <v>26</v>
      </c>
      <c r="AB53" s="5">
        <v>23</v>
      </c>
      <c r="AC53" s="5">
        <v>20</v>
      </c>
      <c r="AD53" s="5">
        <v>22</v>
      </c>
      <c r="AE53" s="5">
        <v>22</v>
      </c>
      <c r="AF53" s="5">
        <v>22</v>
      </c>
      <c r="AG53" s="5">
        <v>22</v>
      </c>
    </row>
    <row r="54" spans="1:33" x14ac:dyDescent="0.3">
      <c r="A54" s="37">
        <v>46113</v>
      </c>
      <c r="B54" s="5" t="s">
        <v>26</v>
      </c>
      <c r="C54" s="5" t="s">
        <v>26</v>
      </c>
      <c r="D54" s="5" t="s">
        <v>26</v>
      </c>
      <c r="E54" s="5" t="s">
        <v>26</v>
      </c>
      <c r="F54" s="5">
        <v>59</v>
      </c>
      <c r="G54" s="5">
        <v>48</v>
      </c>
      <c r="H54" s="5">
        <v>29</v>
      </c>
      <c r="I54" s="5">
        <v>24</v>
      </c>
      <c r="J54" s="5">
        <v>19</v>
      </c>
      <c r="K54" s="5">
        <v>8</v>
      </c>
      <c r="L54" s="6">
        <v>30</v>
      </c>
      <c r="M54" s="5">
        <v>5</v>
      </c>
      <c r="N54" s="5" t="s">
        <v>26</v>
      </c>
      <c r="O54" s="5" t="s">
        <v>26</v>
      </c>
      <c r="P54" s="5" t="s">
        <v>26</v>
      </c>
      <c r="Q54" s="5" t="s">
        <v>26</v>
      </c>
      <c r="R54" s="5">
        <v>46</v>
      </c>
      <c r="S54" s="5">
        <v>51</v>
      </c>
      <c r="T54" s="5">
        <v>53</v>
      </c>
      <c r="U54" s="5">
        <v>52</v>
      </c>
      <c r="V54" s="5">
        <v>50</v>
      </c>
      <c r="W54" s="5">
        <v>53</v>
      </c>
      <c r="X54" s="5" t="s">
        <v>26</v>
      </c>
      <c r="Y54" s="5" t="s">
        <v>26</v>
      </c>
      <c r="Z54" s="5" t="s">
        <v>26</v>
      </c>
      <c r="AA54" s="5" t="s">
        <v>26</v>
      </c>
      <c r="AB54" s="5">
        <v>23</v>
      </c>
      <c r="AC54" s="5">
        <v>23</v>
      </c>
      <c r="AD54" s="5">
        <v>22</v>
      </c>
      <c r="AE54" s="5">
        <v>23</v>
      </c>
      <c r="AF54" s="5">
        <v>23</v>
      </c>
      <c r="AG54" s="5">
        <v>21</v>
      </c>
    </row>
    <row r="55" spans="1:33" x14ac:dyDescent="0.3">
      <c r="A55" s="37">
        <v>46143</v>
      </c>
      <c r="B55" s="5" t="s">
        <v>26</v>
      </c>
      <c r="C55" s="5" t="s">
        <v>26</v>
      </c>
      <c r="D55" s="5" t="s">
        <v>26</v>
      </c>
      <c r="E55" s="5" t="s">
        <v>26</v>
      </c>
      <c r="F55" s="5">
        <v>29</v>
      </c>
      <c r="G55" s="5">
        <v>54</v>
      </c>
      <c r="H55" s="5">
        <v>39</v>
      </c>
      <c r="I55" s="5">
        <v>31</v>
      </c>
      <c r="J55" s="5">
        <v>18</v>
      </c>
      <c r="K55" s="5">
        <v>11</v>
      </c>
      <c r="L55" s="6">
        <v>30</v>
      </c>
      <c r="M55" s="5">
        <v>5</v>
      </c>
      <c r="N55" s="5" t="s">
        <v>26</v>
      </c>
      <c r="O55" s="5" t="s">
        <v>26</v>
      </c>
      <c r="P55" s="5" t="s">
        <v>26</v>
      </c>
      <c r="Q55" s="5" t="s">
        <v>26</v>
      </c>
      <c r="R55" s="5">
        <v>42</v>
      </c>
      <c r="S55" s="5">
        <v>48</v>
      </c>
      <c r="T55" s="5">
        <v>51</v>
      </c>
      <c r="U55" s="5">
        <v>50</v>
      </c>
      <c r="V55" s="5">
        <v>51</v>
      </c>
      <c r="W55" s="5">
        <v>49</v>
      </c>
      <c r="X55" s="5" t="s">
        <v>26</v>
      </c>
      <c r="Y55" s="5" t="s">
        <v>26</v>
      </c>
      <c r="Z55" s="5" t="s">
        <v>26</v>
      </c>
      <c r="AA55" s="5" t="s">
        <v>26</v>
      </c>
      <c r="AB55" s="5">
        <v>20</v>
      </c>
      <c r="AC55" s="5">
        <v>23</v>
      </c>
      <c r="AD55" s="5">
        <v>20</v>
      </c>
      <c r="AE55" s="5">
        <v>20</v>
      </c>
      <c r="AF55" s="5">
        <v>21</v>
      </c>
      <c r="AG55" s="5">
        <v>20</v>
      </c>
    </row>
    <row r="56" spans="1:33" x14ac:dyDescent="0.3">
      <c r="A56" s="37">
        <v>46174</v>
      </c>
      <c r="B56" s="5" t="s">
        <v>26</v>
      </c>
      <c r="C56" s="5" t="s">
        <v>26</v>
      </c>
      <c r="D56" s="5" t="s">
        <v>26</v>
      </c>
      <c r="E56" s="5" t="s">
        <v>26</v>
      </c>
      <c r="F56" s="5">
        <v>19</v>
      </c>
      <c r="G56" s="5">
        <v>41</v>
      </c>
      <c r="H56" s="5">
        <v>38</v>
      </c>
      <c r="I56" s="5">
        <v>29</v>
      </c>
      <c r="J56" s="5">
        <v>28</v>
      </c>
      <c r="K56" s="5">
        <v>9</v>
      </c>
      <c r="L56" s="6">
        <v>30</v>
      </c>
      <c r="M56" s="5">
        <v>5</v>
      </c>
      <c r="N56" s="5" t="s">
        <v>26</v>
      </c>
      <c r="O56" s="5" t="s">
        <v>26</v>
      </c>
      <c r="P56" s="5" t="s">
        <v>26</v>
      </c>
      <c r="Q56" s="5" t="s">
        <v>26</v>
      </c>
      <c r="R56" s="5">
        <v>52</v>
      </c>
      <c r="S56" s="5">
        <v>50</v>
      </c>
      <c r="T56" s="5">
        <v>50</v>
      </c>
      <c r="U56" s="5">
        <v>49</v>
      </c>
      <c r="V56" s="5">
        <v>51</v>
      </c>
      <c r="W56" s="5">
        <v>48</v>
      </c>
      <c r="X56" s="5" t="s">
        <v>26</v>
      </c>
      <c r="Y56" s="5" t="s">
        <v>26</v>
      </c>
      <c r="Z56" s="5" t="s">
        <v>26</v>
      </c>
      <c r="AA56" s="5" t="s">
        <v>26</v>
      </c>
      <c r="AB56" s="5">
        <v>20</v>
      </c>
      <c r="AC56" s="5">
        <v>21</v>
      </c>
      <c r="AD56" s="5">
        <v>20</v>
      </c>
      <c r="AE56" s="5">
        <v>21</v>
      </c>
      <c r="AF56" s="5">
        <v>21</v>
      </c>
      <c r="AG56" s="5">
        <v>21</v>
      </c>
    </row>
    <row r="57" spans="1:33" x14ac:dyDescent="0.3">
      <c r="A57" s="37">
        <v>46204</v>
      </c>
      <c r="B57" s="5" t="s">
        <v>26</v>
      </c>
      <c r="C57" s="5" t="s">
        <v>26</v>
      </c>
      <c r="D57" s="5" t="s">
        <v>26</v>
      </c>
      <c r="E57" s="5" t="s">
        <v>26</v>
      </c>
      <c r="F57" s="5">
        <v>12</v>
      </c>
      <c r="G57" s="5">
        <v>42</v>
      </c>
      <c r="H57" s="5">
        <v>29</v>
      </c>
      <c r="I57" s="5">
        <v>19</v>
      </c>
      <c r="J57" s="5">
        <v>28</v>
      </c>
      <c r="K57" s="5">
        <v>9</v>
      </c>
      <c r="L57" s="6">
        <v>30</v>
      </c>
      <c r="M57" s="5">
        <v>5</v>
      </c>
      <c r="N57" s="5" t="s">
        <v>26</v>
      </c>
      <c r="O57" s="5" t="s">
        <v>26</v>
      </c>
      <c r="P57" s="5" t="s">
        <v>26</v>
      </c>
      <c r="Q57" s="5" t="s">
        <v>26</v>
      </c>
      <c r="R57" s="5">
        <v>46</v>
      </c>
      <c r="S57" s="5">
        <v>53</v>
      </c>
      <c r="T57" s="5">
        <v>50</v>
      </c>
      <c r="U57" s="5">
        <v>49</v>
      </c>
      <c r="V57" s="5">
        <v>52</v>
      </c>
      <c r="W57" s="5">
        <v>51</v>
      </c>
      <c r="X57" s="5" t="s">
        <v>26</v>
      </c>
      <c r="Y57" s="5" t="s">
        <v>26</v>
      </c>
      <c r="Z57" s="5" t="s">
        <v>26</v>
      </c>
      <c r="AA57" s="5" t="s">
        <v>26</v>
      </c>
      <c r="AB57" s="5">
        <v>20</v>
      </c>
      <c r="AC57" s="5">
        <v>20</v>
      </c>
      <c r="AD57" s="5">
        <v>21</v>
      </c>
      <c r="AE57" s="5">
        <v>22</v>
      </c>
      <c r="AF57" s="5">
        <v>20</v>
      </c>
      <c r="AG57" s="5">
        <v>23</v>
      </c>
    </row>
    <row r="58" spans="1:33" x14ac:dyDescent="0.3">
      <c r="A58" s="37">
        <v>46235</v>
      </c>
      <c r="B58" s="5" t="s">
        <v>26</v>
      </c>
      <c r="C58" s="5" t="s">
        <v>26</v>
      </c>
      <c r="D58" s="5" t="s">
        <v>26</v>
      </c>
      <c r="E58" s="5" t="s">
        <v>26</v>
      </c>
      <c r="F58" s="5">
        <v>18</v>
      </c>
      <c r="G58" s="5">
        <v>34</v>
      </c>
      <c r="H58" s="5">
        <v>28</v>
      </c>
      <c r="I58" s="5">
        <v>21</v>
      </c>
      <c r="J58" s="5">
        <v>23</v>
      </c>
      <c r="K58" s="5">
        <v>10</v>
      </c>
      <c r="L58" s="6">
        <v>30</v>
      </c>
      <c r="M58" s="5">
        <v>5</v>
      </c>
      <c r="N58" s="5" t="s">
        <v>26</v>
      </c>
      <c r="O58" s="5" t="s">
        <v>26</v>
      </c>
      <c r="P58" s="5" t="s">
        <v>26</v>
      </c>
      <c r="Q58" s="5" t="s">
        <v>26</v>
      </c>
      <c r="R58" s="5">
        <v>43</v>
      </c>
      <c r="S58" s="5">
        <v>53</v>
      </c>
      <c r="T58" s="5">
        <v>47</v>
      </c>
      <c r="U58" s="5">
        <v>51</v>
      </c>
      <c r="V58" s="5">
        <v>53</v>
      </c>
      <c r="W58" s="5">
        <v>48</v>
      </c>
      <c r="X58" s="5" t="s">
        <v>26</v>
      </c>
      <c r="Y58" s="5" t="s">
        <v>26</v>
      </c>
      <c r="Z58" s="5" t="s">
        <v>26</v>
      </c>
      <c r="AA58" s="5" t="s">
        <v>26</v>
      </c>
      <c r="AB58" s="5">
        <v>18</v>
      </c>
      <c r="AC58" s="5">
        <v>19</v>
      </c>
      <c r="AD58" s="5">
        <v>21</v>
      </c>
      <c r="AE58" s="5">
        <v>20</v>
      </c>
      <c r="AF58" s="5">
        <v>19</v>
      </c>
      <c r="AG58" s="5">
        <v>23</v>
      </c>
    </row>
  </sheetData>
  <mergeCells count="3">
    <mergeCell ref="B1:K1"/>
    <mergeCell ref="N1:W1"/>
    <mergeCell ref="X1:AG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3A1-95CA-47BA-BD27-2A5304AB6803}">
  <dimension ref="A1:AR145"/>
  <sheetViews>
    <sheetView topLeftCell="E76" zoomScale="60" zoomScaleNormal="6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Encargos'!$M3)</f>
        <v>210</v>
      </c>
      <c r="L86" s="4">
        <f>Forward!L86+(-'Swap - Encargos'!C3-'Swap - Encargos'!$M3)</f>
        <v>220</v>
      </c>
      <c r="M86" s="4">
        <f>Forward!M86+(-'Swap - Encargos'!D3-'Swap - Encargos'!$M3)</f>
        <v>199</v>
      </c>
      <c r="N86" s="4">
        <f>Forward!N86+(-'Swap - Encargos'!E3-'Swap - Encargos'!$M3)</f>
        <v>185</v>
      </c>
      <c r="O86" s="4">
        <f>Forward!O86+(-'Swap - Encargos'!F3-'Swap - Encargos'!$M3)</f>
        <v>180</v>
      </c>
      <c r="P86" s="4">
        <f>Forward!P86+(-'Swap - Encargos'!G3-'Swap - Encargos'!$M3)</f>
        <v>175</v>
      </c>
      <c r="Q86" s="4">
        <f>Forward!Q86+(-'Swap - Encargos'!H3-'Swap - Encargos'!$M3)</f>
        <v>172</v>
      </c>
      <c r="R86" s="4">
        <f>Forward!R86+(-'Swap - Encargos'!I3-'Swap - Encargos'!$M3)</f>
        <v>168</v>
      </c>
      <c r="S86" s="4">
        <f>Forward!S86+(-'Swap - Encargos'!J3-'Swap - Encargos'!$M3)</f>
        <v>163</v>
      </c>
      <c r="T86" s="4">
        <f>Forward!T86+(-'Swap - Encargos'!K3-'Swap - Encargos'!$M3)</f>
        <v>158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209.66666666666666</v>
      </c>
      <c r="X86" s="20">
        <f t="shared" ref="X86:X140" si="1">AVERAGE($W$2:$W$198)</f>
        <v>182.4722222222222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198.8</v>
      </c>
      <c r="Z86" s="23">
        <f t="shared" ref="Z86:Z140" si="3">AVERAGE($Y$2:$Y$198)</f>
        <v>179.3224242424242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96.333333333333343</v>
      </c>
      <c r="AJ86" s="9">
        <f t="shared" ref="AJ86:AJ134" si="8">(AE86-W86)/AE86</f>
        <v>0.31481481481481483</v>
      </c>
      <c r="AK86" s="9">
        <f t="shared" ref="AK86:AK130" si="9">IF(AJ86&gt;0,AJ86,0)</f>
        <v>0.31481481481481483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Encargos'!$M4)</f>
        <v>140</v>
      </c>
      <c r="L87" s="4">
        <f>Forward!L87+(-'Swap - Encargos'!C4-'Swap - Encargos'!$M4)</f>
        <v>207</v>
      </c>
      <c r="M87" s="4">
        <f>Forward!M87+(-'Swap - Encargos'!D4-'Swap - Encargos'!$M4)</f>
        <v>203</v>
      </c>
      <c r="N87" s="4">
        <f>Forward!N87+(-'Swap - Encargos'!E4-'Swap - Encargos'!$M4)</f>
        <v>188</v>
      </c>
      <c r="O87" s="4">
        <f>Forward!O87+(-'Swap - Encargos'!F4-'Swap - Encargos'!$M4)</f>
        <v>182</v>
      </c>
      <c r="P87" s="4">
        <f>Forward!P87+(-'Swap - Encargos'!G4-'Swap - Encargos'!$M4)</f>
        <v>177</v>
      </c>
      <c r="Q87" s="4">
        <f>Forward!Q87+(-'Swap - Encargos'!H4-'Swap - Encargos'!$M4)</f>
        <v>174</v>
      </c>
      <c r="R87" s="4">
        <f>Forward!R87+(-'Swap - Encargos'!I4-'Swap - Encargos'!$M4)</f>
        <v>170</v>
      </c>
      <c r="S87" s="4">
        <f>Forward!S87+(-'Swap - Encargos'!J4-'Swap - Encargos'!$M4)</f>
        <v>165</v>
      </c>
      <c r="T87" s="4">
        <f>Forward!T87+(-'Swap - Encargos'!K4-'Swap - Encargos'!$M4)</f>
        <v>160</v>
      </c>
      <c r="U87" s="4">
        <f>Forward!U87</f>
        <v>0</v>
      </c>
      <c r="V87" s="6"/>
      <c r="W87" s="20">
        <f t="shared" si="0"/>
        <v>184.66666666666666</v>
      </c>
      <c r="X87" s="20">
        <f t="shared" si="1"/>
        <v>182.4722222222222</v>
      </c>
      <c r="Y87" s="23">
        <f t="shared" si="2"/>
        <v>184.61666666666667</v>
      </c>
      <c r="Z87" s="23">
        <f t="shared" si="3"/>
        <v>179.3224242424242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121.33333333333334</v>
      </c>
      <c r="AJ87" s="9">
        <f t="shared" si="8"/>
        <v>0.39651416122004363</v>
      </c>
      <c r="AK87" s="9">
        <f t="shared" si="9"/>
        <v>0.39651416122004363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Encargos'!$M5)</f>
        <v>182</v>
      </c>
      <c r="L88" s="4">
        <f>Forward!L88+(-'Swap - Encargos'!C5-'Swap - Encargos'!$M5)</f>
        <v>238</v>
      </c>
      <c r="M88" s="4">
        <f>Forward!M88+(-'Swap - Encargos'!D5-'Swap - Encargos'!$M5)</f>
        <v>209</v>
      </c>
      <c r="N88" s="4">
        <f>Forward!N88+(-'Swap - Encargos'!E5-'Swap - Encargos'!$M5)</f>
        <v>183</v>
      </c>
      <c r="O88" s="4">
        <f>Forward!O88+(-'Swap - Encargos'!F5-'Swap - Encargos'!$M5)</f>
        <v>181</v>
      </c>
      <c r="P88" s="4">
        <f>Forward!P88+(-'Swap - Encargos'!G5-'Swap - Encargos'!$M5)</f>
        <v>176</v>
      </c>
      <c r="Q88" s="4">
        <f>Forward!Q88+(-'Swap - Encargos'!H5-'Swap - Encargos'!$M5)</f>
        <v>173</v>
      </c>
      <c r="R88" s="4">
        <f>Forward!R88+(-'Swap - Encargos'!I5-'Swap - Encargos'!$M5)</f>
        <v>169</v>
      </c>
      <c r="S88" s="4">
        <f>Forward!S88+(-'Swap - Encargos'!J5-'Swap - Encargos'!$M5)</f>
        <v>164</v>
      </c>
      <c r="T88" s="4">
        <f>Forward!T88+(-'Swap - Encargos'!K5-'Swap - Encargos'!$M5)</f>
        <v>159</v>
      </c>
      <c r="U88" s="4">
        <f>Forward!U88</f>
        <v>0</v>
      </c>
      <c r="V88" s="6"/>
      <c r="W88" s="20">
        <f t="shared" si="0"/>
        <v>209.72222222222223</v>
      </c>
      <c r="X88" s="20">
        <f t="shared" si="1"/>
        <v>182.4722222222222</v>
      </c>
      <c r="Y88" s="23">
        <f t="shared" si="2"/>
        <v>198.4</v>
      </c>
      <c r="Z88" s="23">
        <f t="shared" si="3"/>
        <v>179.3224242424242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96.277777777777771</v>
      </c>
      <c r="AJ88" s="9">
        <f t="shared" si="8"/>
        <v>0.31463326071169206</v>
      </c>
      <c r="AK88" s="9">
        <f t="shared" si="9"/>
        <v>0.31463326071169206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Encargos'!$M6)</f>
        <v>161</v>
      </c>
      <c r="L89" s="4">
        <f>Forward!L89+(-'Swap - Encargos'!C6-'Swap - Encargos'!$M6)</f>
        <v>231</v>
      </c>
      <c r="M89" s="4">
        <f>Forward!M89+(-'Swap - Encargos'!D6-'Swap - Encargos'!$M6)</f>
        <v>214</v>
      </c>
      <c r="N89" s="4">
        <f>Forward!N89+(-'Swap - Encargos'!E6-'Swap - Encargos'!$M6)</f>
        <v>190</v>
      </c>
      <c r="O89" s="4">
        <f>Forward!O89+(-'Swap - Encargos'!F6-'Swap - Encargos'!$M6)</f>
        <v>181</v>
      </c>
      <c r="P89" s="4">
        <f>Forward!P89+(-'Swap - Encargos'!G6-'Swap - Encargos'!$M6)</f>
        <v>176</v>
      </c>
      <c r="Q89" s="4">
        <f>Forward!Q89+(-'Swap - Encargos'!H6-'Swap - Encargos'!$M6)</f>
        <v>173</v>
      </c>
      <c r="R89" s="4">
        <f>Forward!R89+(-'Swap - Encargos'!I6-'Swap - Encargos'!$M6)</f>
        <v>171</v>
      </c>
      <c r="S89" s="4">
        <f>Forward!S89+(-'Swap - Encargos'!J6-'Swap - Encargos'!$M6)</f>
        <v>166</v>
      </c>
      <c r="T89" s="4">
        <f>Forward!T89+(-'Swap - Encargos'!K6-'Swap - Encargos'!$M6)</f>
        <v>161</v>
      </c>
      <c r="U89" s="4">
        <f>Forward!U89</f>
        <v>0</v>
      </c>
      <c r="V89" s="6"/>
      <c r="W89" s="20">
        <f t="shared" si="0"/>
        <v>204.41666666666666</v>
      </c>
      <c r="X89" s="20">
        <f t="shared" si="1"/>
        <v>182.4722222222222</v>
      </c>
      <c r="Y89" s="23">
        <f t="shared" si="2"/>
        <v>196.15</v>
      </c>
      <c r="Z89" s="23">
        <f t="shared" si="3"/>
        <v>179.3224242424242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101.58333333333334</v>
      </c>
      <c r="AJ89" s="9">
        <f t="shared" si="8"/>
        <v>0.33197167755991286</v>
      </c>
      <c r="AK89" s="9">
        <f t="shared" si="9"/>
        <v>0.33197167755991286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Encargos'!$M7)</f>
        <v>159</v>
      </c>
      <c r="L90" s="4">
        <f>Forward!L90+(-'Swap - Encargos'!C7-'Swap - Encargos'!$M7)</f>
        <v>209</v>
      </c>
      <c r="M90" s="4">
        <f>Forward!M90+(-'Swap - Encargos'!D7-'Swap - Encargos'!$M7)</f>
        <v>213</v>
      </c>
      <c r="N90" s="4">
        <f>Forward!N90+(-'Swap - Encargos'!E7-'Swap - Encargos'!$M7)</f>
        <v>200</v>
      </c>
      <c r="O90" s="4">
        <f>Forward!O90+(-'Swap - Encargos'!F7-'Swap - Encargos'!$M7)</f>
        <v>184</v>
      </c>
      <c r="P90" s="4">
        <f>Forward!P90+(-'Swap - Encargos'!G7-'Swap - Encargos'!$M7)</f>
        <v>182</v>
      </c>
      <c r="Q90" s="4">
        <f>Forward!Q90+(-'Swap - Encargos'!H7-'Swap - Encargos'!$M7)</f>
        <v>179</v>
      </c>
      <c r="R90" s="4">
        <f>Forward!R90+(-'Swap - Encargos'!I7-'Swap - Encargos'!$M7)</f>
        <v>177</v>
      </c>
      <c r="S90" s="4">
        <f>Forward!S90+(-'Swap - Encargos'!J7-'Swap - Encargos'!$M7)</f>
        <v>172</v>
      </c>
      <c r="T90" s="4">
        <f>Forward!T90+(-'Swap - Encargos'!K7-'Swap - Encargos'!$M7)</f>
        <v>167</v>
      </c>
      <c r="U90" s="4">
        <f>Forward!U90</f>
        <v>0</v>
      </c>
      <c r="V90" s="6"/>
      <c r="W90" s="20">
        <f t="shared" si="0"/>
        <v>198.22222222222223</v>
      </c>
      <c r="X90" s="20">
        <f t="shared" si="1"/>
        <v>182.4722222222222</v>
      </c>
      <c r="Y90" s="23">
        <f t="shared" si="2"/>
        <v>194.53333333333333</v>
      </c>
      <c r="Z90" s="23">
        <f t="shared" si="3"/>
        <v>179.3224242424242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107.77777777777777</v>
      </c>
      <c r="AJ90" s="9">
        <f t="shared" si="8"/>
        <v>0.35221496005809727</v>
      </c>
      <c r="AK90" s="9">
        <f t="shared" si="9"/>
        <v>0.35221496005809727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Encargos'!$M8)</f>
        <v>154</v>
      </c>
      <c r="L91" s="4">
        <f>Forward!L91+(-'Swap - Encargos'!C8-'Swap - Encargos'!$M8)</f>
        <v>212</v>
      </c>
      <c r="M91" s="4">
        <f>Forward!M91+(-'Swap - Encargos'!D8-'Swap - Encargos'!$M8)</f>
        <v>209</v>
      </c>
      <c r="N91" s="4">
        <f>Forward!N91+(-'Swap - Encargos'!E8-'Swap - Encargos'!$M8)</f>
        <v>184</v>
      </c>
      <c r="O91" s="4">
        <f>Forward!O91+(-'Swap - Encargos'!F8-'Swap - Encargos'!$M8)</f>
        <v>177</v>
      </c>
      <c r="P91" s="4">
        <f>Forward!P91+(-'Swap - Encargos'!G8-'Swap - Encargos'!$M8)</f>
        <v>176</v>
      </c>
      <c r="Q91" s="4">
        <f>Forward!Q91+(-'Swap - Encargos'!H8-'Swap - Encargos'!$M8)</f>
        <v>173</v>
      </c>
      <c r="R91" s="4">
        <f>Forward!R91+(-'Swap - Encargos'!I8-'Swap - Encargos'!$M8)</f>
        <v>171</v>
      </c>
      <c r="S91" s="4">
        <f>Forward!S91+(-'Swap - Encargos'!J8-'Swap - Encargos'!$M8)</f>
        <v>166</v>
      </c>
      <c r="T91" s="4">
        <f>Forward!T91+(-'Swap - Encargos'!K8-'Swap - Encargos'!$M8)</f>
        <v>161</v>
      </c>
      <c r="U91" s="4">
        <f>Forward!U91</f>
        <v>0</v>
      </c>
      <c r="V91" s="6"/>
      <c r="W91" s="20">
        <f t="shared" si="0"/>
        <v>195.83333333333334</v>
      </c>
      <c r="X91" s="20">
        <f t="shared" si="1"/>
        <v>182.4722222222222</v>
      </c>
      <c r="Y91" s="23">
        <f t="shared" si="2"/>
        <v>189.03333333333333</v>
      </c>
      <c r="Z91" s="23">
        <f t="shared" si="3"/>
        <v>179.3224242424242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110.16666666666666</v>
      </c>
      <c r="AJ91" s="9">
        <f t="shared" si="8"/>
        <v>0.36002178649237471</v>
      </c>
      <c r="AK91" s="9">
        <f t="shared" si="9"/>
        <v>0.36002178649237471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Encargos'!$M9)</f>
        <v>86</v>
      </c>
      <c r="L92" s="4">
        <f>Forward!L92+(-'Swap - Encargos'!C9-'Swap - Encargos'!$M9)</f>
        <v>197</v>
      </c>
      <c r="M92" s="4">
        <f>Forward!M92+(-'Swap - Encargos'!D9-'Swap - Encargos'!$M9)</f>
        <v>200</v>
      </c>
      <c r="N92" s="4">
        <f>Forward!N92+(-'Swap - Encargos'!E9-'Swap - Encargos'!$M9)</f>
        <v>190</v>
      </c>
      <c r="O92" s="4">
        <f>Forward!O92+(-'Swap - Encargos'!F9-'Swap - Encargos'!$M9)</f>
        <v>179</v>
      </c>
      <c r="P92" s="4">
        <f>Forward!P92+(-'Swap - Encargos'!G9-'Swap - Encargos'!$M9)</f>
        <v>177</v>
      </c>
      <c r="Q92" s="4">
        <f>Forward!Q92+(-'Swap - Encargos'!H9-'Swap - Encargos'!$M9)</f>
        <v>174</v>
      </c>
      <c r="R92" s="4">
        <f>Forward!R92+(-'Swap - Encargos'!I9-'Swap - Encargos'!$M9)</f>
        <v>172</v>
      </c>
      <c r="S92" s="4">
        <f>Forward!S92+(-'Swap - Encargos'!J9-'Swap - Encargos'!$M9)</f>
        <v>167</v>
      </c>
      <c r="T92" s="4">
        <f>Forward!T92+(-'Swap - Encargos'!K9-'Swap - Encargos'!$M9)</f>
        <v>162</v>
      </c>
      <c r="U92" s="4">
        <f>Forward!U92</f>
        <v>0</v>
      </c>
      <c r="V92" s="6"/>
      <c r="W92" s="20">
        <f t="shared" si="0"/>
        <v>178.33333333333334</v>
      </c>
      <c r="X92" s="20">
        <f t="shared" si="1"/>
        <v>182.4722222222222</v>
      </c>
      <c r="Y92" s="23">
        <f t="shared" si="2"/>
        <v>179.5</v>
      </c>
      <c r="Z92" s="23">
        <f t="shared" si="3"/>
        <v>179.3224242424242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127.66666666666666</v>
      </c>
      <c r="AJ92" s="9">
        <f t="shared" si="8"/>
        <v>0.4172113289760348</v>
      </c>
      <c r="AK92" s="9">
        <f t="shared" si="9"/>
        <v>0.4172113289760348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Encargos'!$M10)</f>
        <v>97</v>
      </c>
      <c r="L93" s="4">
        <f>Forward!L93+(-'Swap - Encargos'!C10-'Swap - Encargos'!$M10)</f>
        <v>188</v>
      </c>
      <c r="M93" s="4">
        <f>Forward!M93+(-'Swap - Encargos'!D10-'Swap - Encargos'!$M10)</f>
        <v>191</v>
      </c>
      <c r="N93" s="4">
        <f>Forward!N93+(-'Swap - Encargos'!E10-'Swap - Encargos'!$M10)</f>
        <v>181</v>
      </c>
      <c r="O93" s="4">
        <f>Forward!O93+(-'Swap - Encargos'!F10-'Swap - Encargos'!$M10)</f>
        <v>176</v>
      </c>
      <c r="P93" s="4">
        <f>Forward!P93+(-'Swap - Encargos'!G10-'Swap - Encargos'!$M10)</f>
        <v>174</v>
      </c>
      <c r="Q93" s="4">
        <f>Forward!Q93+(-'Swap - Encargos'!H10-'Swap - Encargos'!$M10)</f>
        <v>174</v>
      </c>
      <c r="R93" s="4">
        <f>Forward!R93+(-'Swap - Encargos'!I10-'Swap - Encargos'!$M10)</f>
        <v>167</v>
      </c>
      <c r="S93" s="4">
        <f>Forward!S93+(-'Swap - Encargos'!J10-'Swap - Encargos'!$M10)</f>
        <v>162</v>
      </c>
      <c r="T93" s="4">
        <f>Forward!T93+(-'Swap - Encargos'!K10-'Swap - Encargos'!$M10)</f>
        <v>157</v>
      </c>
      <c r="U93" s="4">
        <f>Forward!U93</f>
        <v>0</v>
      </c>
      <c r="V93" s="6"/>
      <c r="W93" s="20">
        <f t="shared" si="0"/>
        <v>175</v>
      </c>
      <c r="X93" s="20">
        <f t="shared" si="1"/>
        <v>182.4722222222222</v>
      </c>
      <c r="Y93" s="23">
        <f t="shared" si="2"/>
        <v>175.58333333333334</v>
      </c>
      <c r="Z93" s="23">
        <f t="shared" si="3"/>
        <v>179.3224242424242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131</v>
      </c>
      <c r="AJ93" s="9">
        <f t="shared" si="8"/>
        <v>0.42810457516339867</v>
      </c>
      <c r="AK93" s="9">
        <f t="shared" si="9"/>
        <v>0.42810457516339867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Encargos'!$M11)</f>
        <v>116</v>
      </c>
      <c r="L94" s="4">
        <f>Forward!L94+(-'Swap - Encargos'!C11-'Swap - Encargos'!$M11)</f>
        <v>174</v>
      </c>
      <c r="M94" s="4">
        <f>Forward!M94+(-'Swap - Encargos'!D11-'Swap - Encargos'!$M11)</f>
        <v>190</v>
      </c>
      <c r="N94" s="4">
        <f>Forward!N94+(-'Swap - Encargos'!E11-'Swap - Encargos'!$M11)</f>
        <v>189</v>
      </c>
      <c r="O94" s="4">
        <f>Forward!O94+(-'Swap - Encargos'!F11-'Swap - Encargos'!$M11)</f>
        <v>178</v>
      </c>
      <c r="P94" s="4">
        <f>Forward!P94+(-'Swap - Encargos'!G11-'Swap - Encargos'!$M11)</f>
        <v>176</v>
      </c>
      <c r="Q94" s="4">
        <f>Forward!Q94+(-'Swap - Encargos'!H11-'Swap - Encargos'!$M11)</f>
        <v>170</v>
      </c>
      <c r="R94" s="4">
        <f>Forward!R94+(-'Swap - Encargos'!I11-'Swap - Encargos'!$M11)</f>
        <v>164</v>
      </c>
      <c r="S94" s="4">
        <f>Forward!S94+(-'Swap - Encargos'!J11-'Swap - Encargos'!$M11)</f>
        <v>161</v>
      </c>
      <c r="T94" s="4">
        <f>Forward!T94+(-'Swap - Encargos'!K11-'Swap - Encargos'!$M11)</f>
        <v>158</v>
      </c>
      <c r="U94" s="4">
        <f>Forward!U94</f>
        <v>0</v>
      </c>
      <c r="V94" s="6"/>
      <c r="W94" s="20">
        <f t="shared" si="0"/>
        <v>176.22222222222223</v>
      </c>
      <c r="X94" s="20">
        <f t="shared" si="1"/>
        <v>182.4722222222222</v>
      </c>
      <c r="Y94" s="23">
        <f t="shared" si="2"/>
        <v>177.4</v>
      </c>
      <c r="Z94" s="23">
        <f t="shared" si="3"/>
        <v>179.3224242424242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129.77777777777777</v>
      </c>
      <c r="AJ94" s="9">
        <f t="shared" si="8"/>
        <v>0.4241103848946986</v>
      </c>
      <c r="AK94" s="9">
        <f t="shared" si="9"/>
        <v>0.4241103848946986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Encargos'!$M12)</f>
        <v>95</v>
      </c>
      <c r="L95" s="4">
        <f>Forward!L95+(-'Swap - Encargos'!C12-'Swap - Encargos'!$M12)</f>
        <v>148</v>
      </c>
      <c r="M95" s="4">
        <f>Forward!M95+(-'Swap - Encargos'!D12-'Swap - Encargos'!$M12)</f>
        <v>169</v>
      </c>
      <c r="N95" s="4">
        <f>Forward!N95+(-'Swap - Encargos'!E12-'Swap - Encargos'!$M12)</f>
        <v>173</v>
      </c>
      <c r="O95" s="4">
        <f>Forward!O95+(-'Swap - Encargos'!F12-'Swap - Encargos'!$M12)</f>
        <v>166</v>
      </c>
      <c r="P95" s="4">
        <f>Forward!P95+(-'Swap - Encargos'!G12-'Swap - Encargos'!$M12)</f>
        <v>164</v>
      </c>
      <c r="Q95" s="4">
        <f>Forward!Q95+(-'Swap - Encargos'!H12-'Swap - Encargos'!$M12)</f>
        <v>158</v>
      </c>
      <c r="R95" s="4">
        <f>Forward!R95+(-'Swap - Encargos'!I12-'Swap - Encargos'!$M12)</f>
        <v>155</v>
      </c>
      <c r="S95" s="4">
        <f>Forward!S95+(-'Swap - Encargos'!J12-'Swap - Encargos'!$M12)</f>
        <v>152</v>
      </c>
      <c r="T95" s="4">
        <f>Forward!T95+(-'Swap - Encargos'!K12-'Swap - Encargos'!$M12)</f>
        <v>149</v>
      </c>
      <c r="U95" s="4">
        <f>Forward!U95</f>
        <v>0</v>
      </c>
      <c r="V95" s="6"/>
      <c r="W95" s="20">
        <f t="shared" si="0"/>
        <v>156.83333333333334</v>
      </c>
      <c r="X95" s="20">
        <f t="shared" si="1"/>
        <v>182.4722222222222</v>
      </c>
      <c r="Y95" s="23">
        <f t="shared" si="2"/>
        <v>160.55000000000001</v>
      </c>
      <c r="Z95" s="23">
        <f t="shared" si="3"/>
        <v>179.3224242424242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149.16666666666666</v>
      </c>
      <c r="AJ95" s="9">
        <f t="shared" si="8"/>
        <v>0.48747276688453156</v>
      </c>
      <c r="AK95" s="9">
        <f t="shared" si="9"/>
        <v>0.48747276688453156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Encargos'!$M13)</f>
        <v>90</v>
      </c>
      <c r="L96" s="4">
        <f>Forward!L96+(-'Swap - Encargos'!C13-'Swap - Encargos'!$M13)</f>
        <v>106</v>
      </c>
      <c r="M96" s="4">
        <f>Forward!M96+(-'Swap - Encargos'!D13-'Swap - Encargos'!$M13)</f>
        <v>145</v>
      </c>
      <c r="N96" s="4">
        <f>Forward!N96+(-'Swap - Encargos'!E13-'Swap - Encargos'!$M13)</f>
        <v>158</v>
      </c>
      <c r="O96" s="4">
        <f>Forward!O96+(-'Swap - Encargos'!F13-'Swap - Encargos'!$M13)</f>
        <v>151</v>
      </c>
      <c r="P96" s="4">
        <f>Forward!P96+(-'Swap - Encargos'!G13-'Swap - Encargos'!$M13)</f>
        <v>162</v>
      </c>
      <c r="Q96" s="4">
        <f>Forward!Q96+(-'Swap - Encargos'!H13-'Swap - Encargos'!$M13)</f>
        <v>156</v>
      </c>
      <c r="R96" s="4">
        <f>Forward!R96+(-'Swap - Encargos'!I13-'Swap - Encargos'!$M13)</f>
        <v>156</v>
      </c>
      <c r="S96" s="4">
        <f>Forward!S96+(-'Swap - Encargos'!J13-'Swap - Encargos'!$M13)</f>
        <v>152</v>
      </c>
      <c r="T96" s="4">
        <f>Forward!T96+(-'Swap - Encargos'!K13-'Swap - Encargos'!$M13)</f>
        <v>146</v>
      </c>
      <c r="U96" s="4">
        <f>Forward!U96</f>
        <v>0</v>
      </c>
      <c r="V96" s="6"/>
      <c r="W96" s="20">
        <f t="shared" si="0"/>
        <v>132.55555555555554</v>
      </c>
      <c r="X96" s="20">
        <f t="shared" si="1"/>
        <v>182.4722222222222</v>
      </c>
      <c r="Y96" s="23">
        <f t="shared" si="2"/>
        <v>142</v>
      </c>
      <c r="Z96" s="23">
        <f t="shared" si="3"/>
        <v>179.3224242424242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173.44444444444446</v>
      </c>
      <c r="AJ96" s="9">
        <f t="shared" si="8"/>
        <v>0.56681190994916486</v>
      </c>
      <c r="AK96" s="9">
        <f t="shared" si="9"/>
        <v>0.56681190994916486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Encargos'!$M14)</f>
        <v>93</v>
      </c>
      <c r="L97" s="4">
        <f>Forward!L97+(-'Swap - Encargos'!C14-'Swap - Encargos'!$M14)</f>
        <v>106</v>
      </c>
      <c r="M97" s="4">
        <f>Forward!M97+(-'Swap - Encargos'!D14-'Swap - Encargos'!$M14)</f>
        <v>143</v>
      </c>
      <c r="N97" s="4">
        <f>Forward!N97+(-'Swap - Encargos'!E14-'Swap - Encargos'!$M14)</f>
        <v>153</v>
      </c>
      <c r="O97" s="4">
        <f>Forward!O97+(-'Swap - Encargos'!F14-'Swap - Encargos'!$M14)</f>
        <v>148</v>
      </c>
      <c r="P97" s="4">
        <f>Forward!P97+(-'Swap - Encargos'!G14-'Swap - Encargos'!$M14)</f>
        <v>166</v>
      </c>
      <c r="Q97" s="4">
        <f>Forward!Q97+(-'Swap - Encargos'!H14-'Swap - Encargos'!$M14)</f>
        <v>165</v>
      </c>
      <c r="R97" s="4">
        <f>Forward!R97+(-'Swap - Encargos'!I14-'Swap - Encargos'!$M14)</f>
        <v>156</v>
      </c>
      <c r="S97" s="4">
        <f>Forward!S97+(-'Swap - Encargos'!J14-'Swap - Encargos'!$M14)</f>
        <v>152</v>
      </c>
      <c r="T97" s="4">
        <f>Forward!T97+(-'Swap - Encargos'!K14-'Swap - Encargos'!$M14)</f>
        <v>146</v>
      </c>
      <c r="U97" s="4">
        <f>Forward!U97</f>
        <v>0</v>
      </c>
      <c r="V97" s="6"/>
      <c r="W97" s="20">
        <f t="shared" si="0"/>
        <v>132.33333333333334</v>
      </c>
      <c r="X97" s="20">
        <f t="shared" si="1"/>
        <v>182.4722222222222</v>
      </c>
      <c r="Y97" s="23">
        <f t="shared" si="2"/>
        <v>141.98333333333332</v>
      </c>
      <c r="Z97" s="23">
        <f t="shared" si="3"/>
        <v>179.3224242424242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173.66666666666666</v>
      </c>
      <c r="AJ97" s="9">
        <f t="shared" si="8"/>
        <v>0.56753812636165579</v>
      </c>
      <c r="AK97" s="9">
        <f t="shared" si="9"/>
        <v>0.56753812636165579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Encargos'!$M15)</f>
        <v>98</v>
      </c>
      <c r="M98" s="4">
        <f>Forward!M98+(-'Swap - Encargos'!D15-'Swap - Encargos'!$M15)</f>
        <v>117</v>
      </c>
      <c r="N98" s="4">
        <f>Forward!N98+(-'Swap - Encargos'!E15-'Swap - Encargos'!$M15)</f>
        <v>132</v>
      </c>
      <c r="O98" s="4">
        <f>Forward!O98+(-'Swap - Encargos'!F15-'Swap - Encargos'!$M15)</f>
        <v>143</v>
      </c>
      <c r="P98" s="4">
        <f>Forward!P98+(-'Swap - Encargos'!G15-'Swap - Encargos'!$M15)</f>
        <v>170</v>
      </c>
      <c r="Q98" s="4">
        <f>Forward!Q98+(-'Swap - Encargos'!H15-'Swap - Encargos'!$M15)</f>
        <v>166</v>
      </c>
      <c r="R98" s="4">
        <f>Forward!R98+(-'Swap - Encargos'!I15-'Swap - Encargos'!$M15)</f>
        <v>160</v>
      </c>
      <c r="S98" s="4">
        <f>Forward!S98+(-'Swap - Encargos'!J15-'Swap - Encargos'!$M15)</f>
        <v>156</v>
      </c>
      <c r="T98" s="4">
        <f>Forward!T98+(-'Swap - Encargos'!K15-'Swap - Encargos'!$M15)</f>
        <v>150</v>
      </c>
      <c r="U98" s="4">
        <f>Forward!U98</f>
        <v>0</v>
      </c>
      <c r="V98" s="6"/>
      <c r="W98" s="20">
        <f t="shared" si="0"/>
        <v>115.66666666666667</v>
      </c>
      <c r="X98" s="20">
        <f t="shared" si="1"/>
        <v>182.4722222222222</v>
      </c>
      <c r="Y98" s="23">
        <f t="shared" si="2"/>
        <v>132</v>
      </c>
      <c r="Z98" s="23">
        <f t="shared" si="3"/>
        <v>179.3224242424242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201.13333333333333</v>
      </c>
      <c r="AJ98" s="9">
        <f t="shared" si="8"/>
        <v>0.63489057239057234</v>
      </c>
      <c r="AK98" s="9">
        <f t="shared" si="9"/>
        <v>0.63489057239057234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Encargos'!$M16)</f>
        <v>100</v>
      </c>
      <c r="M99" s="4">
        <f>Forward!M99+(-'Swap - Encargos'!D16-'Swap - Encargos'!$M16)</f>
        <v>109</v>
      </c>
      <c r="N99" s="4">
        <f>Forward!N99+(-'Swap - Encargos'!E16-'Swap - Encargos'!$M16)</f>
        <v>119</v>
      </c>
      <c r="O99" s="4">
        <f>Forward!O99+(-'Swap - Encargos'!F16-'Swap - Encargos'!$M16)</f>
        <v>136</v>
      </c>
      <c r="P99" s="4">
        <f>Forward!P99+(-'Swap - Encargos'!G16-'Swap - Encargos'!$M16)</f>
        <v>173</v>
      </c>
      <c r="Q99" s="4">
        <f>Forward!Q99+(-'Swap - Encargos'!H16-'Swap - Encargos'!$M16)</f>
        <v>169</v>
      </c>
      <c r="R99" s="4">
        <f>Forward!R99+(-'Swap - Encargos'!I16-'Swap - Encargos'!$M16)</f>
        <v>164</v>
      </c>
      <c r="S99" s="4">
        <f>Forward!S99+(-'Swap - Encargos'!J16-'Swap - Encargos'!$M16)</f>
        <v>160</v>
      </c>
      <c r="T99" s="4">
        <f>Forward!T99+(-'Swap - Encargos'!K16-'Swap - Encargos'!$M16)</f>
        <v>154</v>
      </c>
      <c r="U99" s="4">
        <f>Forward!U99</f>
        <v>0</v>
      </c>
      <c r="V99" s="6"/>
      <c r="W99" s="20">
        <f t="shared" si="0"/>
        <v>110.33333333333333</v>
      </c>
      <c r="X99" s="20">
        <f t="shared" si="1"/>
        <v>182.4722222222222</v>
      </c>
      <c r="Y99" s="23">
        <f t="shared" si="2"/>
        <v>128.55000000000001</v>
      </c>
      <c r="Z99" s="23">
        <f t="shared" si="3"/>
        <v>179.3224242424242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206.4666666666667</v>
      </c>
      <c r="AJ99" s="9">
        <f t="shared" si="8"/>
        <v>0.65172558922558932</v>
      </c>
      <c r="AK99" s="9">
        <f t="shared" si="9"/>
        <v>0.65172558922558932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Encargos'!$M17)</f>
        <v>100</v>
      </c>
      <c r="M100" s="4">
        <f>Forward!M100+(-'Swap - Encargos'!D17-'Swap - Encargos'!$M17)</f>
        <v>113</v>
      </c>
      <c r="N100" s="4">
        <f>Forward!N100+(-'Swap - Encargos'!E17-'Swap - Encargos'!$M17)</f>
        <v>115</v>
      </c>
      <c r="O100" s="4">
        <f>Forward!O100+(-'Swap - Encargos'!F17-'Swap - Encargos'!$M17)</f>
        <v>125</v>
      </c>
      <c r="P100" s="4">
        <f>Forward!P100+(-'Swap - Encargos'!G17-'Swap - Encargos'!$M17)</f>
        <v>149</v>
      </c>
      <c r="Q100" s="4">
        <f>Forward!Q100+(-'Swap - Encargos'!H17-'Swap - Encargos'!$M17)</f>
        <v>163</v>
      </c>
      <c r="R100" s="4">
        <f>Forward!R100+(-'Swap - Encargos'!I17-'Swap - Encargos'!$M17)</f>
        <v>157</v>
      </c>
      <c r="S100" s="4">
        <f>Forward!S100+(-'Swap - Encargos'!J17-'Swap - Encargos'!$M17)</f>
        <v>153</v>
      </c>
      <c r="T100" s="4">
        <f>Forward!T100+(-'Swap - Encargos'!K17-'Swap - Encargos'!$M17)</f>
        <v>147</v>
      </c>
      <c r="U100" s="4">
        <f>Forward!U100</f>
        <v>0</v>
      </c>
      <c r="V100" s="6"/>
      <c r="W100" s="20">
        <f t="shared" si="0"/>
        <v>110.72222222222223</v>
      </c>
      <c r="X100" s="20">
        <f t="shared" si="1"/>
        <v>182.4722222222222</v>
      </c>
      <c r="Y100" s="23">
        <f t="shared" si="2"/>
        <v>122.5</v>
      </c>
      <c r="Z100" s="23">
        <f t="shared" si="3"/>
        <v>179.3224242424242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206.07777777777778</v>
      </c>
      <c r="AJ100" s="9">
        <f t="shared" si="8"/>
        <v>0.65049803591470257</v>
      </c>
      <c r="AK100" s="9">
        <f t="shared" si="9"/>
        <v>0.65049803591470257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Encargos'!$M18)</f>
        <v>93</v>
      </c>
      <c r="M101" s="4">
        <f>Forward!M101+(-'Swap - Encargos'!D18-'Swap - Encargos'!$M18)</f>
        <v>97</v>
      </c>
      <c r="N101" s="4">
        <f>Forward!N101+(-'Swap - Encargos'!E18-'Swap - Encargos'!$M18)</f>
        <v>104</v>
      </c>
      <c r="O101" s="4">
        <f>Forward!O101+(-'Swap - Encargos'!F18-'Swap - Encargos'!$M18)</f>
        <v>117</v>
      </c>
      <c r="P101" s="4">
        <f>Forward!P101+(-'Swap - Encargos'!G18-'Swap - Encargos'!$M18)</f>
        <v>142</v>
      </c>
      <c r="Q101" s="4">
        <f>Forward!Q101+(-'Swap - Encargos'!H18-'Swap - Encargos'!$M18)</f>
        <v>156</v>
      </c>
      <c r="R101" s="4">
        <f>Forward!R101+(-'Swap - Encargos'!I18-'Swap - Encargos'!$M18)</f>
        <v>154</v>
      </c>
      <c r="S101" s="4">
        <f>Forward!S101+(-'Swap - Encargos'!J18-'Swap - Encargos'!$M18)</f>
        <v>153</v>
      </c>
      <c r="T101" s="4">
        <f>Forward!T101+(-'Swap - Encargos'!K18-'Swap - Encargos'!$M18)</f>
        <v>150</v>
      </c>
      <c r="U101" s="4">
        <f>Forward!U101</f>
        <v>0</v>
      </c>
      <c r="V101" s="6"/>
      <c r="W101" s="20">
        <f t="shared" si="0"/>
        <v>100</v>
      </c>
      <c r="X101" s="20">
        <f t="shared" si="1"/>
        <v>182.4722222222222</v>
      </c>
      <c r="Y101" s="23">
        <f t="shared" si="2"/>
        <v>113.75</v>
      </c>
      <c r="Z101" s="23">
        <f t="shared" si="3"/>
        <v>179.3224242424242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216.8</v>
      </c>
      <c r="AJ101" s="9">
        <f t="shared" si="8"/>
        <v>0.68434343434343436</v>
      </c>
      <c r="AK101" s="9">
        <f t="shared" si="9"/>
        <v>0.68434343434343436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Encargos'!$M19)</f>
        <v>102</v>
      </c>
      <c r="M102" s="4">
        <f>Forward!M102+(-'Swap - Encargos'!D19-'Swap - Encargos'!$M19)</f>
        <v>101</v>
      </c>
      <c r="N102" s="4">
        <f>Forward!N102+(-'Swap - Encargos'!E19-'Swap - Encargos'!$M19)</f>
        <v>114</v>
      </c>
      <c r="O102" s="4">
        <f>Forward!O102+(-'Swap - Encargos'!F19-'Swap - Encargos'!$M19)</f>
        <v>125</v>
      </c>
      <c r="P102" s="4">
        <f>Forward!P102+(-'Swap - Encargos'!G19-'Swap - Encargos'!$M19)</f>
        <v>140</v>
      </c>
      <c r="Q102" s="4">
        <f>Forward!Q102+(-'Swap - Encargos'!H19-'Swap - Encargos'!$M19)</f>
        <v>156</v>
      </c>
      <c r="R102" s="4">
        <f>Forward!R102+(-'Swap - Encargos'!I19-'Swap - Encargos'!$M19)</f>
        <v>153</v>
      </c>
      <c r="S102" s="4">
        <f>Forward!S102+(-'Swap - Encargos'!J19-'Swap - Encargos'!$M19)</f>
        <v>151</v>
      </c>
      <c r="T102" s="4">
        <f>Forward!T102+(-'Swap - Encargos'!K19-'Swap - Encargos'!$M19)</f>
        <v>149</v>
      </c>
      <c r="U102" s="4">
        <f>Forward!U102</f>
        <v>0</v>
      </c>
      <c r="V102" s="6"/>
      <c r="W102" s="20">
        <f t="shared" si="0"/>
        <v>108.22222222222223</v>
      </c>
      <c r="X102" s="20">
        <f t="shared" si="1"/>
        <v>182.4722222222222</v>
      </c>
      <c r="Y102" s="23">
        <f t="shared" si="2"/>
        <v>120</v>
      </c>
      <c r="Z102" s="23">
        <f t="shared" si="3"/>
        <v>179.3224242424242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208.57777777777778</v>
      </c>
      <c r="AJ102" s="9">
        <f t="shared" si="8"/>
        <v>0.65838945005611671</v>
      </c>
      <c r="AK102" s="9">
        <f t="shared" si="9"/>
        <v>0.65838945005611671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Encargos'!$M20)</f>
        <v>99</v>
      </c>
      <c r="M103" s="4">
        <f>Forward!M103+(-'Swap - Encargos'!D20-'Swap - Encargos'!$M20)</f>
        <v>104</v>
      </c>
      <c r="N103" s="4">
        <f>Forward!N103+(-'Swap - Encargos'!E20-'Swap - Encargos'!$M20)</f>
        <v>113</v>
      </c>
      <c r="O103" s="4">
        <f>Forward!O103+(-'Swap - Encargos'!F20-'Swap - Encargos'!$M20)</f>
        <v>121</v>
      </c>
      <c r="P103" s="4">
        <f>Forward!P103+(-'Swap - Encargos'!G20-'Swap - Encargos'!$M20)</f>
        <v>134</v>
      </c>
      <c r="Q103" s="4">
        <f>Forward!Q103+(-'Swap - Encargos'!H20-'Swap - Encargos'!$M20)</f>
        <v>151</v>
      </c>
      <c r="R103" s="4">
        <f>Forward!R103+(-'Swap - Encargos'!I20-'Swap - Encargos'!$M20)</f>
        <v>149</v>
      </c>
      <c r="S103" s="4">
        <f>Forward!S103+(-'Swap - Encargos'!J20-'Swap - Encargos'!$M20)</f>
        <v>147</v>
      </c>
      <c r="T103" s="4">
        <f>Forward!T103+(-'Swap - Encargos'!K20-'Swap - Encargos'!$M20)</f>
        <v>145</v>
      </c>
      <c r="U103" s="4">
        <f>Forward!U103</f>
        <v>0</v>
      </c>
      <c r="V103" s="6"/>
      <c r="W103" s="20">
        <f t="shared" si="0"/>
        <v>108.38888888888889</v>
      </c>
      <c r="X103" s="20">
        <f t="shared" si="1"/>
        <v>182.4722222222222</v>
      </c>
      <c r="Y103" s="23">
        <f t="shared" si="2"/>
        <v>118.53333333333333</v>
      </c>
      <c r="Z103" s="23">
        <f t="shared" si="3"/>
        <v>179.3224242424242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208.41111111111113</v>
      </c>
      <c r="AJ103" s="9">
        <f t="shared" si="8"/>
        <v>0.65786335578002242</v>
      </c>
      <c r="AK103" s="9">
        <f t="shared" si="9"/>
        <v>0.65786335578002242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Encargos'!$M21)</f>
        <v>102</v>
      </c>
      <c r="M104" s="4">
        <f>Forward!M104+(-'Swap - Encargos'!D21-'Swap - Encargos'!$M21)</f>
        <v>104</v>
      </c>
      <c r="N104" s="4">
        <f>Forward!N104+(-'Swap - Encargos'!E21-'Swap - Encargos'!$M21)</f>
        <v>116</v>
      </c>
      <c r="O104" s="4">
        <f>Forward!O104+(-'Swap - Encargos'!F21-'Swap - Encargos'!$M21)</f>
        <v>121</v>
      </c>
      <c r="P104" s="4">
        <f>Forward!P104+(-'Swap - Encargos'!G21-'Swap - Encargos'!$M21)</f>
        <v>130</v>
      </c>
      <c r="Q104" s="4">
        <f>Forward!Q104+(-'Swap - Encargos'!H21-'Swap - Encargos'!$M21)</f>
        <v>148</v>
      </c>
      <c r="R104" s="4">
        <f>Forward!R104+(-'Swap - Encargos'!I21-'Swap - Encargos'!$M21)</f>
        <v>145</v>
      </c>
      <c r="S104" s="4">
        <f>Forward!S104+(-'Swap - Encargos'!J21-'Swap - Encargos'!$M21)</f>
        <v>143</v>
      </c>
      <c r="T104" s="4">
        <f>Forward!T104+(-'Swap - Encargos'!K21-'Swap - Encargos'!$M21)</f>
        <v>141</v>
      </c>
      <c r="U104" s="4">
        <f>Forward!U104</f>
        <v>0</v>
      </c>
      <c r="V104" s="6"/>
      <c r="W104" s="20">
        <f t="shared" si="0"/>
        <v>110.5</v>
      </c>
      <c r="X104" s="20">
        <f t="shared" si="1"/>
        <v>182.4722222222222</v>
      </c>
      <c r="Y104" s="23">
        <f t="shared" si="2"/>
        <v>119.2</v>
      </c>
      <c r="Z104" s="23">
        <f t="shared" si="3"/>
        <v>179.3224242424242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206.3</v>
      </c>
      <c r="AJ104" s="9">
        <f t="shared" si="8"/>
        <v>0.65119949494949492</v>
      </c>
      <c r="AK104" s="9">
        <f t="shared" si="9"/>
        <v>0.65119949494949492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Encargos'!$M22)</f>
        <v>108</v>
      </c>
      <c r="M105" s="4">
        <f>Forward!M105+(-'Swap - Encargos'!D22-'Swap - Encargos'!$M22)</f>
        <v>99</v>
      </c>
      <c r="N105" s="4">
        <f>Forward!N105+(-'Swap - Encargos'!E22-'Swap - Encargos'!$M22)</f>
        <v>114</v>
      </c>
      <c r="O105" s="4">
        <f>Forward!O105+(-'Swap - Encargos'!F22-'Swap - Encargos'!$M22)</f>
        <v>122</v>
      </c>
      <c r="P105" s="4">
        <f>Forward!P105+(-'Swap - Encargos'!G22-'Swap - Encargos'!$M22)</f>
        <v>135</v>
      </c>
      <c r="Q105" s="4">
        <f>Forward!Q105+(-'Swap - Encargos'!H22-'Swap - Encargos'!$M22)</f>
        <v>142</v>
      </c>
      <c r="R105" s="4">
        <f>Forward!R105+(-'Swap - Encargos'!I22-'Swap - Encargos'!$M22)</f>
        <v>143</v>
      </c>
      <c r="S105" s="4">
        <f>Forward!S105+(-'Swap - Encargos'!J22-'Swap - Encargos'!$M22)</f>
        <v>141</v>
      </c>
      <c r="T105" s="4">
        <f>Forward!T105+(-'Swap - Encargos'!K22-'Swap - Encargos'!$M22)</f>
        <v>139</v>
      </c>
      <c r="U105" s="4">
        <f>Forward!U105</f>
        <v>0</v>
      </c>
      <c r="V105" s="6"/>
      <c r="W105" s="20">
        <f t="shared" si="0"/>
        <v>109.72222222222223</v>
      </c>
      <c r="X105" s="20">
        <f t="shared" si="1"/>
        <v>182.4722222222222</v>
      </c>
      <c r="Y105" s="23">
        <f t="shared" si="2"/>
        <v>119.56666666666666</v>
      </c>
      <c r="Z105" s="23">
        <f t="shared" si="3"/>
        <v>179.3224242424242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207.07777777777778</v>
      </c>
      <c r="AJ105" s="9">
        <f t="shared" si="8"/>
        <v>0.6536546015712682</v>
      </c>
      <c r="AK105" s="9">
        <f t="shared" si="9"/>
        <v>0.6536546015712682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Encargos'!$M23)</f>
        <v>103</v>
      </c>
      <c r="M106" s="4">
        <f>Forward!M106+(-'Swap - Encargos'!D23-'Swap - Encargos'!$M23)</f>
        <v>99</v>
      </c>
      <c r="N106" s="4">
        <f>Forward!N106+(-'Swap - Encargos'!E23-'Swap - Encargos'!$M23)</f>
        <v>108</v>
      </c>
      <c r="O106" s="4">
        <f>Forward!O106+(-'Swap - Encargos'!F23-'Swap - Encargos'!$M23)</f>
        <v>117</v>
      </c>
      <c r="P106" s="4">
        <f>Forward!P106+(-'Swap - Encargos'!G23-'Swap - Encargos'!$M23)</f>
        <v>135</v>
      </c>
      <c r="Q106" s="4">
        <f>Forward!Q106+(-'Swap - Encargos'!H23-'Swap - Encargos'!$M23)</f>
        <v>143</v>
      </c>
      <c r="R106" s="4">
        <f>Forward!R106+(-'Swap - Encargos'!I23-'Swap - Encargos'!$M23)</f>
        <v>143</v>
      </c>
      <c r="S106" s="4">
        <f>Forward!S106+(-'Swap - Encargos'!J23-'Swap - Encargos'!$M23)</f>
        <v>141</v>
      </c>
      <c r="T106" s="4">
        <f>Forward!T106+(-'Swap - Encargos'!K23-'Swap - Encargos'!$M23)</f>
        <v>139</v>
      </c>
      <c r="U106" s="4">
        <f>Forward!U106</f>
        <v>0</v>
      </c>
      <c r="V106" s="6"/>
      <c r="W106" s="20">
        <f t="shared" si="0"/>
        <v>106.44444444444444</v>
      </c>
      <c r="X106" s="20">
        <f t="shared" si="1"/>
        <v>182.4722222222222</v>
      </c>
      <c r="Y106" s="23">
        <f t="shared" si="2"/>
        <v>117.73333333333333</v>
      </c>
      <c r="Z106" s="23">
        <f t="shared" si="3"/>
        <v>179.3224242424242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210.35555555555555</v>
      </c>
      <c r="AJ106" s="9">
        <f t="shared" si="8"/>
        <v>0.66400112233445563</v>
      </c>
      <c r="AK106" s="9">
        <f t="shared" si="9"/>
        <v>0.66400112233445563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Encargos'!$M24)</f>
        <v>107</v>
      </c>
      <c r="M107" s="4">
        <f>Forward!M107+(-'Swap - Encargos'!D24-'Swap - Encargos'!$M24)</f>
        <v>98</v>
      </c>
      <c r="N107" s="4">
        <f>Forward!N107+(-'Swap - Encargos'!E24-'Swap - Encargos'!$M24)</f>
        <v>116</v>
      </c>
      <c r="O107" s="4">
        <f>Forward!O107+(-'Swap - Encargos'!F24-'Swap - Encargos'!$M24)</f>
        <v>124</v>
      </c>
      <c r="P107" s="4">
        <f>Forward!P107+(-'Swap - Encargos'!G24-'Swap - Encargos'!$M24)</f>
        <v>129</v>
      </c>
      <c r="Q107" s="4">
        <f>Forward!Q107+(-'Swap - Encargos'!H24-'Swap - Encargos'!$M24)</f>
        <v>142</v>
      </c>
      <c r="R107" s="4">
        <f>Forward!R107+(-'Swap - Encargos'!I24-'Swap - Encargos'!$M24)</f>
        <v>141</v>
      </c>
      <c r="S107" s="4">
        <f>Forward!S107+(-'Swap - Encargos'!J24-'Swap - Encargos'!$M24)</f>
        <v>139</v>
      </c>
      <c r="T107" s="4">
        <f>Forward!T107+(-'Swap - Encargos'!K24-'Swap - Encargos'!$M24)</f>
        <v>137</v>
      </c>
      <c r="U107" s="4">
        <f>Forward!U107</f>
        <v>0</v>
      </c>
      <c r="V107" s="6"/>
      <c r="W107" s="20">
        <f t="shared" si="0"/>
        <v>111.25</v>
      </c>
      <c r="X107" s="20">
        <f t="shared" si="1"/>
        <v>182.4722222222222</v>
      </c>
      <c r="Y107" s="23">
        <f t="shared" si="2"/>
        <v>120.05</v>
      </c>
      <c r="Z107" s="23">
        <f t="shared" si="3"/>
        <v>179.3224242424242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205.55</v>
      </c>
      <c r="AJ107" s="9">
        <f t="shared" si="8"/>
        <v>0.64883207070707072</v>
      </c>
      <c r="AK107" s="9">
        <f t="shared" si="9"/>
        <v>0.64883207070707072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Encargos'!$M25)</f>
        <v>108</v>
      </c>
      <c r="M108" s="4">
        <f>Forward!M108+(-'Swap - Encargos'!D25-'Swap - Encargos'!$M25)</f>
        <v>111</v>
      </c>
      <c r="N108" s="4">
        <f>Forward!N108+(-'Swap - Encargos'!E25-'Swap - Encargos'!$M25)</f>
        <v>125</v>
      </c>
      <c r="O108" s="4">
        <f>Forward!O108+(-'Swap - Encargos'!F25-'Swap - Encargos'!$M25)</f>
        <v>132</v>
      </c>
      <c r="P108" s="4">
        <f>Forward!P108+(-'Swap - Encargos'!G25-'Swap - Encargos'!$M25)</f>
        <v>131</v>
      </c>
      <c r="Q108" s="4">
        <f>Forward!Q108+(-'Swap - Encargos'!H25-'Swap - Encargos'!$M25)</f>
        <v>145</v>
      </c>
      <c r="R108" s="4">
        <f>Forward!R108+(-'Swap - Encargos'!I25-'Swap - Encargos'!$M25)</f>
        <v>143</v>
      </c>
      <c r="S108" s="4">
        <f>Forward!S108+(-'Swap - Encargos'!J25-'Swap - Encargos'!$M25)</f>
        <v>141</v>
      </c>
      <c r="T108" s="4">
        <f>Forward!T108+(-'Swap - Encargos'!K25-'Swap - Encargos'!$M25)</f>
        <v>139</v>
      </c>
      <c r="U108" s="4">
        <f>Forward!U108</f>
        <v>0</v>
      </c>
      <c r="V108" s="6"/>
      <c r="W108" s="20">
        <f t="shared" si="0"/>
        <v>121.33333333333333</v>
      </c>
      <c r="X108" s="20">
        <f t="shared" si="1"/>
        <v>182.4722222222222</v>
      </c>
      <c r="Y108" s="23">
        <f t="shared" si="2"/>
        <v>127.56666666666666</v>
      </c>
      <c r="Z108" s="23">
        <f t="shared" si="3"/>
        <v>179.3224242424242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195.4666666666667</v>
      </c>
      <c r="AJ108" s="9">
        <f t="shared" si="8"/>
        <v>0.61700336700336711</v>
      </c>
      <c r="AK108" s="9">
        <f t="shared" si="9"/>
        <v>0.61700336700336711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Encargos'!$M26)</f>
        <v>110</v>
      </c>
      <c r="M109" s="4">
        <f>Forward!M109+(-'Swap - Encargos'!D26-'Swap - Encargos'!$M26)</f>
        <v>112</v>
      </c>
      <c r="N109" s="4">
        <f>Forward!N109+(-'Swap - Encargos'!E26-'Swap - Encargos'!$M26)</f>
        <v>138</v>
      </c>
      <c r="O109" s="4">
        <f>Forward!O109+(-'Swap - Encargos'!F26-'Swap - Encargos'!$M26)</f>
        <v>147</v>
      </c>
      <c r="P109" s="4">
        <f>Forward!P109+(-'Swap - Encargos'!G26-'Swap - Encargos'!$M26)</f>
        <v>148</v>
      </c>
      <c r="Q109" s="4">
        <f>Forward!Q109+(-'Swap - Encargos'!H26-'Swap - Encargos'!$M26)</f>
        <v>152</v>
      </c>
      <c r="R109" s="4">
        <f>Forward!R109+(-'Swap - Encargos'!I26-'Swap - Encargos'!$M26)</f>
        <v>154</v>
      </c>
      <c r="S109" s="4">
        <f>Forward!S109+(-'Swap - Encargos'!J26-'Swap - Encargos'!$M26)</f>
        <v>152</v>
      </c>
      <c r="T109" s="4">
        <f>Forward!T109+(-'Swap - Encargos'!K26-'Swap - Encargos'!$M26)</f>
        <v>150</v>
      </c>
      <c r="U109" s="4">
        <f>Forward!U109</f>
        <v>0</v>
      </c>
      <c r="V109" s="6"/>
      <c r="W109" s="20">
        <f t="shared" si="0"/>
        <v>131.30555555555554</v>
      </c>
      <c r="X109" s="20">
        <f t="shared" si="1"/>
        <v>182.4722222222222</v>
      </c>
      <c r="Y109" s="23">
        <f t="shared" si="2"/>
        <v>138.69999999999999</v>
      </c>
      <c r="Z109" s="23">
        <f t="shared" si="3"/>
        <v>179.3224242424242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185.49444444444447</v>
      </c>
      <c r="AJ109" s="9">
        <f t="shared" si="8"/>
        <v>0.58552539281705951</v>
      </c>
      <c r="AK109" s="9">
        <f t="shared" si="9"/>
        <v>0.58552539281705951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Encargos'!$M27)</f>
        <v>112</v>
      </c>
      <c r="N110" s="4">
        <f>Forward!N110+(-'Swap - Encargos'!E27-'Swap - Encargos'!$M27)</f>
        <v>124</v>
      </c>
      <c r="O110" s="4">
        <f>Forward!O110+(-'Swap - Encargos'!F27-'Swap - Encargos'!$M27)</f>
        <v>137</v>
      </c>
      <c r="P110" s="4">
        <f>Forward!P110+(-'Swap - Encargos'!G27-'Swap - Encargos'!$M27)</f>
        <v>161</v>
      </c>
      <c r="Q110" s="4">
        <f>Forward!Q110+(-'Swap - Encargos'!H27-'Swap - Encargos'!$M27)</f>
        <v>160</v>
      </c>
      <c r="R110" s="4">
        <f>Forward!R110+(-'Swap - Encargos'!I27-'Swap - Encargos'!$M27)</f>
        <v>160</v>
      </c>
      <c r="S110" s="4">
        <f>Forward!S110+(-'Swap - Encargos'!J27-'Swap - Encargos'!$M27)</f>
        <v>158</v>
      </c>
      <c r="T110" s="4">
        <f>Forward!T110+(-'Swap - Encargos'!K27-'Swap - Encargos'!$M27)</f>
        <v>156</v>
      </c>
      <c r="U110" s="4">
        <f>Forward!U110</f>
        <v>0</v>
      </c>
      <c r="V110" s="6"/>
      <c r="W110" s="20">
        <f t="shared" si="0"/>
        <v>124.33333333333333</v>
      </c>
      <c r="X110" s="20">
        <f t="shared" si="1"/>
        <v>182.4722222222222</v>
      </c>
      <c r="Y110" s="23">
        <f t="shared" si="2"/>
        <v>138.80000000000001</v>
      </c>
      <c r="Z110" s="23">
        <f t="shared" si="3"/>
        <v>179.3224242424242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222.16666666666669</v>
      </c>
      <c r="AJ110" s="9">
        <f t="shared" si="8"/>
        <v>0.64117364117364117</v>
      </c>
      <c r="AK110" s="9">
        <f t="shared" si="9"/>
        <v>0.64117364117364117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Encargos'!$M28)</f>
        <v>150</v>
      </c>
      <c r="N111" s="4">
        <f>Forward!N111+(-'Swap - Encargos'!E28-'Swap - Encargos'!$M28)</f>
        <v>207</v>
      </c>
      <c r="O111" s="4">
        <f>Forward!O111+(-'Swap - Encargos'!F28-'Swap - Encargos'!$M28)</f>
        <v>203</v>
      </c>
      <c r="P111" s="4">
        <f>Forward!P111+(-'Swap - Encargos'!G28-'Swap - Encargos'!$M28)</f>
        <v>194</v>
      </c>
      <c r="Q111" s="4">
        <f>Forward!Q111+(-'Swap - Encargos'!H28-'Swap - Encargos'!$M28)</f>
        <v>186</v>
      </c>
      <c r="R111" s="4">
        <f>Forward!R111+(-'Swap - Encargos'!I28-'Swap - Encargos'!$M28)</f>
        <v>180</v>
      </c>
      <c r="S111" s="4">
        <f>Forward!S111+(-'Swap - Encargos'!J28-'Swap - Encargos'!$M28)</f>
        <v>175</v>
      </c>
      <c r="T111" s="4">
        <f>Forward!T111+(-'Swap - Encargos'!K28-'Swap - Encargos'!$M28)</f>
        <v>170</v>
      </c>
      <c r="U111" s="4">
        <f>Forward!U111</f>
        <v>0</v>
      </c>
      <c r="V111" s="6"/>
      <c r="W111" s="20">
        <f t="shared" si="0"/>
        <v>187.88888888888889</v>
      </c>
      <c r="X111" s="20">
        <f t="shared" si="1"/>
        <v>182.4722222222222</v>
      </c>
      <c r="Y111" s="23">
        <f t="shared" si="2"/>
        <v>188.5</v>
      </c>
      <c r="Z111" s="23">
        <f t="shared" si="3"/>
        <v>179.3224242424242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158.61111111111111</v>
      </c>
      <c r="AJ111" s="9">
        <f t="shared" si="8"/>
        <v>0.4577521244187911</v>
      </c>
      <c r="AK111" s="9">
        <f t="shared" si="9"/>
        <v>0.4577521244187911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Encargos'!$M29)</f>
        <v>155</v>
      </c>
      <c r="N112" s="4">
        <f>Forward!N112+(-'Swap - Encargos'!E29-'Swap - Encargos'!$M29)</f>
        <v>188</v>
      </c>
      <c r="O112" s="4">
        <f>Forward!O112+(-'Swap - Encargos'!F29-'Swap - Encargos'!$M29)</f>
        <v>185</v>
      </c>
      <c r="P112" s="4">
        <f>Forward!P112+(-'Swap - Encargos'!G29-'Swap - Encargos'!$M29)</f>
        <v>177</v>
      </c>
      <c r="Q112" s="4">
        <f>Forward!Q112+(-'Swap - Encargos'!H29-'Swap - Encargos'!$M29)</f>
        <v>183</v>
      </c>
      <c r="R112" s="4">
        <f>Forward!R112+(-'Swap - Encargos'!I29-'Swap - Encargos'!$M29)</f>
        <v>181</v>
      </c>
      <c r="S112" s="4">
        <f>Forward!S112+(-'Swap - Encargos'!J29-'Swap - Encargos'!$M29)</f>
        <v>176</v>
      </c>
      <c r="T112" s="4">
        <f>Forward!T112+(-'Swap - Encargos'!K29-'Swap - Encargos'!$M29)</f>
        <v>171</v>
      </c>
      <c r="U112" s="4">
        <f>Forward!U112</f>
        <v>0</v>
      </c>
      <c r="V112" s="6"/>
      <c r="W112" s="20">
        <f t="shared" si="0"/>
        <v>177.22222222222223</v>
      </c>
      <c r="X112" s="20">
        <f t="shared" si="1"/>
        <v>182.4722222222222</v>
      </c>
      <c r="Y112" s="23">
        <f t="shared" si="2"/>
        <v>178.46666666666667</v>
      </c>
      <c r="Z112" s="23">
        <f t="shared" si="3"/>
        <v>179.3224242424242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169.27777777777777</v>
      </c>
      <c r="AJ112" s="9">
        <f t="shared" si="8"/>
        <v>0.48853615520282184</v>
      </c>
      <c r="AK112" s="9">
        <f t="shared" si="9"/>
        <v>0.48853615520282184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Encargos'!$M30)</f>
        <v>138</v>
      </c>
      <c r="N113" s="4">
        <f>Forward!N113+(-'Swap - Encargos'!E30-'Swap - Encargos'!$M30)</f>
        <v>168</v>
      </c>
      <c r="O113" s="4">
        <f>Forward!O113+(-'Swap - Encargos'!F30-'Swap - Encargos'!$M30)</f>
        <v>175</v>
      </c>
      <c r="P113" s="4">
        <f>Forward!P113+(-'Swap - Encargos'!G30-'Swap - Encargos'!$M30)</f>
        <v>175</v>
      </c>
      <c r="Q113" s="4">
        <f>Forward!Q113+(-'Swap - Encargos'!H30-'Swap - Encargos'!$M30)</f>
        <v>168</v>
      </c>
      <c r="R113" s="4">
        <f>Forward!R113+(-'Swap - Encargos'!I30-'Swap - Encargos'!$M30)</f>
        <v>167</v>
      </c>
      <c r="S113" s="4">
        <f>Forward!S113+(-'Swap - Encargos'!J30-'Swap - Encargos'!$M30)</f>
        <v>162</v>
      </c>
      <c r="T113" s="4">
        <f>Forward!T113+(-'Swap - Encargos'!K30-'Swap - Encargos'!$M30)</f>
        <v>157</v>
      </c>
      <c r="U113" s="4">
        <f>Forward!U113</f>
        <v>0</v>
      </c>
      <c r="V113" s="6"/>
      <c r="W113" s="20">
        <f t="shared" si="0"/>
        <v>163.41666666666666</v>
      </c>
      <c r="X113" s="20">
        <f t="shared" si="1"/>
        <v>182.4722222222222</v>
      </c>
      <c r="Y113" s="23">
        <f t="shared" si="2"/>
        <v>166.25</v>
      </c>
      <c r="Z113" s="23">
        <f t="shared" si="3"/>
        <v>179.3224242424242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183.08333333333334</v>
      </c>
      <c r="AJ113" s="9">
        <f t="shared" si="8"/>
        <v>0.52837902837902839</v>
      </c>
      <c r="AK113" s="9">
        <f t="shared" si="9"/>
        <v>0.52837902837902839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Encargos'!$M31)</f>
        <v>110</v>
      </c>
      <c r="N114" s="4">
        <f>Forward!N114+(-'Swap - Encargos'!E31-'Swap - Encargos'!$M31)</f>
        <v>149</v>
      </c>
      <c r="O114" s="4">
        <f>Forward!O114+(-'Swap - Encargos'!F31-'Swap - Encargos'!$M31)</f>
        <v>164</v>
      </c>
      <c r="P114" s="4">
        <f>Forward!P114+(-'Swap - Encargos'!G31-'Swap - Encargos'!$M31)</f>
        <v>164</v>
      </c>
      <c r="Q114" s="4">
        <f>Forward!Q114+(-'Swap - Encargos'!H31-'Swap - Encargos'!$M31)</f>
        <v>161</v>
      </c>
      <c r="R114" s="4">
        <f>Forward!R114+(-'Swap - Encargos'!I31-'Swap - Encargos'!$M31)</f>
        <v>157</v>
      </c>
      <c r="S114" s="4">
        <f>Forward!S114+(-'Swap - Encargos'!J31-'Swap - Encargos'!$M31)</f>
        <v>152</v>
      </c>
      <c r="T114" s="4">
        <f>Forward!T114+(-'Swap - Encargos'!K31-'Swap - Encargos'!$M31)</f>
        <v>147</v>
      </c>
      <c r="U114" s="4">
        <f>Forward!U114</f>
        <v>0</v>
      </c>
      <c r="V114" s="6"/>
      <c r="W114" s="20">
        <f t="shared" si="0"/>
        <v>147</v>
      </c>
      <c r="X114" s="20">
        <f t="shared" si="1"/>
        <v>182.4722222222222</v>
      </c>
      <c r="Y114" s="23">
        <f t="shared" si="2"/>
        <v>152.73333333333332</v>
      </c>
      <c r="Z114" s="23">
        <f t="shared" si="3"/>
        <v>179.3224242424242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199.5</v>
      </c>
      <c r="AJ114" s="9">
        <f t="shared" si="8"/>
        <v>0.5757575757575758</v>
      </c>
      <c r="AK114" s="9">
        <f t="shared" si="9"/>
        <v>0.5757575757575758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Encargos'!$M32)</f>
        <v>167</v>
      </c>
      <c r="N115" s="4">
        <f>Forward!N115+(-'Swap - Encargos'!E32-'Swap - Encargos'!$M32)</f>
        <v>182</v>
      </c>
      <c r="O115" s="4">
        <f>Forward!O115+(-'Swap - Encargos'!F32-'Swap - Encargos'!$M32)</f>
        <v>181</v>
      </c>
      <c r="P115" s="4">
        <f>Forward!P115+(-'Swap - Encargos'!G32-'Swap - Encargos'!$M32)</f>
        <v>173</v>
      </c>
      <c r="Q115" s="4">
        <f>Forward!Q115+(-'Swap - Encargos'!H32-'Swap - Encargos'!$M32)</f>
        <v>169</v>
      </c>
      <c r="R115" s="4">
        <f>Forward!R115+(-'Swap - Encargos'!I32-'Swap - Encargos'!$M32)</f>
        <v>165</v>
      </c>
      <c r="S115" s="4">
        <f>Forward!S115+(-'Swap - Encargos'!J32-'Swap - Encargos'!$M32)</f>
        <v>160</v>
      </c>
      <c r="T115" s="4">
        <f>Forward!T115+(-'Swap - Encargos'!K32-'Swap - Encargos'!$M32)</f>
        <v>155</v>
      </c>
      <c r="U115" s="4">
        <f>Forward!U115</f>
        <v>0</v>
      </c>
      <c r="V115" s="6"/>
      <c r="W115" s="20">
        <f t="shared" si="0"/>
        <v>177.5</v>
      </c>
      <c r="X115" s="20">
        <f t="shared" si="1"/>
        <v>182.4722222222222</v>
      </c>
      <c r="Y115" s="23">
        <f t="shared" si="2"/>
        <v>174.23333333333332</v>
      </c>
      <c r="Z115" s="23">
        <f t="shared" si="3"/>
        <v>179.3224242424242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169</v>
      </c>
      <c r="AJ115" s="9">
        <f t="shared" si="8"/>
        <v>0.48773448773448774</v>
      </c>
      <c r="AK115" s="9">
        <f t="shared" si="9"/>
        <v>0.48773448773448774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Encargos'!$M33)</f>
        <v>225</v>
      </c>
      <c r="N116" s="4">
        <f>Forward!N116+(-'Swap - Encargos'!E33-'Swap - Encargos'!$M33)</f>
        <v>205</v>
      </c>
      <c r="O116" s="4">
        <f>Forward!O116+(-'Swap - Encargos'!F33-'Swap - Encargos'!$M33)</f>
        <v>190</v>
      </c>
      <c r="P116" s="4">
        <f>Forward!P116+(-'Swap - Encargos'!G33-'Swap - Encargos'!$M33)</f>
        <v>174</v>
      </c>
      <c r="Q116" s="4">
        <f>Forward!Q116+(-'Swap - Encargos'!H33-'Swap - Encargos'!$M33)</f>
        <v>172</v>
      </c>
      <c r="R116" s="4">
        <f>Forward!R116+(-'Swap - Encargos'!I33-'Swap - Encargos'!$M33)</f>
        <v>166</v>
      </c>
      <c r="S116" s="4">
        <f>Forward!S116+(-'Swap - Encargos'!J33-'Swap - Encargos'!$M33)</f>
        <v>161</v>
      </c>
      <c r="T116" s="4">
        <f>Forward!T116+(-'Swap - Encargos'!K33-'Swap - Encargos'!$M33)</f>
        <v>156</v>
      </c>
      <c r="U116" s="4">
        <f>Forward!U116</f>
        <v>0</v>
      </c>
      <c r="V116" s="6"/>
      <c r="W116" s="20">
        <f t="shared" si="0"/>
        <v>198.16666666666666</v>
      </c>
      <c r="X116" s="20">
        <f t="shared" si="1"/>
        <v>182.4722222222222</v>
      </c>
      <c r="Y116" s="23">
        <f t="shared" si="2"/>
        <v>187.3</v>
      </c>
      <c r="Z116" s="23">
        <f t="shared" si="3"/>
        <v>179.3224242424242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148.33333333333334</v>
      </c>
      <c r="AJ116" s="9">
        <f t="shared" si="8"/>
        <v>0.42809042809042813</v>
      </c>
      <c r="AK116" s="9">
        <f t="shared" si="9"/>
        <v>0.42809042809042813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Encargos'!$M34)</f>
        <v>177</v>
      </c>
      <c r="N117" s="4">
        <f>Forward!N117+(-'Swap - Encargos'!E34-'Swap - Encargos'!$M34)</f>
        <v>192</v>
      </c>
      <c r="O117" s="4">
        <f>Forward!O117+(-'Swap - Encargos'!F34-'Swap - Encargos'!$M34)</f>
        <v>185</v>
      </c>
      <c r="P117" s="4">
        <f>Forward!P117+(-'Swap - Encargos'!G34-'Swap - Encargos'!$M34)</f>
        <v>173</v>
      </c>
      <c r="Q117" s="4">
        <f>Forward!Q117+(-'Swap - Encargos'!H34-'Swap - Encargos'!$M34)</f>
        <v>165</v>
      </c>
      <c r="R117" s="4">
        <f>Forward!R117+(-'Swap - Encargos'!I34-'Swap - Encargos'!$M34)</f>
        <v>162</v>
      </c>
      <c r="S117" s="4">
        <f>Forward!S117+(-'Swap - Encargos'!J34-'Swap - Encargos'!$M34)</f>
        <v>159</v>
      </c>
      <c r="T117" s="4">
        <f>Forward!T117+(-'Swap - Encargos'!K34-'Swap - Encargos'!$M34)</f>
        <v>155</v>
      </c>
      <c r="U117" s="4">
        <f>Forward!U117</f>
        <v>0</v>
      </c>
      <c r="V117" s="6"/>
      <c r="W117" s="20">
        <f t="shared" si="0"/>
        <v>183.88888888888889</v>
      </c>
      <c r="X117" s="20">
        <f t="shared" si="1"/>
        <v>182.4722222222222</v>
      </c>
      <c r="Y117" s="23">
        <f t="shared" si="2"/>
        <v>176.65</v>
      </c>
      <c r="Z117" s="23">
        <f t="shared" si="3"/>
        <v>179.3224242424242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162.61111111111111</v>
      </c>
      <c r="AJ117" s="9">
        <f t="shared" si="8"/>
        <v>0.46929613596280262</v>
      </c>
      <c r="AK117" s="9">
        <f t="shared" si="9"/>
        <v>0.46929613596280262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Encargos'!$M35)</f>
        <v>221</v>
      </c>
      <c r="N118" s="4">
        <f>Forward!N118+(-'Swap - Encargos'!E35-'Swap - Encargos'!$M35)</f>
        <v>198</v>
      </c>
      <c r="O118" s="4">
        <f>Forward!O118+(-'Swap - Encargos'!F35-'Swap - Encargos'!$M35)</f>
        <v>193</v>
      </c>
      <c r="P118" s="4">
        <f>Forward!P118+(-'Swap - Encargos'!G35-'Swap - Encargos'!$M35)</f>
        <v>179</v>
      </c>
      <c r="Q118" s="4">
        <f>Forward!Q118+(-'Swap - Encargos'!H35-'Swap - Encargos'!$M35)</f>
        <v>168</v>
      </c>
      <c r="R118" s="4">
        <f>Forward!R118+(-'Swap - Encargos'!I35-'Swap - Encargos'!$M35)</f>
        <v>165</v>
      </c>
      <c r="S118" s="4">
        <f>Forward!S118+(-'Swap - Encargos'!J35-'Swap - Encargos'!$M35)</f>
        <v>162</v>
      </c>
      <c r="T118" s="4">
        <f>Forward!T118+(-'Swap - Encargos'!K35-'Swap - Encargos'!$M35)</f>
        <v>158</v>
      </c>
      <c r="U118" s="4">
        <f>Forward!U118</f>
        <v>0</v>
      </c>
      <c r="V118" s="6"/>
      <c r="W118" s="20">
        <f t="shared" si="0"/>
        <v>194.66666666666666</v>
      </c>
      <c r="X118" s="20">
        <f t="shared" si="1"/>
        <v>182.4722222222222</v>
      </c>
      <c r="Y118" s="23">
        <f t="shared" si="2"/>
        <v>184.33333333333334</v>
      </c>
      <c r="Z118" s="23">
        <f t="shared" si="3"/>
        <v>179.3224242424242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151.83333333333334</v>
      </c>
      <c r="AJ118" s="9">
        <f t="shared" si="8"/>
        <v>0.43819143819143824</v>
      </c>
      <c r="AK118" s="9">
        <f t="shared" si="9"/>
        <v>0.43819143819143824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Encargos'!$M36)</f>
        <v>276</v>
      </c>
      <c r="N119" s="4">
        <f>Forward!N119+(-'Swap - Encargos'!E36-'Swap - Encargos'!$M36)</f>
        <v>209</v>
      </c>
      <c r="O119" s="4">
        <f>Forward!O119+(-'Swap - Encargos'!F36-'Swap - Encargos'!$M36)</f>
        <v>187</v>
      </c>
      <c r="P119" s="4">
        <f>Forward!P119+(-'Swap - Encargos'!G36-'Swap - Encargos'!$M36)</f>
        <v>171</v>
      </c>
      <c r="Q119" s="4">
        <f>Forward!Q119+(-'Swap - Encargos'!H36-'Swap - Encargos'!$M36)</f>
        <v>170</v>
      </c>
      <c r="R119" s="4">
        <f>Forward!R119+(-'Swap - Encargos'!I36-'Swap - Encargos'!$M36)</f>
        <v>163</v>
      </c>
      <c r="S119" s="4">
        <f>Forward!S119+(-'Swap - Encargos'!J36-'Swap - Encargos'!$M36)</f>
        <v>160</v>
      </c>
      <c r="T119" s="4">
        <f>Forward!T119+(-'Swap - Encargos'!K36-'Swap - Encargos'!$M36)</f>
        <v>156</v>
      </c>
      <c r="U119" s="4">
        <f>Forward!U119</f>
        <v>0</v>
      </c>
      <c r="V119" s="6"/>
      <c r="W119" s="20">
        <f t="shared" si="0"/>
        <v>197.75</v>
      </c>
      <c r="X119" s="20">
        <f t="shared" si="1"/>
        <v>182.4722222222222</v>
      </c>
      <c r="Y119" s="23">
        <f t="shared" si="2"/>
        <v>185.65</v>
      </c>
      <c r="Z119" s="23">
        <f t="shared" si="3"/>
        <v>179.3224242424242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148.75</v>
      </c>
      <c r="AJ119" s="9">
        <f t="shared" si="8"/>
        <v>0.42929292929292928</v>
      </c>
      <c r="AK119" s="9">
        <f t="shared" si="9"/>
        <v>0.42929292929292928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Encargos'!$M37)</f>
        <v>240</v>
      </c>
      <c r="N120" s="4">
        <f>Forward!N120+(-'Swap - Encargos'!E37-'Swap - Encargos'!$M37)</f>
        <v>142</v>
      </c>
      <c r="O120" s="4">
        <f>Forward!O120+(-'Swap - Encargos'!F37-'Swap - Encargos'!$M37)</f>
        <v>174</v>
      </c>
      <c r="P120" s="4">
        <f>Forward!P120+(-'Swap - Encargos'!G37-'Swap - Encargos'!$M37)</f>
        <v>171</v>
      </c>
      <c r="Q120" s="4">
        <f>Forward!Q120+(-'Swap - Encargos'!H37-'Swap - Encargos'!$M37)</f>
        <v>165</v>
      </c>
      <c r="R120" s="4">
        <f>Forward!R120+(-'Swap - Encargos'!I37-'Swap - Encargos'!$M37)</f>
        <v>160</v>
      </c>
      <c r="S120" s="4">
        <f>Forward!S120+(-'Swap - Encargos'!J37-'Swap - Encargos'!$M37)</f>
        <v>157</v>
      </c>
      <c r="T120" s="4">
        <f>Forward!T120+(-'Swap - Encargos'!K37-'Swap - Encargos'!$M37)</f>
        <v>153</v>
      </c>
      <c r="U120" s="4">
        <f>Forward!U120</f>
        <v>0</v>
      </c>
      <c r="V120" s="6"/>
      <c r="W120" s="20">
        <f t="shared" si="0"/>
        <v>166.16666666666666</v>
      </c>
      <c r="X120" s="20">
        <f t="shared" si="1"/>
        <v>182.4722222222222</v>
      </c>
      <c r="Y120" s="23">
        <f t="shared" si="2"/>
        <v>165.06666666666666</v>
      </c>
      <c r="Z120" s="23">
        <f t="shared" si="3"/>
        <v>179.3224242424242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180.33333333333334</v>
      </c>
      <c r="AJ120" s="9">
        <f t="shared" si="8"/>
        <v>0.52044252044252048</v>
      </c>
      <c r="AK120" s="9">
        <f t="shared" si="9"/>
        <v>0.52044252044252048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Encargos'!$M38)</f>
        <v>112</v>
      </c>
      <c r="N121" s="4">
        <f>Forward!N121+(-'Swap - Encargos'!E38-'Swap - Encargos'!$M38)</f>
        <v>155</v>
      </c>
      <c r="O121" s="4">
        <f>Forward!O121+(-'Swap - Encargos'!F38-'Swap - Encargos'!$M38)</f>
        <v>176</v>
      </c>
      <c r="P121" s="4">
        <f>Forward!P121+(-'Swap - Encargos'!G38-'Swap - Encargos'!$M38)</f>
        <v>180</v>
      </c>
      <c r="Q121" s="4">
        <f>Forward!Q121+(-'Swap - Encargos'!H38-'Swap - Encargos'!$M38)</f>
        <v>171</v>
      </c>
      <c r="R121" s="4">
        <f>Forward!R121+(-'Swap - Encargos'!I38-'Swap - Encargos'!$M38)</f>
        <v>168</v>
      </c>
      <c r="S121" s="4">
        <f>Forward!S121+(-'Swap - Encargos'!J38-'Swap - Encargos'!$M38)</f>
        <v>165</v>
      </c>
      <c r="T121" s="4">
        <f>Forward!T121+(-'Swap - Encargos'!K38-'Swap - Encargos'!$M38)</f>
        <v>161</v>
      </c>
      <c r="U121" s="4">
        <f>Forward!U121</f>
        <v>0</v>
      </c>
      <c r="V121" s="6"/>
      <c r="W121" s="20">
        <f t="shared" si="0"/>
        <v>168.44444444444446</v>
      </c>
      <c r="X121" s="20">
        <f t="shared" si="1"/>
        <v>182.4722222222222</v>
      </c>
      <c r="Y121" s="23">
        <f t="shared" si="2"/>
        <v>169.06666666666666</v>
      </c>
      <c r="Z121" s="23">
        <f t="shared" si="3"/>
        <v>179.3224242424242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178.05555555555554</v>
      </c>
      <c r="AJ121" s="9">
        <f t="shared" si="8"/>
        <v>0.51386884720218051</v>
      </c>
      <c r="AK121" s="9">
        <f t="shared" si="9"/>
        <v>0.51386884720218051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Encargos'!$M39)</f>
        <v>153</v>
      </c>
      <c r="O122" s="4">
        <f>Forward!O122+(-'Swap - Encargos'!F39-'Swap - Encargos'!$M39)</f>
        <v>187</v>
      </c>
      <c r="P122" s="4">
        <f>Forward!P122+(-'Swap - Encargos'!G39-'Swap - Encargos'!$M39)</f>
        <v>173</v>
      </c>
      <c r="Q122" s="4">
        <f>Forward!Q122+(-'Swap - Encargos'!H39-'Swap - Encargos'!$M39)</f>
        <v>165</v>
      </c>
      <c r="R122" s="4">
        <f>Forward!R122+(-'Swap - Encargos'!I39-'Swap - Encargos'!$M39)</f>
        <v>162</v>
      </c>
      <c r="S122" s="4">
        <f>Forward!S122+(-'Swap - Encargos'!J39-'Swap - Encargos'!$M39)</f>
        <v>159</v>
      </c>
      <c r="T122" s="4">
        <f>Forward!T122+(-'Swap - Encargos'!K39-'Swap - Encargos'!$M39)</f>
        <v>155</v>
      </c>
      <c r="U122" s="4">
        <f>Forward!U122</f>
        <v>0</v>
      </c>
      <c r="V122" s="6"/>
      <c r="W122" s="20">
        <f t="shared" si="0"/>
        <v>171</v>
      </c>
      <c r="X122" s="20">
        <f t="shared" si="1"/>
        <v>182.4722222222222</v>
      </c>
      <c r="Y122" s="23">
        <f t="shared" si="2"/>
        <v>168</v>
      </c>
      <c r="Z122" s="23">
        <f t="shared" si="3"/>
        <v>179.3224242424242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207.3</v>
      </c>
      <c r="AJ122" s="9">
        <f t="shared" si="8"/>
        <v>0.54797779540047586</v>
      </c>
      <c r="AK122" s="9">
        <f t="shared" si="9"/>
        <v>0.54797779540047586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Encargos'!$M40)</f>
        <v>209</v>
      </c>
      <c r="O123" s="4">
        <f>Forward!O123+(-'Swap - Encargos'!F40-'Swap - Encargos'!$M40)</f>
        <v>200</v>
      </c>
      <c r="P123" s="4">
        <f>Forward!P123+(-'Swap - Encargos'!G40-'Swap - Encargos'!$M40)</f>
        <v>188</v>
      </c>
      <c r="Q123" s="4">
        <f>Forward!Q123+(-'Swap - Encargos'!H40-'Swap - Encargos'!$M40)</f>
        <v>174</v>
      </c>
      <c r="R123" s="4">
        <f>Forward!R123+(-'Swap - Encargos'!I40-'Swap - Encargos'!$M40)</f>
        <v>170</v>
      </c>
      <c r="S123" s="4">
        <f>Forward!S123+(-'Swap - Encargos'!J40-'Swap - Encargos'!$M40)</f>
        <v>167</v>
      </c>
      <c r="T123" s="4">
        <f>Forward!T123+(-'Swap - Encargos'!K40-'Swap - Encargos'!$M40)</f>
        <v>158</v>
      </c>
      <c r="U123" s="4">
        <f>Forward!U123</f>
        <v>0</v>
      </c>
      <c r="V123" s="6"/>
      <c r="W123" s="20">
        <f t="shared" si="0"/>
        <v>198.02777777777777</v>
      </c>
      <c r="X123" s="20">
        <f t="shared" si="1"/>
        <v>182.4722222222222</v>
      </c>
      <c r="Y123" s="23">
        <f t="shared" si="2"/>
        <v>187.5</v>
      </c>
      <c r="Z123" s="23">
        <f t="shared" si="3"/>
        <v>179.3224242424242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180.27222222222224</v>
      </c>
      <c r="AJ123" s="9">
        <f t="shared" si="8"/>
        <v>0.47653244044996623</v>
      </c>
      <c r="AK123" s="9">
        <f t="shared" si="9"/>
        <v>0.47653244044996623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Encargos'!$M41)</f>
        <v>278</v>
      </c>
      <c r="O124" s="4">
        <f>Forward!O124+(-'Swap - Encargos'!F41-'Swap - Encargos'!$M41)</f>
        <v>227</v>
      </c>
      <c r="P124" s="4">
        <f>Forward!P124+(-'Swap - Encargos'!G41-'Swap - Encargos'!$M41)</f>
        <v>187</v>
      </c>
      <c r="Q124" s="4">
        <f>Forward!Q124+(-'Swap - Encargos'!H41-'Swap - Encargos'!$M41)</f>
        <v>180</v>
      </c>
      <c r="R124" s="4">
        <f>Forward!R124+(-'Swap - Encargos'!I41-'Swap - Encargos'!$M41)</f>
        <v>180</v>
      </c>
      <c r="S124" s="4">
        <f>Forward!S124+(-'Swap - Encargos'!J41-'Swap - Encargos'!$M41)</f>
        <v>176</v>
      </c>
      <c r="T124" s="4">
        <f>Forward!T124+(-'Swap - Encargos'!K41-'Swap - Encargos'!$M41)</f>
        <v>166</v>
      </c>
      <c r="U124" s="4">
        <f>Forward!U124</f>
        <v>0</v>
      </c>
      <c r="V124" s="6"/>
      <c r="W124" s="20">
        <f t="shared" si="0"/>
        <v>225.22222222222223</v>
      </c>
      <c r="X124" s="20">
        <f t="shared" si="1"/>
        <v>182.4722222222222</v>
      </c>
      <c r="Y124" s="23">
        <f t="shared" si="2"/>
        <v>207</v>
      </c>
      <c r="Z124" s="23">
        <f t="shared" si="3"/>
        <v>179.3224242424242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153.07777777777778</v>
      </c>
      <c r="AJ124" s="9">
        <f t="shared" si="8"/>
        <v>0.40464651804857993</v>
      </c>
      <c r="AK124" s="9">
        <f t="shared" si="9"/>
        <v>0.40464651804857993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Encargos'!$M42)</f>
        <v>283</v>
      </c>
      <c r="O125" s="4">
        <f>Forward!O125+(-'Swap - Encargos'!F42-'Swap - Encargos'!$M42)</f>
        <v>230</v>
      </c>
      <c r="P125" s="4">
        <f>Forward!P125+(-'Swap - Encargos'!G42-'Swap - Encargos'!$M42)</f>
        <v>182</v>
      </c>
      <c r="Q125" s="4">
        <f>Forward!Q125+(-'Swap - Encargos'!H42-'Swap - Encargos'!$M42)</f>
        <v>169</v>
      </c>
      <c r="R125" s="4">
        <f>Forward!R125+(-'Swap - Encargos'!I42-'Swap - Encargos'!$M42)</f>
        <v>179</v>
      </c>
      <c r="S125" s="4">
        <f>Forward!S125+(-'Swap - Encargos'!J42-'Swap - Encargos'!$M42)</f>
        <v>179</v>
      </c>
      <c r="T125" s="4">
        <f>Forward!T125+(-'Swap - Encargos'!K42-'Swap - Encargos'!$M42)</f>
        <v>172</v>
      </c>
      <c r="U125" s="4">
        <f>Forward!U125</f>
        <v>0</v>
      </c>
      <c r="V125" s="6"/>
      <c r="W125" s="20">
        <f t="shared" si="0"/>
        <v>222.16666666666666</v>
      </c>
      <c r="X125" s="20">
        <f t="shared" si="1"/>
        <v>182.4722222222222</v>
      </c>
      <c r="Y125" s="23">
        <f t="shared" si="2"/>
        <v>203.4</v>
      </c>
      <c r="Z125" s="23">
        <f t="shared" si="3"/>
        <v>179.3224242424242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156.13333333333335</v>
      </c>
      <c r="AJ125" s="9">
        <f t="shared" si="8"/>
        <v>0.41272358798131997</v>
      </c>
      <c r="AK125" s="9">
        <f t="shared" si="9"/>
        <v>0.41272358798131997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Encargos'!$M43)</f>
        <v>298</v>
      </c>
      <c r="O126" s="4">
        <f>Forward!O126+(-'Swap - Encargos'!F43-'Swap - Encargos'!$M43)</f>
        <v>234</v>
      </c>
      <c r="P126" s="4">
        <f>Forward!P126+(-'Swap - Encargos'!G43-'Swap - Encargos'!$M43)</f>
        <v>184</v>
      </c>
      <c r="Q126" s="4">
        <f>Forward!Q126+(-'Swap - Encargos'!H43-'Swap - Encargos'!$M43)</f>
        <v>172</v>
      </c>
      <c r="R126" s="4">
        <f>Forward!R126+(-'Swap - Encargos'!I43-'Swap - Encargos'!$M43)</f>
        <v>178</v>
      </c>
      <c r="S126" s="4">
        <f>Forward!S126+(-'Swap - Encargos'!J43-'Swap - Encargos'!$M43)</f>
        <v>183</v>
      </c>
      <c r="T126" s="4">
        <f>Forward!T126+(-'Swap - Encargos'!K43-'Swap - Encargos'!$M43)</f>
        <v>172</v>
      </c>
      <c r="U126" s="4">
        <f>Forward!U126</f>
        <v>0</v>
      </c>
      <c r="V126" s="6"/>
      <c r="W126" s="20">
        <f t="shared" si="0"/>
        <v>224.66666666666666</v>
      </c>
      <c r="X126" s="20">
        <f t="shared" si="1"/>
        <v>182.4722222222222</v>
      </c>
      <c r="Y126" s="23">
        <f t="shared" si="2"/>
        <v>205.53333333333333</v>
      </c>
      <c r="Z126" s="23">
        <f t="shared" si="3"/>
        <v>179.3224242424242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153.63333333333335</v>
      </c>
      <c r="AJ126" s="9">
        <f t="shared" si="8"/>
        <v>0.40611507621816906</v>
      </c>
      <c r="AK126" s="9">
        <f t="shared" si="9"/>
        <v>0.40611507621816906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Encargos'!$M44)</f>
        <v>315</v>
      </c>
      <c r="O127" s="4">
        <f>Forward!O127+(-'Swap - Encargos'!F44-'Swap - Encargos'!$M44)</f>
        <v>247</v>
      </c>
      <c r="P127" s="4">
        <f>Forward!P127+(-'Swap - Encargos'!G44-'Swap - Encargos'!$M44)</f>
        <v>189</v>
      </c>
      <c r="Q127" s="4">
        <f>Forward!Q127+(-'Swap - Encargos'!H44-'Swap - Encargos'!$M44)</f>
        <v>178</v>
      </c>
      <c r="R127" s="4">
        <f>Forward!R127+(-'Swap - Encargos'!I44-'Swap - Encargos'!$M44)</f>
        <v>185</v>
      </c>
      <c r="S127" s="4">
        <f>Forward!S127+(-'Swap - Encargos'!J44-'Swap - Encargos'!$M44)</f>
        <v>184</v>
      </c>
      <c r="T127" s="4">
        <f>Forward!T127+(-'Swap - Encargos'!K44-'Swap - Encargos'!$M44)</f>
        <v>172</v>
      </c>
      <c r="U127" s="4">
        <f>Forward!U127</f>
        <v>0</v>
      </c>
      <c r="V127" s="6"/>
      <c r="W127" s="20">
        <f t="shared" si="0"/>
        <v>231.30555555555554</v>
      </c>
      <c r="X127" s="20">
        <f t="shared" si="1"/>
        <v>182.4722222222222</v>
      </c>
      <c r="Y127" s="23">
        <f t="shared" si="2"/>
        <v>211.88333333333333</v>
      </c>
      <c r="Z127" s="23">
        <f t="shared" si="3"/>
        <v>179.3224242424242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146.99444444444447</v>
      </c>
      <c r="AJ127" s="9">
        <f t="shared" si="8"/>
        <v>0.38856580609157931</v>
      </c>
      <c r="AK127" s="9">
        <f t="shared" si="9"/>
        <v>0.38856580609157931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Encargos'!$M45)</f>
        <v>281</v>
      </c>
      <c r="O128" s="4">
        <f>Forward!O128+(-'Swap - Encargos'!F45-'Swap - Encargos'!$M45)</f>
        <v>239</v>
      </c>
      <c r="P128" s="4">
        <f>Forward!P128+(-'Swap - Encargos'!G45-'Swap - Encargos'!$M45)</f>
        <v>200</v>
      </c>
      <c r="Q128" s="4">
        <f>Forward!Q128+(-'Swap - Encargos'!H45-'Swap - Encargos'!$M45)</f>
        <v>181</v>
      </c>
      <c r="R128" s="4">
        <f>Forward!R128+(-'Swap - Encargos'!I45-'Swap - Encargos'!$M45)</f>
        <v>187</v>
      </c>
      <c r="S128" s="4">
        <f>Forward!S128+(-'Swap - Encargos'!J45-'Swap - Encargos'!$M45)</f>
        <v>183</v>
      </c>
      <c r="T128" s="4">
        <f>Forward!T128+(-'Swap - Encargos'!K45-'Swap - Encargos'!$M45)</f>
        <v>171</v>
      </c>
      <c r="U128" s="4">
        <f>Forward!U128</f>
        <v>0</v>
      </c>
      <c r="V128" s="6"/>
      <c r="W128" s="20">
        <f t="shared" si="0"/>
        <v>223.33333333333334</v>
      </c>
      <c r="X128" s="20">
        <f t="shared" si="1"/>
        <v>182.4722222222222</v>
      </c>
      <c r="Y128" s="23">
        <f t="shared" si="2"/>
        <v>207.8</v>
      </c>
      <c r="Z128" s="23">
        <f t="shared" si="3"/>
        <v>179.3224242424242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154.96666666666667</v>
      </c>
      <c r="AJ128" s="9">
        <f t="shared" si="8"/>
        <v>0.40963961582518282</v>
      </c>
      <c r="AK128" s="9">
        <f t="shared" si="9"/>
        <v>0.40963961582518282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Encargos'!$M46)</f>
        <v>256</v>
      </c>
      <c r="O129" s="4">
        <f>Forward!O129+(-'Swap - Encargos'!F46-'Swap - Encargos'!$M46)</f>
        <v>221</v>
      </c>
      <c r="P129" s="4">
        <f>Forward!P129+(-'Swap - Encargos'!G46-'Swap - Encargos'!$M46)</f>
        <v>197</v>
      </c>
      <c r="Q129" s="4">
        <f>Forward!Q129+(-'Swap - Encargos'!H46-'Swap - Encargos'!$M46)</f>
        <v>179</v>
      </c>
      <c r="R129" s="4">
        <f>Forward!R129+(-'Swap - Encargos'!I46-'Swap - Encargos'!$M46)</f>
        <v>190</v>
      </c>
      <c r="S129" s="4">
        <f>Forward!S129+(-'Swap - Encargos'!J46-'Swap - Encargos'!$M46)</f>
        <v>183</v>
      </c>
      <c r="T129" s="4">
        <f>Forward!T129+(-'Swap - Encargos'!K46-'Swap - Encargos'!$M46)</f>
        <v>175</v>
      </c>
      <c r="U129" s="4">
        <f>Forward!U129</f>
        <v>0</v>
      </c>
      <c r="V129" s="6"/>
      <c r="W129" s="20">
        <f t="shared" si="0"/>
        <v>209.69444444444446</v>
      </c>
      <c r="X129" s="20">
        <f t="shared" si="1"/>
        <v>182.4722222222222</v>
      </c>
      <c r="Y129" s="23">
        <f t="shared" si="2"/>
        <v>200.08333333333334</v>
      </c>
      <c r="Z129" s="23">
        <f t="shared" si="3"/>
        <v>179.3224242424242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168.60555555555555</v>
      </c>
      <c r="AJ129" s="9">
        <f t="shared" si="8"/>
        <v>0.44569271888859519</v>
      </c>
      <c r="AK129" s="9">
        <f t="shared" si="9"/>
        <v>0.44569271888859519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Encargos'!$M47)</f>
        <v>309</v>
      </c>
      <c r="O130" s="4">
        <f>Forward!O130+(-'Swap - Encargos'!F47-'Swap - Encargos'!$M47)</f>
        <v>238</v>
      </c>
      <c r="P130" s="4">
        <f>Forward!P130+(-'Swap - Encargos'!G47-'Swap - Encargos'!$M47)</f>
        <v>198</v>
      </c>
      <c r="Q130" s="4">
        <f>Forward!Q130+(-'Swap - Encargos'!H47-'Swap - Encargos'!$M47)</f>
        <v>187</v>
      </c>
      <c r="R130" s="4">
        <f>Forward!R130+(-'Swap - Encargos'!I47-'Swap - Encargos'!$M47)</f>
        <v>197</v>
      </c>
      <c r="S130" s="4">
        <f>Forward!S130+(-'Swap - Encargos'!J47-'Swap - Encargos'!$M47)</f>
        <v>198</v>
      </c>
      <c r="T130" s="4">
        <f>Forward!T130+(-'Swap - Encargos'!K47-'Swap - Encargos'!$M47)</f>
        <v>190</v>
      </c>
      <c r="U130" s="4">
        <f>Forward!U130</f>
        <v>0</v>
      </c>
      <c r="V130" s="6"/>
      <c r="W130" s="20">
        <f t="shared" si="0"/>
        <v>221.22222222222223</v>
      </c>
      <c r="X130" s="20">
        <f t="shared" si="1"/>
        <v>182.4722222222222</v>
      </c>
      <c r="Y130" s="23">
        <f t="shared" si="2"/>
        <v>211</v>
      </c>
      <c r="Z130" s="23">
        <f t="shared" si="3"/>
        <v>179.3224242424242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157.07777777777778</v>
      </c>
      <c r="AJ130" s="9">
        <f t="shared" si="8"/>
        <v>0.41522013686962139</v>
      </c>
      <c r="AK130" s="9">
        <f t="shared" si="9"/>
        <v>0.41522013686962139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Encargos'!$M48)</f>
        <v>303</v>
      </c>
      <c r="O131" s="4">
        <f>Forward!O131+(-'Swap - Encargos'!F48-'Swap - Encargos'!$M48)</f>
        <v>220</v>
      </c>
      <c r="P131" s="4">
        <f>Forward!P131+(-'Swap - Encargos'!G48-'Swap - Encargos'!$M48)</f>
        <v>198</v>
      </c>
      <c r="Q131" s="4">
        <f>Forward!Q131+(-'Swap - Encargos'!H48-'Swap - Encargos'!$M48)</f>
        <v>201</v>
      </c>
      <c r="R131" s="4">
        <f>Forward!R131+(-'Swap - Encargos'!I48-'Swap - Encargos'!$M48)</f>
        <v>208</v>
      </c>
      <c r="S131" s="4">
        <f>Forward!S131+(-'Swap - Encargos'!J48-'Swap - Encargos'!$M48)</f>
        <v>210</v>
      </c>
      <c r="T131" s="4">
        <f>Forward!T131+(-'Swap - Encargos'!K48-'Swap - Encargos'!$M48)</f>
        <v>197</v>
      </c>
      <c r="U131" s="4">
        <f>Forward!U131</f>
        <v>0</v>
      </c>
      <c r="V131" s="6"/>
      <c r="W131" s="20">
        <f t="shared" si="0"/>
        <v>214.83333333333334</v>
      </c>
      <c r="X131" s="20">
        <f t="shared" si="1"/>
        <v>182.4722222222222</v>
      </c>
      <c r="Y131" s="23">
        <f t="shared" si="2"/>
        <v>212.05</v>
      </c>
      <c r="Z131" s="23">
        <f t="shared" si="3"/>
        <v>179.3224242424242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163.46666666666667</v>
      </c>
      <c r="AJ131" s="9">
        <f t="shared" si="8"/>
        <v>0.43210855581989605</v>
      </c>
      <c r="AK131" s="9">
        <f>IF(AJ131&gt;0,AJ131,0)</f>
        <v>0.43210855581989605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Encargos'!$M49)</f>
        <v>273</v>
      </c>
      <c r="O132" s="4">
        <f>Forward!O132+(-'Swap - Encargos'!F49-'Swap - Encargos'!$M49)</f>
        <v>215</v>
      </c>
      <c r="P132" s="4">
        <f>Forward!P132+(-'Swap - Encargos'!G49-'Swap - Encargos'!$M49)</f>
        <v>194</v>
      </c>
      <c r="Q132" s="4">
        <f>Forward!Q132+(-'Swap - Encargos'!H49-'Swap - Encargos'!$M49)</f>
        <v>199</v>
      </c>
      <c r="R132" s="4">
        <f>Forward!R132+(-'Swap - Encargos'!I49-'Swap - Encargos'!$M49)</f>
        <v>197</v>
      </c>
      <c r="S132" s="4">
        <f>Forward!S132+(-'Swap - Encargos'!J49-'Swap - Encargos'!$M49)</f>
        <v>204</v>
      </c>
      <c r="T132" s="4">
        <f>Forward!T132+(-'Swap - Encargos'!K49-'Swap - Encargos'!$M49)</f>
        <v>196</v>
      </c>
      <c r="U132" s="4">
        <f>Forward!U132</f>
        <v>0</v>
      </c>
      <c r="V132" s="6"/>
      <c r="W132" s="20">
        <f t="shared" si="0"/>
        <v>206.77777777777777</v>
      </c>
      <c r="X132" s="20">
        <f t="shared" si="1"/>
        <v>182.4722222222222</v>
      </c>
      <c r="Y132" s="23">
        <f t="shared" si="2"/>
        <v>204.1</v>
      </c>
      <c r="Z132" s="23">
        <f t="shared" si="3"/>
        <v>179.3224242424242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171.52222222222224</v>
      </c>
      <c r="AJ132" s="9">
        <f t="shared" si="8"/>
        <v>0.45340264927893797</v>
      </c>
      <c r="AK132" s="9">
        <f>IF(AJ132&gt;0,AJ132,0)</f>
        <v>0.45340264927893797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Encargos'!$M50)</f>
        <v>298</v>
      </c>
      <c r="O133" s="4">
        <f>Forward!O133+(-'Swap - Encargos'!F50-'Swap - Encargos'!$M50)</f>
        <v>255</v>
      </c>
      <c r="P133" s="4">
        <f>Forward!P133+(-'Swap - Encargos'!G50-'Swap - Encargos'!$M50)</f>
        <v>229</v>
      </c>
      <c r="Q133" s="4">
        <f>Forward!Q133+(-'Swap - Encargos'!H50-'Swap - Encargos'!$M50)</f>
        <v>231</v>
      </c>
      <c r="R133" s="4">
        <f>Forward!R133+(-'Swap - Encargos'!I50-'Swap - Encargos'!$M50)</f>
        <v>209</v>
      </c>
      <c r="S133" s="4">
        <f>Forward!S133+(-'Swap - Encargos'!J50-'Swap - Encargos'!$M50)</f>
        <v>193</v>
      </c>
      <c r="T133" s="4">
        <f>Forward!T133+(-'Swap - Encargos'!K50-'Swap - Encargos'!$M50)</f>
        <v>181</v>
      </c>
      <c r="U133" s="4">
        <f>Forward!U133</f>
        <v>0</v>
      </c>
      <c r="V133" s="6"/>
      <c r="W133" s="20">
        <f t="shared" si="0"/>
        <v>240.19444444444446</v>
      </c>
      <c r="X133" s="20">
        <f t="shared" si="1"/>
        <v>182.4722222222222</v>
      </c>
      <c r="Y133" s="23">
        <f t="shared" si="2"/>
        <v>225.15</v>
      </c>
      <c r="Z133" s="23">
        <f t="shared" si="3"/>
        <v>179.3224242424242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138.10555555555555</v>
      </c>
      <c r="AJ133" s="9">
        <f t="shared" si="8"/>
        <v>0.36506887537815369</v>
      </c>
      <c r="AK133" s="9">
        <f>IF(AJ133&gt;0,AJ133,0)</f>
        <v>0.36506887537815369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Encargos'!$M51)</f>
        <v>321</v>
      </c>
      <c r="P134" s="4">
        <f>Forward!P134+(-'Swap - Encargos'!G51-'Swap - Encargos'!$M51)</f>
        <v>254</v>
      </c>
      <c r="Q134" s="4">
        <f>Forward!Q134+(-'Swap - Encargos'!H51-'Swap - Encargos'!$M51)</f>
        <v>248</v>
      </c>
      <c r="R134" s="4">
        <f>Forward!R134+(-'Swap - Encargos'!I51-'Swap - Encargos'!$M51)</f>
        <v>231</v>
      </c>
      <c r="S134" s="4">
        <f>Forward!S134+(-'Swap - Encargos'!J51-'Swap - Encargos'!$M51)</f>
        <v>202</v>
      </c>
      <c r="T134" s="4">
        <f>Forward!T134+(-'Swap - Encargos'!K51-'Swap - Encargos'!$M51)</f>
        <v>192</v>
      </c>
      <c r="U134" s="4">
        <f>Forward!U134</f>
        <v>0</v>
      </c>
      <c r="V134" s="6"/>
      <c r="W134" s="20">
        <f t="shared" si="0"/>
        <v>274.33333333333331</v>
      </c>
      <c r="X134" s="20">
        <f t="shared" si="1"/>
        <v>182.4722222222222</v>
      </c>
      <c r="Y134" s="23">
        <f t="shared" si="2"/>
        <v>251.2</v>
      </c>
      <c r="Z134" s="23">
        <f t="shared" si="3"/>
        <v>179.3224242424242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115.66666666666669</v>
      </c>
      <c r="AJ134" s="9">
        <f t="shared" si="8"/>
        <v>0.29658119658119664</v>
      </c>
      <c r="AK134" s="9">
        <f>IF(AJ134&gt;0,AJ134,0)</f>
        <v>0.29658119658119664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Encargos'!$M52)</f>
        <v>370</v>
      </c>
      <c r="P135" s="4">
        <f>Forward!P135+(-'Swap - Encargos'!G52-'Swap - Encargos'!$M52)</f>
        <v>258</v>
      </c>
      <c r="Q135" s="4">
        <f>Forward!Q135+(-'Swap - Encargos'!H52-'Swap - Encargos'!$M52)</f>
        <v>265</v>
      </c>
      <c r="R135" s="4">
        <f>Forward!R135+(-'Swap - Encargos'!I52-'Swap - Encargos'!$M52)</f>
        <v>238</v>
      </c>
      <c r="S135" s="4">
        <f>Forward!S135+(-'Swap - Encargos'!J52-'Swap - Encargos'!$M52)</f>
        <v>221</v>
      </c>
      <c r="T135" s="4">
        <f>Forward!T135+(-'Swap - Encargos'!K52-'Swap - Encargos'!$M52)</f>
        <v>195</v>
      </c>
      <c r="U135" s="4">
        <f>Forward!U135</f>
        <v>0</v>
      </c>
      <c r="V135" s="6"/>
      <c r="W135" s="20">
        <f t="shared" si="0"/>
        <v>294</v>
      </c>
      <c r="X135" s="20">
        <f t="shared" si="1"/>
        <v>182.4722222222222</v>
      </c>
      <c r="Y135" s="23">
        <f t="shared" si="2"/>
        <v>267.48333333333335</v>
      </c>
      <c r="Z135" s="23">
        <f t="shared" si="3"/>
        <v>179.3224242424242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96</v>
      </c>
      <c r="AJ135" s="9">
        <f>(AE135-W135)/AE135</f>
        <v>0.24615384615384617</v>
      </c>
      <c r="AK135" s="9">
        <f>IF(AJ135&gt;0,AJ135,0)</f>
        <v>0.24615384615384617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Encargos'!$M53)</f>
        <v>329</v>
      </c>
      <c r="P136" s="4">
        <f>Forward!P136+(-'Swap - Encargos'!G53-'Swap - Encargos'!$M53)</f>
        <v>246</v>
      </c>
      <c r="Q136" s="4">
        <f>Forward!Q136+(-'Swap - Encargos'!H53-'Swap - Encargos'!$M53)</f>
        <v>246</v>
      </c>
      <c r="R136" s="4">
        <f>Forward!R136+(-'Swap - Encargos'!I53-'Swap - Encargos'!$M53)</f>
        <v>231</v>
      </c>
      <c r="S136" s="4">
        <f>Forward!S136+(-'Swap - Encargos'!J53-'Swap - Encargos'!$M53)</f>
        <v>220</v>
      </c>
      <c r="T136" s="4">
        <f>Forward!T136+(-'Swap - Encargos'!K53-'Swap - Encargos'!$M53)</f>
        <v>207</v>
      </c>
      <c r="U136" s="4">
        <f>Forward!U136</f>
        <v>0</v>
      </c>
      <c r="V136" s="6"/>
      <c r="W136" s="20">
        <f t="shared" si="0"/>
        <v>268.22222222222223</v>
      </c>
      <c r="X136" s="20">
        <f t="shared" si="1"/>
        <v>182.4722222222222</v>
      </c>
      <c r="Y136" s="23">
        <f t="shared" si="2"/>
        <v>250.33333333333334</v>
      </c>
      <c r="Z136" s="23">
        <f t="shared" si="3"/>
        <v>179.3224242424242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121.77777777777777</v>
      </c>
      <c r="AJ136" s="9">
        <f t="shared" ref="AJ136:AJ139" si="18">(AE136-W136)/AE136</f>
        <v>0.31225071225071221</v>
      </c>
      <c r="AK136" s="9">
        <f t="shared" ref="AK136:AK139" si="19">IF(AJ136&gt;0,AJ136,0)</f>
        <v>0.31225071225071221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Encargos'!$M54)</f>
        <v>261</v>
      </c>
      <c r="P137" s="4">
        <f>Forward!P137+(-'Swap - Encargos'!G54-'Swap - Encargos'!$M54)</f>
        <v>243</v>
      </c>
      <c r="Q137" s="4">
        <f>Forward!Q137+(-'Swap - Encargos'!H54-'Swap - Encargos'!$M54)</f>
        <v>246</v>
      </c>
      <c r="R137" s="4">
        <f>Forward!R137+(-'Swap - Encargos'!I54-'Swap - Encargos'!$M54)</f>
        <v>227</v>
      </c>
      <c r="S137" s="4">
        <f>Forward!S137+(-'Swap - Encargos'!J54-'Swap - Encargos'!$M54)</f>
        <v>207</v>
      </c>
      <c r="T137" s="4">
        <f>Forward!T137+(-'Swap - Encargos'!K54-'Swap - Encargos'!$M54)</f>
        <v>201</v>
      </c>
      <c r="U137" s="4">
        <f>Forward!U137</f>
        <v>0</v>
      </c>
      <c r="V137" s="4"/>
      <c r="W137" s="20">
        <f t="shared" si="0"/>
        <v>247.16666666666666</v>
      </c>
      <c r="X137" s="20">
        <f t="shared" si="1"/>
        <v>182.4722222222222</v>
      </c>
      <c r="Y137" s="23">
        <f t="shared" si="2"/>
        <v>233.8</v>
      </c>
      <c r="Z137" s="23">
        <f t="shared" si="3"/>
        <v>179.3224242424242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142.83333333333334</v>
      </c>
      <c r="AJ137" s="9">
        <f t="shared" si="18"/>
        <v>0.36623931623931627</v>
      </c>
      <c r="AK137" s="9">
        <f t="shared" si="19"/>
        <v>0.36623931623931627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Encargos'!$M55)</f>
        <v>303</v>
      </c>
      <c r="P138" s="4">
        <f>Forward!P138+(-'Swap - Encargos'!G55-'Swap - Encargos'!$M55)</f>
        <v>258</v>
      </c>
      <c r="Q138" s="4">
        <f>Forward!Q138+(-'Swap - Encargos'!H55-'Swap - Encargos'!$M55)</f>
        <v>249</v>
      </c>
      <c r="R138" s="4">
        <f>Forward!R138+(-'Swap - Encargos'!I55-'Swap - Encargos'!$M55)</f>
        <v>231</v>
      </c>
      <c r="S138" s="4">
        <f>Forward!S138+(-'Swap - Encargos'!J55-'Swap - Encargos'!$M55)</f>
        <v>226</v>
      </c>
      <c r="T138" s="4">
        <f>Forward!T138+(-'Swap - Encargos'!K55-'Swap - Encargos'!$M55)</f>
        <v>204</v>
      </c>
      <c r="U138" s="4">
        <f>Forward!U138</f>
        <v>0</v>
      </c>
      <c r="V138" s="4"/>
      <c r="W138" s="20">
        <f t="shared" si="0"/>
        <v>262</v>
      </c>
      <c r="X138" s="20">
        <f t="shared" si="1"/>
        <v>182.4722222222222</v>
      </c>
      <c r="Y138" s="23">
        <f t="shared" si="2"/>
        <v>246.8</v>
      </c>
      <c r="Z138" s="23">
        <f t="shared" si="3"/>
        <v>179.3224242424242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128</v>
      </c>
      <c r="AJ138" s="9">
        <f t="shared" si="18"/>
        <v>0.3282051282051282</v>
      </c>
      <c r="AK138" s="9">
        <f t="shared" si="19"/>
        <v>0.3282051282051282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Encargos'!$M56)</f>
        <v>290</v>
      </c>
      <c r="P139" s="4">
        <f>Forward!P139+(-'Swap - Encargos'!G56-'Swap - Encargos'!$M56)</f>
        <v>267</v>
      </c>
      <c r="Q139" s="4">
        <f>Forward!Q139+(-'Swap - Encargos'!H56-'Swap - Encargos'!$M56)</f>
        <v>252</v>
      </c>
      <c r="R139" s="4">
        <f>Forward!R139+(-'Swap - Encargos'!I56-'Swap - Encargos'!$M56)</f>
        <v>236</v>
      </c>
      <c r="S139" s="4">
        <f>Forward!S139+(-'Swap - Encargos'!J56-'Swap - Encargos'!$M56)</f>
        <v>218</v>
      </c>
      <c r="T139" s="4">
        <f>Forward!T139+(-'Swap - Encargos'!K56-'Swap - Encargos'!$M56)</f>
        <v>208</v>
      </c>
      <c r="U139" s="4">
        <f>Forward!U139</f>
        <v>0</v>
      </c>
      <c r="V139" s="4"/>
      <c r="W139" s="20">
        <f t="shared" si="0"/>
        <v>262.16666666666669</v>
      </c>
      <c r="X139" s="20">
        <f t="shared" si="1"/>
        <v>182.4722222222222</v>
      </c>
      <c r="Y139" s="23">
        <f t="shared" si="2"/>
        <v>245.76666666666668</v>
      </c>
      <c r="Z139" s="23">
        <f t="shared" si="3"/>
        <v>179.3224242424242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127.83333333333331</v>
      </c>
      <c r="AJ139" s="9">
        <f t="shared" si="18"/>
        <v>0.32777777777777772</v>
      </c>
      <c r="AK139" s="9">
        <f t="shared" si="19"/>
        <v>0.32777777777777772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Encargos'!$M57)</f>
        <v>253</v>
      </c>
      <c r="P140" s="4">
        <f>Forward!P140+(-'Swap - Encargos'!G57-'Swap - Encargos'!$M57)</f>
        <v>268</v>
      </c>
      <c r="Q140" s="4">
        <f>Forward!Q140+(-'Swap - Encargos'!H57-'Swap - Encargos'!$M57)</f>
        <v>254</v>
      </c>
      <c r="R140" s="4">
        <f>Forward!R140+(-'Swap - Encargos'!I57-'Swap - Encargos'!$M57)</f>
        <v>236</v>
      </c>
      <c r="S140" s="4">
        <f>Forward!S140+(-'Swap - Encargos'!J57-'Swap - Encargos'!$M57)</f>
        <v>213</v>
      </c>
      <c r="T140" s="4">
        <f>Forward!T140+(-'Swap - Encargos'!K57-'Swap - Encargos'!$M57)</f>
        <v>206</v>
      </c>
      <c r="U140" s="4">
        <f>Forward!U140</f>
        <v>0</v>
      </c>
      <c r="V140" s="4"/>
      <c r="W140" s="20">
        <f t="shared" si="0"/>
        <v>255.5</v>
      </c>
      <c r="X140" s="20">
        <f t="shared" si="1"/>
        <v>182.4722222222222</v>
      </c>
      <c r="Y140" s="23">
        <f t="shared" si="2"/>
        <v>240.1</v>
      </c>
      <c r="Z140" s="23">
        <f t="shared" si="3"/>
        <v>179.3224242424242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134.5</v>
      </c>
      <c r="AJ140" s="9">
        <f t="shared" ref="AJ140" si="23">(AE140-W140)/AE140</f>
        <v>0.34487179487179487</v>
      </c>
      <c r="AK140" s="9">
        <f t="shared" ref="AK140" si="24">IF(AJ140&gt;0,AJ140,0)</f>
        <v>0.34487179487179487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DA034-8A8A-4306-A72E-44058E8796FB}">
  <dimension ref="A1:AR145"/>
  <sheetViews>
    <sheetView topLeftCell="B58" zoomScale="70" zoomScaleNormal="7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Encargos'!B3)</f>
        <v>215</v>
      </c>
      <c r="L86" s="4">
        <f>Forward!L86+(-'Swap - Encargos'!C3)</f>
        <v>225</v>
      </c>
      <c r="M86" s="4">
        <f>Forward!M86+(-'Swap - Encargos'!D3)</f>
        <v>204</v>
      </c>
      <c r="N86" s="4">
        <f>Forward!N86+(-'Swap - Encargos'!E3)</f>
        <v>190</v>
      </c>
      <c r="O86" s="4">
        <f>Forward!O86+(-'Swap - Encargos'!F3)</f>
        <v>185</v>
      </c>
      <c r="P86" s="4">
        <f>Forward!P86+(-'Swap - Encargos'!G3)</f>
        <v>180</v>
      </c>
      <c r="Q86" s="4">
        <f>Forward!Q86+(-'Swap - Encargos'!H3)</f>
        <v>177</v>
      </c>
      <c r="R86" s="4">
        <f>Forward!R86+(-'Swap - Encargos'!I3)</f>
        <v>173</v>
      </c>
      <c r="S86" s="4">
        <f>Forward!S86+(-'Swap - Encargos'!J3)</f>
        <v>168</v>
      </c>
      <c r="T86" s="4">
        <f>Forward!T86+(-'Swap - Encargos'!K3)</f>
        <v>163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214.66666666666666</v>
      </c>
      <c r="X86" s="20">
        <f t="shared" ref="X86:X140" si="1">AVERAGE($W$2:$W$198)</f>
        <v>187.47222222222223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203.8</v>
      </c>
      <c r="Z86" s="23">
        <f t="shared" ref="Z86:Z140" si="3">AVERAGE($Y$2:$Y$198)</f>
        <v>184.32242424242423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91.333333333333343</v>
      </c>
      <c r="AJ86" s="9">
        <f t="shared" ref="AJ86:AJ134" si="8">(AE86-W86)/AE86</f>
        <v>0.29847494553376908</v>
      </c>
      <c r="AK86" s="9">
        <f t="shared" ref="AK86:AK130" si="9">IF(AJ86&gt;0,AJ86,0)</f>
        <v>0.29847494553376908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Encargos'!B4)</f>
        <v>145</v>
      </c>
      <c r="L87" s="4">
        <f>Forward!L87+(-'Swap - Encargos'!C4)</f>
        <v>212</v>
      </c>
      <c r="M87" s="4">
        <f>Forward!M87+(-'Swap - Encargos'!D4)</f>
        <v>208</v>
      </c>
      <c r="N87" s="4">
        <f>Forward!N87+(-'Swap - Encargos'!E4)</f>
        <v>193</v>
      </c>
      <c r="O87" s="4">
        <f>Forward!O87+(-'Swap - Encargos'!F4)</f>
        <v>187</v>
      </c>
      <c r="P87" s="4">
        <f>Forward!P87+(-'Swap - Encargos'!G4)</f>
        <v>182</v>
      </c>
      <c r="Q87" s="4">
        <f>Forward!Q87+(-'Swap - Encargos'!H4)</f>
        <v>179</v>
      </c>
      <c r="R87" s="4">
        <f>Forward!R87+(-'Swap - Encargos'!I4)</f>
        <v>175</v>
      </c>
      <c r="S87" s="4">
        <f>Forward!S87+(-'Swap - Encargos'!J4)</f>
        <v>170</v>
      </c>
      <c r="T87" s="4">
        <f>Forward!T87+(-'Swap - Encargos'!K4)</f>
        <v>165</v>
      </c>
      <c r="U87" s="4">
        <f>Forward!U87</f>
        <v>0</v>
      </c>
      <c r="V87" s="6"/>
      <c r="W87" s="20">
        <f t="shared" si="0"/>
        <v>189.66666666666666</v>
      </c>
      <c r="X87" s="20">
        <f t="shared" si="1"/>
        <v>187.47222222222223</v>
      </c>
      <c r="Y87" s="23">
        <f t="shared" si="2"/>
        <v>189.61666666666667</v>
      </c>
      <c r="Z87" s="23">
        <f t="shared" si="3"/>
        <v>184.32242424242423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116.33333333333334</v>
      </c>
      <c r="AJ87" s="9">
        <f t="shared" si="8"/>
        <v>0.38017429193899788</v>
      </c>
      <c r="AK87" s="9">
        <f t="shared" si="9"/>
        <v>0.38017429193899788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Encargos'!B5)</f>
        <v>187</v>
      </c>
      <c r="L88" s="4">
        <f>Forward!L88+(-'Swap - Encargos'!C5)</f>
        <v>243</v>
      </c>
      <c r="M88" s="4">
        <f>Forward!M88+(-'Swap - Encargos'!D5)</f>
        <v>214</v>
      </c>
      <c r="N88" s="4">
        <f>Forward!N88+(-'Swap - Encargos'!E5)</f>
        <v>188</v>
      </c>
      <c r="O88" s="4">
        <f>Forward!O88+(-'Swap - Encargos'!F5)</f>
        <v>186</v>
      </c>
      <c r="P88" s="4">
        <f>Forward!P88+(-'Swap - Encargos'!G5)</f>
        <v>181</v>
      </c>
      <c r="Q88" s="4">
        <f>Forward!Q88+(-'Swap - Encargos'!H5)</f>
        <v>178</v>
      </c>
      <c r="R88" s="4">
        <f>Forward!R88+(-'Swap - Encargos'!I5)</f>
        <v>174</v>
      </c>
      <c r="S88" s="4">
        <f>Forward!S88+(-'Swap - Encargos'!J5)</f>
        <v>169</v>
      </c>
      <c r="T88" s="4">
        <f>Forward!T88+(-'Swap - Encargos'!K5)</f>
        <v>164</v>
      </c>
      <c r="U88" s="4">
        <f>Forward!U88</f>
        <v>0</v>
      </c>
      <c r="V88" s="6"/>
      <c r="W88" s="20">
        <f t="shared" si="0"/>
        <v>214.72222222222223</v>
      </c>
      <c r="X88" s="20">
        <f t="shared" si="1"/>
        <v>187.47222222222223</v>
      </c>
      <c r="Y88" s="23">
        <f t="shared" si="2"/>
        <v>203.4</v>
      </c>
      <c r="Z88" s="23">
        <f t="shared" si="3"/>
        <v>184.32242424242423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91.277777777777771</v>
      </c>
      <c r="AJ88" s="9">
        <f t="shared" si="8"/>
        <v>0.29829339143064632</v>
      </c>
      <c r="AK88" s="9">
        <f t="shared" si="9"/>
        <v>0.29829339143064632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Encargos'!B6)</f>
        <v>166</v>
      </c>
      <c r="L89" s="4">
        <f>Forward!L89+(-'Swap - Encargos'!C6)</f>
        <v>236</v>
      </c>
      <c r="M89" s="4">
        <f>Forward!M89+(-'Swap - Encargos'!D6)</f>
        <v>219</v>
      </c>
      <c r="N89" s="4">
        <f>Forward!N89+(-'Swap - Encargos'!E6)</f>
        <v>195</v>
      </c>
      <c r="O89" s="4">
        <f>Forward!O89+(-'Swap - Encargos'!F6)</f>
        <v>186</v>
      </c>
      <c r="P89" s="4">
        <f>Forward!P89+(-'Swap - Encargos'!G6)</f>
        <v>181</v>
      </c>
      <c r="Q89" s="4">
        <f>Forward!Q89+(-'Swap - Encargos'!H6)</f>
        <v>178</v>
      </c>
      <c r="R89" s="4">
        <f>Forward!R89+(-'Swap - Encargos'!I6)</f>
        <v>176</v>
      </c>
      <c r="S89" s="4">
        <f>Forward!S89+(-'Swap - Encargos'!J6)</f>
        <v>171</v>
      </c>
      <c r="T89" s="4">
        <f>Forward!T89+(-'Swap - Encargos'!K6)</f>
        <v>166</v>
      </c>
      <c r="U89" s="4">
        <f>Forward!U89</f>
        <v>0</v>
      </c>
      <c r="V89" s="6"/>
      <c r="W89" s="20">
        <f t="shared" si="0"/>
        <v>209.41666666666666</v>
      </c>
      <c r="X89" s="20">
        <f t="shared" si="1"/>
        <v>187.47222222222223</v>
      </c>
      <c r="Y89" s="23">
        <f t="shared" si="2"/>
        <v>201.15</v>
      </c>
      <c r="Z89" s="23">
        <f t="shared" si="3"/>
        <v>184.32242424242423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96.583333333333343</v>
      </c>
      <c r="AJ89" s="9">
        <f t="shared" si="8"/>
        <v>0.31563180827886711</v>
      </c>
      <c r="AK89" s="9">
        <f t="shared" si="9"/>
        <v>0.31563180827886711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Encargos'!B7)</f>
        <v>164</v>
      </c>
      <c r="L90" s="4">
        <f>Forward!L90+(-'Swap - Encargos'!C7)</f>
        <v>214</v>
      </c>
      <c r="M90" s="4">
        <f>Forward!M90+(-'Swap - Encargos'!D7)</f>
        <v>218</v>
      </c>
      <c r="N90" s="4">
        <f>Forward!N90+(-'Swap - Encargos'!E7)</f>
        <v>205</v>
      </c>
      <c r="O90" s="4">
        <f>Forward!O90+(-'Swap - Encargos'!F7)</f>
        <v>189</v>
      </c>
      <c r="P90" s="4">
        <f>Forward!P90+(-'Swap - Encargos'!G7)</f>
        <v>187</v>
      </c>
      <c r="Q90" s="4">
        <f>Forward!Q90+(-'Swap - Encargos'!H7)</f>
        <v>184</v>
      </c>
      <c r="R90" s="4">
        <f>Forward!R90+(-'Swap - Encargos'!I7)</f>
        <v>182</v>
      </c>
      <c r="S90" s="4">
        <f>Forward!S90+(-'Swap - Encargos'!J7)</f>
        <v>177</v>
      </c>
      <c r="T90" s="4">
        <f>Forward!T90+(-'Swap - Encargos'!K7)</f>
        <v>172</v>
      </c>
      <c r="U90" s="4">
        <f>Forward!U90</f>
        <v>0</v>
      </c>
      <c r="V90" s="6"/>
      <c r="W90" s="20">
        <f t="shared" si="0"/>
        <v>203.22222222222223</v>
      </c>
      <c r="X90" s="20">
        <f t="shared" si="1"/>
        <v>187.47222222222223</v>
      </c>
      <c r="Y90" s="23">
        <f t="shared" si="2"/>
        <v>199.53333333333333</v>
      </c>
      <c r="Z90" s="23">
        <f t="shared" si="3"/>
        <v>184.32242424242423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102.77777777777777</v>
      </c>
      <c r="AJ90" s="9">
        <f t="shared" si="8"/>
        <v>0.33587509077705152</v>
      </c>
      <c r="AK90" s="9">
        <f t="shared" si="9"/>
        <v>0.33587509077705152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Encargos'!B8)</f>
        <v>159</v>
      </c>
      <c r="L91" s="4">
        <f>Forward!L91+(-'Swap - Encargos'!C8)</f>
        <v>217</v>
      </c>
      <c r="M91" s="4">
        <f>Forward!M91+(-'Swap - Encargos'!D8)</f>
        <v>214</v>
      </c>
      <c r="N91" s="4">
        <f>Forward!N91+(-'Swap - Encargos'!E8)</f>
        <v>189</v>
      </c>
      <c r="O91" s="4">
        <f>Forward!O91+(-'Swap - Encargos'!F8)</f>
        <v>182</v>
      </c>
      <c r="P91" s="4">
        <f>Forward!P91+(-'Swap - Encargos'!G8)</f>
        <v>181</v>
      </c>
      <c r="Q91" s="4">
        <f>Forward!Q91+(-'Swap - Encargos'!H8)</f>
        <v>178</v>
      </c>
      <c r="R91" s="4">
        <f>Forward!R91+(-'Swap - Encargos'!I8)</f>
        <v>176</v>
      </c>
      <c r="S91" s="4">
        <f>Forward!S91+(-'Swap - Encargos'!J8)</f>
        <v>171</v>
      </c>
      <c r="T91" s="4">
        <f>Forward!T91+(-'Swap - Encargos'!K8)</f>
        <v>166</v>
      </c>
      <c r="U91" s="4">
        <f>Forward!U91</f>
        <v>0</v>
      </c>
      <c r="V91" s="6"/>
      <c r="W91" s="20">
        <f t="shared" si="0"/>
        <v>200.83333333333334</v>
      </c>
      <c r="X91" s="20">
        <f t="shared" si="1"/>
        <v>187.47222222222223</v>
      </c>
      <c r="Y91" s="23">
        <f t="shared" si="2"/>
        <v>194.03333333333333</v>
      </c>
      <c r="Z91" s="23">
        <f t="shared" si="3"/>
        <v>184.32242424242423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105.16666666666666</v>
      </c>
      <c r="AJ91" s="9">
        <f t="shared" si="8"/>
        <v>0.34368191721132896</v>
      </c>
      <c r="AK91" s="9">
        <f t="shared" si="9"/>
        <v>0.34368191721132896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Encargos'!B9)</f>
        <v>91</v>
      </c>
      <c r="L92" s="4">
        <f>Forward!L92+(-'Swap - Encargos'!C9)</f>
        <v>202</v>
      </c>
      <c r="M92" s="4">
        <f>Forward!M92+(-'Swap - Encargos'!D9)</f>
        <v>205</v>
      </c>
      <c r="N92" s="4">
        <f>Forward!N92+(-'Swap - Encargos'!E9)</f>
        <v>195</v>
      </c>
      <c r="O92" s="4">
        <f>Forward!O92+(-'Swap - Encargos'!F9)</f>
        <v>184</v>
      </c>
      <c r="P92" s="4">
        <f>Forward!P92+(-'Swap - Encargos'!G9)</f>
        <v>182</v>
      </c>
      <c r="Q92" s="4">
        <f>Forward!Q92+(-'Swap - Encargos'!H9)</f>
        <v>179</v>
      </c>
      <c r="R92" s="4">
        <f>Forward!R92+(-'Swap - Encargos'!I9)</f>
        <v>177</v>
      </c>
      <c r="S92" s="4">
        <f>Forward!S92+(-'Swap - Encargos'!J9)</f>
        <v>172</v>
      </c>
      <c r="T92" s="4">
        <f>Forward!T92+(-'Swap - Encargos'!K9)</f>
        <v>167</v>
      </c>
      <c r="U92" s="4">
        <f>Forward!U92</f>
        <v>0</v>
      </c>
      <c r="V92" s="6"/>
      <c r="W92" s="20">
        <f t="shared" si="0"/>
        <v>183.33333333333334</v>
      </c>
      <c r="X92" s="20">
        <f t="shared" si="1"/>
        <v>187.47222222222223</v>
      </c>
      <c r="Y92" s="23">
        <f t="shared" si="2"/>
        <v>184.5</v>
      </c>
      <c r="Z92" s="23">
        <f t="shared" si="3"/>
        <v>184.32242424242423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122.66666666666666</v>
      </c>
      <c r="AJ92" s="9">
        <f t="shared" si="8"/>
        <v>0.40087145969498905</v>
      </c>
      <c r="AK92" s="9">
        <f t="shared" si="9"/>
        <v>0.40087145969498905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Encargos'!B10)</f>
        <v>102</v>
      </c>
      <c r="L93" s="4">
        <f>Forward!L93+(-'Swap - Encargos'!C10)</f>
        <v>193</v>
      </c>
      <c r="M93" s="4">
        <f>Forward!M93+(-'Swap - Encargos'!D10)</f>
        <v>196</v>
      </c>
      <c r="N93" s="4">
        <f>Forward!N93+(-'Swap - Encargos'!E10)</f>
        <v>186</v>
      </c>
      <c r="O93" s="4">
        <f>Forward!O93+(-'Swap - Encargos'!F10)</f>
        <v>181</v>
      </c>
      <c r="P93" s="4">
        <f>Forward!P93+(-'Swap - Encargos'!G10)</f>
        <v>179</v>
      </c>
      <c r="Q93" s="4">
        <f>Forward!Q93+(-'Swap - Encargos'!H10)</f>
        <v>179</v>
      </c>
      <c r="R93" s="4">
        <f>Forward!R93+(-'Swap - Encargos'!I10)</f>
        <v>172</v>
      </c>
      <c r="S93" s="4">
        <f>Forward!S93+(-'Swap - Encargos'!J10)</f>
        <v>167</v>
      </c>
      <c r="T93" s="4">
        <f>Forward!T93+(-'Swap - Encargos'!K10)</f>
        <v>162</v>
      </c>
      <c r="U93" s="4">
        <f>Forward!U93</f>
        <v>0</v>
      </c>
      <c r="V93" s="6"/>
      <c r="W93" s="20">
        <f t="shared" si="0"/>
        <v>180</v>
      </c>
      <c r="X93" s="20">
        <f t="shared" si="1"/>
        <v>187.47222222222223</v>
      </c>
      <c r="Y93" s="23">
        <f t="shared" si="2"/>
        <v>180.58333333333334</v>
      </c>
      <c r="Z93" s="23">
        <f t="shared" si="3"/>
        <v>184.32242424242423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126</v>
      </c>
      <c r="AJ93" s="9">
        <f t="shared" si="8"/>
        <v>0.41176470588235292</v>
      </c>
      <c r="AK93" s="9">
        <f t="shared" si="9"/>
        <v>0.41176470588235292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Encargos'!B11)</f>
        <v>121</v>
      </c>
      <c r="L94" s="4">
        <f>Forward!L94+(-'Swap - Encargos'!C11)</f>
        <v>179</v>
      </c>
      <c r="M94" s="4">
        <f>Forward!M94+(-'Swap - Encargos'!D11)</f>
        <v>195</v>
      </c>
      <c r="N94" s="4">
        <f>Forward!N94+(-'Swap - Encargos'!E11)</f>
        <v>194</v>
      </c>
      <c r="O94" s="4">
        <f>Forward!O94+(-'Swap - Encargos'!F11)</f>
        <v>183</v>
      </c>
      <c r="P94" s="4">
        <f>Forward!P94+(-'Swap - Encargos'!G11)</f>
        <v>181</v>
      </c>
      <c r="Q94" s="4">
        <f>Forward!Q94+(-'Swap - Encargos'!H11)</f>
        <v>175</v>
      </c>
      <c r="R94" s="4">
        <f>Forward!R94+(-'Swap - Encargos'!I11)</f>
        <v>169</v>
      </c>
      <c r="S94" s="4">
        <f>Forward!S94+(-'Swap - Encargos'!J11)</f>
        <v>166</v>
      </c>
      <c r="T94" s="4">
        <f>Forward!T94+(-'Swap - Encargos'!K11)</f>
        <v>163</v>
      </c>
      <c r="U94" s="4">
        <f>Forward!U94</f>
        <v>0</v>
      </c>
      <c r="V94" s="6"/>
      <c r="W94" s="20">
        <f t="shared" si="0"/>
        <v>181.22222222222223</v>
      </c>
      <c r="X94" s="20">
        <f t="shared" si="1"/>
        <v>187.47222222222223</v>
      </c>
      <c r="Y94" s="23">
        <f t="shared" si="2"/>
        <v>182.4</v>
      </c>
      <c r="Z94" s="23">
        <f t="shared" si="3"/>
        <v>184.32242424242423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124.77777777777777</v>
      </c>
      <c r="AJ94" s="9">
        <f t="shared" si="8"/>
        <v>0.40777051561365285</v>
      </c>
      <c r="AK94" s="9">
        <f t="shared" si="9"/>
        <v>0.40777051561365285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Encargos'!B12)</f>
        <v>100</v>
      </c>
      <c r="L95" s="4">
        <f>Forward!L95+(-'Swap - Encargos'!C12)</f>
        <v>153</v>
      </c>
      <c r="M95" s="4">
        <f>Forward!M95+(-'Swap - Encargos'!D12)</f>
        <v>174</v>
      </c>
      <c r="N95" s="4">
        <f>Forward!N95+(-'Swap - Encargos'!E12)</f>
        <v>178</v>
      </c>
      <c r="O95" s="4">
        <f>Forward!O95+(-'Swap - Encargos'!F12)</f>
        <v>171</v>
      </c>
      <c r="P95" s="4">
        <f>Forward!P95+(-'Swap - Encargos'!G12)</f>
        <v>169</v>
      </c>
      <c r="Q95" s="4">
        <f>Forward!Q95+(-'Swap - Encargos'!H12)</f>
        <v>163</v>
      </c>
      <c r="R95" s="4">
        <f>Forward!R95+(-'Swap - Encargos'!I12)</f>
        <v>160</v>
      </c>
      <c r="S95" s="4">
        <f>Forward!S95+(-'Swap - Encargos'!J12)</f>
        <v>157</v>
      </c>
      <c r="T95" s="4">
        <f>Forward!T95+(-'Swap - Encargos'!K12)</f>
        <v>154</v>
      </c>
      <c r="U95" s="4">
        <f>Forward!U95</f>
        <v>0</v>
      </c>
      <c r="V95" s="6"/>
      <c r="W95" s="20">
        <f t="shared" si="0"/>
        <v>161.83333333333334</v>
      </c>
      <c r="X95" s="20">
        <f t="shared" si="1"/>
        <v>187.47222222222223</v>
      </c>
      <c r="Y95" s="23">
        <f t="shared" si="2"/>
        <v>165.55</v>
      </c>
      <c r="Z95" s="23">
        <f t="shared" si="3"/>
        <v>184.32242424242423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144.16666666666666</v>
      </c>
      <c r="AJ95" s="9">
        <f t="shared" si="8"/>
        <v>0.47113289760348581</v>
      </c>
      <c r="AK95" s="9">
        <f t="shared" si="9"/>
        <v>0.47113289760348581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Encargos'!B13)</f>
        <v>95</v>
      </c>
      <c r="L96" s="4">
        <f>Forward!L96+(-'Swap - Encargos'!C13)</f>
        <v>111</v>
      </c>
      <c r="M96" s="4">
        <f>Forward!M96+(-'Swap - Encargos'!D13)</f>
        <v>150</v>
      </c>
      <c r="N96" s="4">
        <f>Forward!N96+(-'Swap - Encargos'!E13)</f>
        <v>163</v>
      </c>
      <c r="O96" s="4">
        <f>Forward!O96+(-'Swap - Encargos'!F13)</f>
        <v>156</v>
      </c>
      <c r="P96" s="4">
        <f>Forward!P96+(-'Swap - Encargos'!G13)</f>
        <v>167</v>
      </c>
      <c r="Q96" s="4">
        <f>Forward!Q96+(-'Swap - Encargos'!H13)</f>
        <v>161</v>
      </c>
      <c r="R96" s="4">
        <f>Forward!R96+(-'Swap - Encargos'!I13)</f>
        <v>161</v>
      </c>
      <c r="S96" s="4">
        <f>Forward!S96+(-'Swap - Encargos'!J13)</f>
        <v>157</v>
      </c>
      <c r="T96" s="4">
        <f>Forward!T96+(-'Swap - Encargos'!K13)</f>
        <v>151</v>
      </c>
      <c r="U96" s="4">
        <f>Forward!U96</f>
        <v>0</v>
      </c>
      <c r="V96" s="6"/>
      <c r="W96" s="20">
        <f t="shared" si="0"/>
        <v>137.55555555555554</v>
      </c>
      <c r="X96" s="20">
        <f t="shared" si="1"/>
        <v>187.47222222222223</v>
      </c>
      <c r="Y96" s="23">
        <f t="shared" si="2"/>
        <v>147</v>
      </c>
      <c r="Z96" s="23">
        <f t="shared" si="3"/>
        <v>184.32242424242423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168.44444444444446</v>
      </c>
      <c r="AJ96" s="9">
        <f t="shared" si="8"/>
        <v>0.55047204066811917</v>
      </c>
      <c r="AK96" s="9">
        <f t="shared" si="9"/>
        <v>0.55047204066811917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Encargos'!B14)</f>
        <v>98</v>
      </c>
      <c r="L97" s="4">
        <f>Forward!L97+(-'Swap - Encargos'!C14)</f>
        <v>111</v>
      </c>
      <c r="M97" s="4">
        <f>Forward!M97+(-'Swap - Encargos'!D14)</f>
        <v>148</v>
      </c>
      <c r="N97" s="4">
        <f>Forward!N97+(-'Swap - Encargos'!E14)</f>
        <v>158</v>
      </c>
      <c r="O97" s="4">
        <f>Forward!O97+(-'Swap - Encargos'!F14)</f>
        <v>153</v>
      </c>
      <c r="P97" s="4">
        <f>Forward!P97+(-'Swap - Encargos'!G14)</f>
        <v>171</v>
      </c>
      <c r="Q97" s="4">
        <f>Forward!Q97+(-'Swap - Encargos'!H14)</f>
        <v>170</v>
      </c>
      <c r="R97" s="4">
        <f>Forward!R97+(-'Swap - Encargos'!I14)</f>
        <v>161</v>
      </c>
      <c r="S97" s="4">
        <f>Forward!S97+(-'Swap - Encargos'!J14)</f>
        <v>157</v>
      </c>
      <c r="T97" s="4">
        <f>Forward!T97+(-'Swap - Encargos'!K14)</f>
        <v>151</v>
      </c>
      <c r="U97" s="4">
        <f>Forward!U97</f>
        <v>0</v>
      </c>
      <c r="V97" s="6"/>
      <c r="W97" s="20">
        <f t="shared" si="0"/>
        <v>137.33333333333334</v>
      </c>
      <c r="X97" s="20">
        <f t="shared" si="1"/>
        <v>187.47222222222223</v>
      </c>
      <c r="Y97" s="23">
        <f t="shared" si="2"/>
        <v>146.98333333333332</v>
      </c>
      <c r="Z97" s="23">
        <f t="shared" si="3"/>
        <v>184.32242424242423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168.66666666666666</v>
      </c>
      <c r="AJ97" s="9">
        <f t="shared" si="8"/>
        <v>0.55119825708060999</v>
      </c>
      <c r="AK97" s="9">
        <f t="shared" si="9"/>
        <v>0.55119825708060999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Encargos'!C15)</f>
        <v>103</v>
      </c>
      <c r="M98" s="4">
        <f>Forward!M98+(-'Swap - Encargos'!D15)</f>
        <v>122</v>
      </c>
      <c r="N98" s="4">
        <f>Forward!N98+(-'Swap - Encargos'!E15)</f>
        <v>137</v>
      </c>
      <c r="O98" s="4">
        <f>Forward!O98+(-'Swap - Encargos'!F15)</f>
        <v>148</v>
      </c>
      <c r="P98" s="4">
        <f>Forward!P98+(-'Swap - Encargos'!G15)</f>
        <v>175</v>
      </c>
      <c r="Q98" s="4">
        <f>Forward!Q98+(-'Swap - Encargos'!H15)</f>
        <v>171</v>
      </c>
      <c r="R98" s="4">
        <f>Forward!R98+(-'Swap - Encargos'!I15)</f>
        <v>165</v>
      </c>
      <c r="S98" s="4">
        <f>Forward!S98+(-'Swap - Encargos'!J15)</f>
        <v>161</v>
      </c>
      <c r="T98" s="4">
        <f>Forward!T98+(-'Swap - Encargos'!K15)</f>
        <v>155</v>
      </c>
      <c r="U98" s="4">
        <f>Forward!U98</f>
        <v>0</v>
      </c>
      <c r="V98" s="6"/>
      <c r="W98" s="20">
        <f t="shared" si="0"/>
        <v>120.66666666666667</v>
      </c>
      <c r="X98" s="20">
        <f t="shared" si="1"/>
        <v>187.47222222222223</v>
      </c>
      <c r="Y98" s="23">
        <f t="shared" si="2"/>
        <v>137</v>
      </c>
      <c r="Z98" s="23">
        <f t="shared" si="3"/>
        <v>184.32242424242423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196.13333333333333</v>
      </c>
      <c r="AJ98" s="9">
        <f t="shared" si="8"/>
        <v>0.61910774410774405</v>
      </c>
      <c r="AK98" s="9">
        <f t="shared" si="9"/>
        <v>0.61910774410774405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Encargos'!C16)</f>
        <v>105</v>
      </c>
      <c r="M99" s="4">
        <f>Forward!M99+(-'Swap - Encargos'!D16)</f>
        <v>114</v>
      </c>
      <c r="N99" s="4">
        <f>Forward!N99+(-'Swap - Encargos'!E16)</f>
        <v>124</v>
      </c>
      <c r="O99" s="4">
        <f>Forward!O99+(-'Swap - Encargos'!F16)</f>
        <v>141</v>
      </c>
      <c r="P99" s="4">
        <f>Forward!P99+(-'Swap - Encargos'!G16)</f>
        <v>178</v>
      </c>
      <c r="Q99" s="4">
        <f>Forward!Q99+(-'Swap - Encargos'!H16)</f>
        <v>174</v>
      </c>
      <c r="R99" s="4">
        <f>Forward!R99+(-'Swap - Encargos'!I16)</f>
        <v>169</v>
      </c>
      <c r="S99" s="4">
        <f>Forward!S99+(-'Swap - Encargos'!J16)</f>
        <v>165</v>
      </c>
      <c r="T99" s="4">
        <f>Forward!T99+(-'Swap - Encargos'!K16)</f>
        <v>159</v>
      </c>
      <c r="U99" s="4">
        <f>Forward!U99</f>
        <v>0</v>
      </c>
      <c r="V99" s="6"/>
      <c r="W99" s="20">
        <f t="shared" si="0"/>
        <v>115.33333333333333</v>
      </c>
      <c r="X99" s="20">
        <f t="shared" si="1"/>
        <v>187.47222222222223</v>
      </c>
      <c r="Y99" s="23">
        <f t="shared" si="2"/>
        <v>133.55000000000001</v>
      </c>
      <c r="Z99" s="23">
        <f t="shared" si="3"/>
        <v>184.32242424242423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201.4666666666667</v>
      </c>
      <c r="AJ99" s="9">
        <f t="shared" si="8"/>
        <v>0.63594276094276103</v>
      </c>
      <c r="AK99" s="9">
        <f t="shared" si="9"/>
        <v>0.63594276094276103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Encargos'!C17)</f>
        <v>105</v>
      </c>
      <c r="M100" s="4">
        <f>Forward!M100+(-'Swap - Encargos'!D17)</f>
        <v>118</v>
      </c>
      <c r="N100" s="4">
        <f>Forward!N100+(-'Swap - Encargos'!E17)</f>
        <v>120</v>
      </c>
      <c r="O100" s="4">
        <f>Forward!O100+(-'Swap - Encargos'!F17)</f>
        <v>130</v>
      </c>
      <c r="P100" s="4">
        <f>Forward!P100+(-'Swap - Encargos'!G17)</f>
        <v>154</v>
      </c>
      <c r="Q100" s="4">
        <f>Forward!Q100+(-'Swap - Encargos'!H17)</f>
        <v>168</v>
      </c>
      <c r="R100" s="4">
        <f>Forward!R100+(-'Swap - Encargos'!I17)</f>
        <v>162</v>
      </c>
      <c r="S100" s="4">
        <f>Forward!S100+(-'Swap - Encargos'!J17)</f>
        <v>158</v>
      </c>
      <c r="T100" s="4">
        <f>Forward!T100+(-'Swap - Encargos'!K17)</f>
        <v>152</v>
      </c>
      <c r="U100" s="4">
        <f>Forward!U100</f>
        <v>0</v>
      </c>
      <c r="V100" s="6"/>
      <c r="W100" s="20">
        <f t="shared" si="0"/>
        <v>115.72222222222223</v>
      </c>
      <c r="X100" s="20">
        <f t="shared" si="1"/>
        <v>187.47222222222223</v>
      </c>
      <c r="Y100" s="23">
        <f t="shared" si="2"/>
        <v>127.5</v>
      </c>
      <c r="Z100" s="23">
        <f t="shared" si="3"/>
        <v>184.32242424242423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201.07777777777778</v>
      </c>
      <c r="AJ100" s="9">
        <f t="shared" si="8"/>
        <v>0.63471520763187428</v>
      </c>
      <c r="AK100" s="9">
        <f t="shared" si="9"/>
        <v>0.63471520763187428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Encargos'!C18)</f>
        <v>98</v>
      </c>
      <c r="M101" s="4">
        <f>Forward!M101+(-'Swap - Encargos'!D18)</f>
        <v>102</v>
      </c>
      <c r="N101" s="4">
        <f>Forward!N101+(-'Swap - Encargos'!E18)</f>
        <v>109</v>
      </c>
      <c r="O101" s="4">
        <f>Forward!O101+(-'Swap - Encargos'!F18)</f>
        <v>122</v>
      </c>
      <c r="P101" s="4">
        <f>Forward!P101+(-'Swap - Encargos'!G18)</f>
        <v>147</v>
      </c>
      <c r="Q101" s="4">
        <f>Forward!Q101+(-'Swap - Encargos'!H18)</f>
        <v>161</v>
      </c>
      <c r="R101" s="4">
        <f>Forward!R101+(-'Swap - Encargos'!I18)</f>
        <v>159</v>
      </c>
      <c r="S101" s="4">
        <f>Forward!S101+(-'Swap - Encargos'!J18)</f>
        <v>158</v>
      </c>
      <c r="T101" s="4">
        <f>Forward!T101+(-'Swap - Encargos'!K18)</f>
        <v>155</v>
      </c>
      <c r="U101" s="4">
        <f>Forward!U101</f>
        <v>0</v>
      </c>
      <c r="V101" s="6"/>
      <c r="W101" s="20">
        <f t="shared" si="0"/>
        <v>105</v>
      </c>
      <c r="X101" s="20">
        <f t="shared" si="1"/>
        <v>187.47222222222223</v>
      </c>
      <c r="Y101" s="23">
        <f t="shared" si="2"/>
        <v>118.75</v>
      </c>
      <c r="Z101" s="23">
        <f t="shared" si="3"/>
        <v>184.32242424242423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211.8</v>
      </c>
      <c r="AJ101" s="9">
        <f t="shared" si="8"/>
        <v>0.66856060606060608</v>
      </c>
      <c r="AK101" s="9">
        <f t="shared" si="9"/>
        <v>0.66856060606060608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Encargos'!C19)</f>
        <v>107</v>
      </c>
      <c r="M102" s="4">
        <f>Forward!M102+(-'Swap - Encargos'!D19)</f>
        <v>106</v>
      </c>
      <c r="N102" s="4">
        <f>Forward!N102+(-'Swap - Encargos'!E19)</f>
        <v>119</v>
      </c>
      <c r="O102" s="4">
        <f>Forward!O102+(-'Swap - Encargos'!F19)</f>
        <v>130</v>
      </c>
      <c r="P102" s="4">
        <f>Forward!P102+(-'Swap - Encargos'!G19)</f>
        <v>145</v>
      </c>
      <c r="Q102" s="4">
        <f>Forward!Q102+(-'Swap - Encargos'!H19)</f>
        <v>161</v>
      </c>
      <c r="R102" s="4">
        <f>Forward!R102+(-'Swap - Encargos'!I19)</f>
        <v>158</v>
      </c>
      <c r="S102" s="4">
        <f>Forward!S102+(-'Swap - Encargos'!J19)</f>
        <v>156</v>
      </c>
      <c r="T102" s="4">
        <f>Forward!T102+(-'Swap - Encargos'!K19)</f>
        <v>154</v>
      </c>
      <c r="U102" s="4">
        <f>Forward!U102</f>
        <v>0</v>
      </c>
      <c r="V102" s="6"/>
      <c r="W102" s="20">
        <f t="shared" si="0"/>
        <v>113.22222222222223</v>
      </c>
      <c r="X102" s="20">
        <f t="shared" si="1"/>
        <v>187.47222222222223</v>
      </c>
      <c r="Y102" s="23">
        <f t="shared" si="2"/>
        <v>125</v>
      </c>
      <c r="Z102" s="23">
        <f t="shared" si="3"/>
        <v>184.32242424242423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203.57777777777778</v>
      </c>
      <c r="AJ102" s="9">
        <f t="shared" si="8"/>
        <v>0.64260662177328842</v>
      </c>
      <c r="AK102" s="9">
        <f t="shared" si="9"/>
        <v>0.64260662177328842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Encargos'!C20)</f>
        <v>104</v>
      </c>
      <c r="M103" s="4">
        <f>Forward!M103+(-'Swap - Encargos'!D20)</f>
        <v>109</v>
      </c>
      <c r="N103" s="4">
        <f>Forward!N103+(-'Swap - Encargos'!E20)</f>
        <v>118</v>
      </c>
      <c r="O103" s="4">
        <f>Forward!O103+(-'Swap - Encargos'!F20)</f>
        <v>126</v>
      </c>
      <c r="P103" s="4">
        <f>Forward!P103+(-'Swap - Encargos'!G20)</f>
        <v>139</v>
      </c>
      <c r="Q103" s="4">
        <f>Forward!Q103+(-'Swap - Encargos'!H20)</f>
        <v>156</v>
      </c>
      <c r="R103" s="4">
        <f>Forward!R103+(-'Swap - Encargos'!I20)</f>
        <v>154</v>
      </c>
      <c r="S103" s="4">
        <f>Forward!S103+(-'Swap - Encargos'!J20)</f>
        <v>152</v>
      </c>
      <c r="T103" s="4">
        <f>Forward!T103+(-'Swap - Encargos'!K20)</f>
        <v>150</v>
      </c>
      <c r="U103" s="4">
        <f>Forward!U103</f>
        <v>0</v>
      </c>
      <c r="V103" s="6"/>
      <c r="W103" s="20">
        <f t="shared" si="0"/>
        <v>113.38888888888889</v>
      </c>
      <c r="X103" s="20">
        <f t="shared" si="1"/>
        <v>187.47222222222223</v>
      </c>
      <c r="Y103" s="23">
        <f t="shared" si="2"/>
        <v>123.53333333333333</v>
      </c>
      <c r="Z103" s="23">
        <f t="shared" si="3"/>
        <v>184.32242424242423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203.41111111111113</v>
      </c>
      <c r="AJ103" s="9">
        <f t="shared" si="8"/>
        <v>0.64208052749719413</v>
      </c>
      <c r="AK103" s="9">
        <f t="shared" si="9"/>
        <v>0.64208052749719413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Encargos'!C21)</f>
        <v>107</v>
      </c>
      <c r="M104" s="4">
        <f>Forward!M104+(-'Swap - Encargos'!D21)</f>
        <v>109</v>
      </c>
      <c r="N104" s="4">
        <f>Forward!N104+(-'Swap - Encargos'!E21)</f>
        <v>121</v>
      </c>
      <c r="O104" s="4">
        <f>Forward!O104+(-'Swap - Encargos'!F21)</f>
        <v>126</v>
      </c>
      <c r="P104" s="4">
        <f>Forward!P104+(-'Swap - Encargos'!G21)</f>
        <v>135</v>
      </c>
      <c r="Q104" s="4">
        <f>Forward!Q104+(-'Swap - Encargos'!H21)</f>
        <v>153</v>
      </c>
      <c r="R104" s="4">
        <f>Forward!R104+(-'Swap - Encargos'!I21)</f>
        <v>150</v>
      </c>
      <c r="S104" s="4">
        <f>Forward!S104+(-'Swap - Encargos'!J21)</f>
        <v>148</v>
      </c>
      <c r="T104" s="4">
        <f>Forward!T104+(-'Swap - Encargos'!K21)</f>
        <v>146</v>
      </c>
      <c r="U104" s="4">
        <f>Forward!U104</f>
        <v>0</v>
      </c>
      <c r="V104" s="6"/>
      <c r="W104" s="20">
        <f t="shared" si="0"/>
        <v>115.5</v>
      </c>
      <c r="X104" s="20">
        <f t="shared" si="1"/>
        <v>187.47222222222223</v>
      </c>
      <c r="Y104" s="23">
        <f t="shared" si="2"/>
        <v>124.2</v>
      </c>
      <c r="Z104" s="23">
        <f t="shared" si="3"/>
        <v>184.32242424242423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201.3</v>
      </c>
      <c r="AJ104" s="9">
        <f t="shared" si="8"/>
        <v>0.63541666666666663</v>
      </c>
      <c r="AK104" s="9">
        <f t="shared" si="9"/>
        <v>0.63541666666666663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Encargos'!C22)</f>
        <v>113</v>
      </c>
      <c r="M105" s="4">
        <f>Forward!M105+(-'Swap - Encargos'!D22)</f>
        <v>104</v>
      </c>
      <c r="N105" s="4">
        <f>Forward!N105+(-'Swap - Encargos'!E22)</f>
        <v>119</v>
      </c>
      <c r="O105" s="4">
        <f>Forward!O105+(-'Swap - Encargos'!F22)</f>
        <v>127</v>
      </c>
      <c r="P105" s="4">
        <f>Forward!P105+(-'Swap - Encargos'!G22)</f>
        <v>140</v>
      </c>
      <c r="Q105" s="4">
        <f>Forward!Q105+(-'Swap - Encargos'!H22)</f>
        <v>147</v>
      </c>
      <c r="R105" s="4">
        <f>Forward!R105+(-'Swap - Encargos'!I22)</f>
        <v>148</v>
      </c>
      <c r="S105" s="4">
        <f>Forward!S105+(-'Swap - Encargos'!J22)</f>
        <v>146</v>
      </c>
      <c r="T105" s="4">
        <f>Forward!T105+(-'Swap - Encargos'!K22)</f>
        <v>144</v>
      </c>
      <c r="U105" s="4">
        <f>Forward!U105</f>
        <v>0</v>
      </c>
      <c r="V105" s="6"/>
      <c r="W105" s="20">
        <f t="shared" si="0"/>
        <v>114.72222222222223</v>
      </c>
      <c r="X105" s="20">
        <f t="shared" si="1"/>
        <v>187.47222222222223</v>
      </c>
      <c r="Y105" s="23">
        <f t="shared" si="2"/>
        <v>124.56666666666666</v>
      </c>
      <c r="Z105" s="23">
        <f t="shared" si="3"/>
        <v>184.32242424242423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202.07777777777778</v>
      </c>
      <c r="AJ105" s="9">
        <f t="shared" si="8"/>
        <v>0.63787177328843991</v>
      </c>
      <c r="AK105" s="9">
        <f t="shared" si="9"/>
        <v>0.63787177328843991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Encargos'!C23)</f>
        <v>108</v>
      </c>
      <c r="M106" s="4">
        <f>Forward!M106+(-'Swap - Encargos'!D23)</f>
        <v>104</v>
      </c>
      <c r="N106" s="4">
        <f>Forward!N106+(-'Swap - Encargos'!E23)</f>
        <v>113</v>
      </c>
      <c r="O106" s="4">
        <f>Forward!O106+(-'Swap - Encargos'!F23)</f>
        <v>122</v>
      </c>
      <c r="P106" s="4">
        <f>Forward!P106+(-'Swap - Encargos'!G23)</f>
        <v>140</v>
      </c>
      <c r="Q106" s="4">
        <f>Forward!Q106+(-'Swap - Encargos'!H23)</f>
        <v>148</v>
      </c>
      <c r="R106" s="4">
        <f>Forward!R106+(-'Swap - Encargos'!I23)</f>
        <v>148</v>
      </c>
      <c r="S106" s="4">
        <f>Forward!S106+(-'Swap - Encargos'!J23)</f>
        <v>146</v>
      </c>
      <c r="T106" s="4">
        <f>Forward!T106+(-'Swap - Encargos'!K23)</f>
        <v>144</v>
      </c>
      <c r="U106" s="4">
        <f>Forward!U106</f>
        <v>0</v>
      </c>
      <c r="V106" s="6"/>
      <c r="W106" s="20">
        <f t="shared" si="0"/>
        <v>111.44444444444444</v>
      </c>
      <c r="X106" s="20">
        <f t="shared" si="1"/>
        <v>187.47222222222223</v>
      </c>
      <c r="Y106" s="23">
        <f t="shared" si="2"/>
        <v>122.73333333333333</v>
      </c>
      <c r="Z106" s="23">
        <f t="shared" si="3"/>
        <v>184.32242424242423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205.35555555555555</v>
      </c>
      <c r="AJ106" s="9">
        <f t="shared" si="8"/>
        <v>0.64821829405162734</v>
      </c>
      <c r="AK106" s="9">
        <f t="shared" si="9"/>
        <v>0.64821829405162734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Encargos'!C24)</f>
        <v>112</v>
      </c>
      <c r="M107" s="4">
        <f>Forward!M107+(-'Swap - Encargos'!D24)</f>
        <v>103</v>
      </c>
      <c r="N107" s="4">
        <f>Forward!N107+(-'Swap - Encargos'!E24)</f>
        <v>121</v>
      </c>
      <c r="O107" s="4">
        <f>Forward!O107+(-'Swap - Encargos'!F24)</f>
        <v>129</v>
      </c>
      <c r="P107" s="4">
        <f>Forward!P107+(-'Swap - Encargos'!G24)</f>
        <v>134</v>
      </c>
      <c r="Q107" s="4">
        <f>Forward!Q107+(-'Swap - Encargos'!H24)</f>
        <v>147</v>
      </c>
      <c r="R107" s="4">
        <f>Forward!R107+(-'Swap - Encargos'!I24)</f>
        <v>146</v>
      </c>
      <c r="S107" s="4">
        <f>Forward!S107+(-'Swap - Encargos'!J24)</f>
        <v>144</v>
      </c>
      <c r="T107" s="4">
        <f>Forward!T107+(-'Swap - Encargos'!K24)</f>
        <v>142</v>
      </c>
      <c r="U107" s="4">
        <f>Forward!U107</f>
        <v>0</v>
      </c>
      <c r="V107" s="6"/>
      <c r="W107" s="20">
        <f t="shared" si="0"/>
        <v>116.25</v>
      </c>
      <c r="X107" s="20">
        <f t="shared" si="1"/>
        <v>187.47222222222223</v>
      </c>
      <c r="Y107" s="23">
        <f t="shared" si="2"/>
        <v>125.05</v>
      </c>
      <c r="Z107" s="23">
        <f t="shared" si="3"/>
        <v>184.32242424242423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200.55</v>
      </c>
      <c r="AJ107" s="9">
        <f t="shared" si="8"/>
        <v>0.63304924242424243</v>
      </c>
      <c r="AK107" s="9">
        <f t="shared" si="9"/>
        <v>0.63304924242424243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Encargos'!C25)</f>
        <v>113</v>
      </c>
      <c r="M108" s="4">
        <f>Forward!M108+(-'Swap - Encargos'!D25)</f>
        <v>116</v>
      </c>
      <c r="N108" s="4">
        <f>Forward!N108+(-'Swap - Encargos'!E25)</f>
        <v>130</v>
      </c>
      <c r="O108" s="4">
        <f>Forward!O108+(-'Swap - Encargos'!F25)</f>
        <v>137</v>
      </c>
      <c r="P108" s="4">
        <f>Forward!P108+(-'Swap - Encargos'!G25)</f>
        <v>136</v>
      </c>
      <c r="Q108" s="4">
        <f>Forward!Q108+(-'Swap - Encargos'!H25)</f>
        <v>150</v>
      </c>
      <c r="R108" s="4">
        <f>Forward!R108+(-'Swap - Encargos'!I25)</f>
        <v>148</v>
      </c>
      <c r="S108" s="4">
        <f>Forward!S108+(-'Swap - Encargos'!J25)</f>
        <v>146</v>
      </c>
      <c r="T108" s="4">
        <f>Forward!T108+(-'Swap - Encargos'!K25)</f>
        <v>144</v>
      </c>
      <c r="U108" s="4">
        <f>Forward!U108</f>
        <v>0</v>
      </c>
      <c r="V108" s="6"/>
      <c r="W108" s="20">
        <f t="shared" si="0"/>
        <v>126.33333333333333</v>
      </c>
      <c r="X108" s="20">
        <f t="shared" si="1"/>
        <v>187.47222222222223</v>
      </c>
      <c r="Y108" s="23">
        <f t="shared" si="2"/>
        <v>132.56666666666666</v>
      </c>
      <c r="Z108" s="23">
        <f t="shared" si="3"/>
        <v>184.32242424242423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190.4666666666667</v>
      </c>
      <c r="AJ108" s="9">
        <f t="shared" si="8"/>
        <v>0.60122053872053882</v>
      </c>
      <c r="AK108" s="9">
        <f t="shared" si="9"/>
        <v>0.60122053872053882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Encargos'!C26)</f>
        <v>115</v>
      </c>
      <c r="M109" s="4">
        <f>Forward!M109+(-'Swap - Encargos'!D26)</f>
        <v>117</v>
      </c>
      <c r="N109" s="4">
        <f>Forward!N109+(-'Swap - Encargos'!E26)</f>
        <v>143</v>
      </c>
      <c r="O109" s="4">
        <f>Forward!O109+(-'Swap - Encargos'!F26)</f>
        <v>152</v>
      </c>
      <c r="P109" s="4">
        <f>Forward!P109+(-'Swap - Encargos'!G26)</f>
        <v>153</v>
      </c>
      <c r="Q109" s="4">
        <f>Forward!Q109+(-'Swap - Encargos'!H26)</f>
        <v>157</v>
      </c>
      <c r="R109" s="4">
        <f>Forward!R109+(-'Swap - Encargos'!I26)</f>
        <v>159</v>
      </c>
      <c r="S109" s="4">
        <f>Forward!S109+(-'Swap - Encargos'!J26)</f>
        <v>157</v>
      </c>
      <c r="T109" s="4">
        <f>Forward!T109+(-'Swap - Encargos'!K26)</f>
        <v>155</v>
      </c>
      <c r="U109" s="4">
        <f>Forward!U109</f>
        <v>0</v>
      </c>
      <c r="V109" s="6"/>
      <c r="W109" s="20">
        <f t="shared" si="0"/>
        <v>136.30555555555554</v>
      </c>
      <c r="X109" s="20">
        <f t="shared" si="1"/>
        <v>187.47222222222223</v>
      </c>
      <c r="Y109" s="23">
        <f t="shared" si="2"/>
        <v>143.69999999999999</v>
      </c>
      <c r="Z109" s="23">
        <f t="shared" si="3"/>
        <v>184.32242424242423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180.49444444444447</v>
      </c>
      <c r="AJ109" s="9">
        <f t="shared" si="8"/>
        <v>0.56974256453423122</v>
      </c>
      <c r="AK109" s="9">
        <f t="shared" si="9"/>
        <v>0.56974256453423122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Encargos'!D27)</f>
        <v>117</v>
      </c>
      <c r="N110" s="4">
        <f>Forward!N110+(-'Swap - Encargos'!E27)</f>
        <v>129</v>
      </c>
      <c r="O110" s="4">
        <f>Forward!O110+(-'Swap - Encargos'!F27)</f>
        <v>142</v>
      </c>
      <c r="P110" s="4">
        <f>Forward!P110+(-'Swap - Encargos'!G27)</f>
        <v>166</v>
      </c>
      <c r="Q110" s="4">
        <f>Forward!Q110+(-'Swap - Encargos'!H27)</f>
        <v>165</v>
      </c>
      <c r="R110" s="4">
        <f>Forward!R110+(-'Swap - Encargos'!I27)</f>
        <v>165</v>
      </c>
      <c r="S110" s="4">
        <f>Forward!S110+(-'Swap - Encargos'!J27)</f>
        <v>163</v>
      </c>
      <c r="T110" s="4">
        <f>Forward!T110+(-'Swap - Encargos'!K27)</f>
        <v>161</v>
      </c>
      <c r="U110" s="4">
        <f>Forward!U110</f>
        <v>0</v>
      </c>
      <c r="V110" s="6"/>
      <c r="W110" s="20">
        <f t="shared" si="0"/>
        <v>129.33333333333334</v>
      </c>
      <c r="X110" s="20">
        <f t="shared" si="1"/>
        <v>187.47222222222223</v>
      </c>
      <c r="Y110" s="23">
        <f t="shared" si="2"/>
        <v>143.80000000000001</v>
      </c>
      <c r="Z110" s="23">
        <f t="shared" si="3"/>
        <v>184.32242424242423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217.16666666666666</v>
      </c>
      <c r="AJ110" s="9">
        <f t="shared" si="8"/>
        <v>0.62674362674362671</v>
      </c>
      <c r="AK110" s="9">
        <f t="shared" si="9"/>
        <v>0.62674362674362671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Encargos'!D28)</f>
        <v>155</v>
      </c>
      <c r="N111" s="4">
        <f>Forward!N111+(-'Swap - Encargos'!E28)</f>
        <v>212</v>
      </c>
      <c r="O111" s="4">
        <f>Forward!O111+(-'Swap - Encargos'!F28)</f>
        <v>208</v>
      </c>
      <c r="P111" s="4">
        <f>Forward!P111+(-'Swap - Encargos'!G28)</f>
        <v>199</v>
      </c>
      <c r="Q111" s="4">
        <f>Forward!Q111+(-'Swap - Encargos'!H28)</f>
        <v>191</v>
      </c>
      <c r="R111" s="4">
        <f>Forward!R111+(-'Swap - Encargos'!I28)</f>
        <v>185</v>
      </c>
      <c r="S111" s="4">
        <f>Forward!S111+(-'Swap - Encargos'!J28)</f>
        <v>180</v>
      </c>
      <c r="T111" s="4">
        <f>Forward!T111+(-'Swap - Encargos'!K28)</f>
        <v>175</v>
      </c>
      <c r="U111" s="4">
        <f>Forward!U111</f>
        <v>0</v>
      </c>
      <c r="V111" s="6"/>
      <c r="W111" s="20">
        <f t="shared" si="0"/>
        <v>192.88888888888889</v>
      </c>
      <c r="X111" s="20">
        <f t="shared" si="1"/>
        <v>187.47222222222223</v>
      </c>
      <c r="Y111" s="23">
        <f t="shared" si="2"/>
        <v>193.5</v>
      </c>
      <c r="Z111" s="23">
        <f t="shared" si="3"/>
        <v>184.32242424242423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153.61111111111111</v>
      </c>
      <c r="AJ111" s="9">
        <f t="shared" si="8"/>
        <v>0.44332210998877669</v>
      </c>
      <c r="AK111" s="9">
        <f t="shared" si="9"/>
        <v>0.44332210998877669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Encargos'!D29)</f>
        <v>160</v>
      </c>
      <c r="N112" s="4">
        <f>Forward!N112+(-'Swap - Encargos'!E29)</f>
        <v>193</v>
      </c>
      <c r="O112" s="4">
        <f>Forward!O112+(-'Swap - Encargos'!F29)</f>
        <v>190</v>
      </c>
      <c r="P112" s="4">
        <f>Forward!P112+(-'Swap - Encargos'!G29)</f>
        <v>182</v>
      </c>
      <c r="Q112" s="4">
        <f>Forward!Q112+(-'Swap - Encargos'!H29)</f>
        <v>188</v>
      </c>
      <c r="R112" s="4">
        <f>Forward!R112+(-'Swap - Encargos'!I29)</f>
        <v>186</v>
      </c>
      <c r="S112" s="4">
        <f>Forward!S112+(-'Swap - Encargos'!J29)</f>
        <v>181</v>
      </c>
      <c r="T112" s="4">
        <f>Forward!T112+(-'Swap - Encargos'!K29)</f>
        <v>176</v>
      </c>
      <c r="U112" s="4">
        <f>Forward!U112</f>
        <v>0</v>
      </c>
      <c r="V112" s="6"/>
      <c r="W112" s="20">
        <f t="shared" si="0"/>
        <v>182.22222222222223</v>
      </c>
      <c r="X112" s="20">
        <f t="shared" si="1"/>
        <v>187.47222222222223</v>
      </c>
      <c r="Y112" s="23">
        <f t="shared" si="2"/>
        <v>183.46666666666667</v>
      </c>
      <c r="Z112" s="23">
        <f t="shared" si="3"/>
        <v>184.32242424242423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164.27777777777777</v>
      </c>
      <c r="AJ112" s="9">
        <f t="shared" si="8"/>
        <v>0.47410614077280744</v>
      </c>
      <c r="AK112" s="9">
        <f t="shared" si="9"/>
        <v>0.47410614077280744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Encargos'!D30)</f>
        <v>143</v>
      </c>
      <c r="N113" s="4">
        <f>Forward!N113+(-'Swap - Encargos'!E30)</f>
        <v>173</v>
      </c>
      <c r="O113" s="4">
        <f>Forward!O113+(-'Swap - Encargos'!F30)</f>
        <v>180</v>
      </c>
      <c r="P113" s="4">
        <f>Forward!P113+(-'Swap - Encargos'!G30)</f>
        <v>180</v>
      </c>
      <c r="Q113" s="4">
        <f>Forward!Q113+(-'Swap - Encargos'!H30)</f>
        <v>173</v>
      </c>
      <c r="R113" s="4">
        <f>Forward!R113+(-'Swap - Encargos'!I30)</f>
        <v>172</v>
      </c>
      <c r="S113" s="4">
        <f>Forward!S113+(-'Swap - Encargos'!J30)</f>
        <v>167</v>
      </c>
      <c r="T113" s="4">
        <f>Forward!T113+(-'Swap - Encargos'!K30)</f>
        <v>162</v>
      </c>
      <c r="U113" s="4">
        <f>Forward!U113</f>
        <v>0</v>
      </c>
      <c r="V113" s="6"/>
      <c r="W113" s="20">
        <f t="shared" si="0"/>
        <v>168.41666666666666</v>
      </c>
      <c r="X113" s="20">
        <f t="shared" si="1"/>
        <v>187.47222222222223</v>
      </c>
      <c r="Y113" s="23">
        <f t="shared" si="2"/>
        <v>171.25</v>
      </c>
      <c r="Z113" s="23">
        <f t="shared" si="3"/>
        <v>184.32242424242423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178.08333333333334</v>
      </c>
      <c r="AJ113" s="9">
        <f t="shared" si="8"/>
        <v>0.51394901394901393</v>
      </c>
      <c r="AK113" s="9">
        <f t="shared" si="9"/>
        <v>0.51394901394901393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Encargos'!D31)</f>
        <v>115</v>
      </c>
      <c r="N114" s="4">
        <f>Forward!N114+(-'Swap - Encargos'!E31)</f>
        <v>154</v>
      </c>
      <c r="O114" s="4">
        <f>Forward!O114+(-'Swap - Encargos'!F31)</f>
        <v>169</v>
      </c>
      <c r="P114" s="4">
        <f>Forward!P114+(-'Swap - Encargos'!G31)</f>
        <v>169</v>
      </c>
      <c r="Q114" s="4">
        <f>Forward!Q114+(-'Swap - Encargos'!H31)</f>
        <v>166</v>
      </c>
      <c r="R114" s="4">
        <f>Forward!R114+(-'Swap - Encargos'!I31)</f>
        <v>162</v>
      </c>
      <c r="S114" s="4">
        <f>Forward!S114+(-'Swap - Encargos'!J31)</f>
        <v>157</v>
      </c>
      <c r="T114" s="4">
        <f>Forward!T114+(-'Swap - Encargos'!K31)</f>
        <v>152</v>
      </c>
      <c r="U114" s="4">
        <f>Forward!U114</f>
        <v>0</v>
      </c>
      <c r="V114" s="6"/>
      <c r="W114" s="20">
        <f t="shared" si="0"/>
        <v>152</v>
      </c>
      <c r="X114" s="20">
        <f t="shared" si="1"/>
        <v>187.47222222222223</v>
      </c>
      <c r="Y114" s="23">
        <f t="shared" si="2"/>
        <v>157.73333333333332</v>
      </c>
      <c r="Z114" s="23">
        <f t="shared" si="3"/>
        <v>184.32242424242423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194.5</v>
      </c>
      <c r="AJ114" s="9">
        <f t="shared" si="8"/>
        <v>0.56132756132756134</v>
      </c>
      <c r="AK114" s="9">
        <f t="shared" si="9"/>
        <v>0.56132756132756134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Encargos'!D32)</f>
        <v>172</v>
      </c>
      <c r="N115" s="4">
        <f>Forward!N115+(-'Swap - Encargos'!E32)</f>
        <v>187</v>
      </c>
      <c r="O115" s="4">
        <f>Forward!O115+(-'Swap - Encargos'!F32)</f>
        <v>186</v>
      </c>
      <c r="P115" s="4">
        <f>Forward!P115+(-'Swap - Encargos'!G32)</f>
        <v>178</v>
      </c>
      <c r="Q115" s="4">
        <f>Forward!Q115+(-'Swap - Encargos'!H32)</f>
        <v>174</v>
      </c>
      <c r="R115" s="4">
        <f>Forward!R115+(-'Swap - Encargos'!I32)</f>
        <v>170</v>
      </c>
      <c r="S115" s="4">
        <f>Forward!S115+(-'Swap - Encargos'!J32)</f>
        <v>165</v>
      </c>
      <c r="T115" s="4">
        <f>Forward!T115+(-'Swap - Encargos'!K32)</f>
        <v>160</v>
      </c>
      <c r="U115" s="4">
        <f>Forward!U115</f>
        <v>0</v>
      </c>
      <c r="V115" s="6"/>
      <c r="W115" s="20">
        <f t="shared" si="0"/>
        <v>182.5</v>
      </c>
      <c r="X115" s="20">
        <f t="shared" si="1"/>
        <v>187.47222222222223</v>
      </c>
      <c r="Y115" s="23">
        <f t="shared" si="2"/>
        <v>179.23333333333332</v>
      </c>
      <c r="Z115" s="23">
        <f t="shared" si="3"/>
        <v>184.32242424242423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164</v>
      </c>
      <c r="AJ115" s="9">
        <f t="shared" si="8"/>
        <v>0.47330447330447328</v>
      </c>
      <c r="AK115" s="9">
        <f t="shared" si="9"/>
        <v>0.47330447330447328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Encargos'!D33)</f>
        <v>230</v>
      </c>
      <c r="N116" s="4">
        <f>Forward!N116+(-'Swap - Encargos'!E33)</f>
        <v>210</v>
      </c>
      <c r="O116" s="4">
        <f>Forward!O116+(-'Swap - Encargos'!F33)</f>
        <v>195</v>
      </c>
      <c r="P116" s="4">
        <f>Forward!P116+(-'Swap - Encargos'!G33)</f>
        <v>179</v>
      </c>
      <c r="Q116" s="4">
        <f>Forward!Q116+(-'Swap - Encargos'!H33)</f>
        <v>177</v>
      </c>
      <c r="R116" s="4">
        <f>Forward!R116+(-'Swap - Encargos'!I33)</f>
        <v>171</v>
      </c>
      <c r="S116" s="4">
        <f>Forward!S116+(-'Swap - Encargos'!J33)</f>
        <v>166</v>
      </c>
      <c r="T116" s="4">
        <f>Forward!T116+(-'Swap - Encargos'!K33)</f>
        <v>161</v>
      </c>
      <c r="U116" s="4">
        <f>Forward!U116</f>
        <v>0</v>
      </c>
      <c r="V116" s="6"/>
      <c r="W116" s="20">
        <f t="shared" si="0"/>
        <v>203.16666666666666</v>
      </c>
      <c r="X116" s="20">
        <f t="shared" si="1"/>
        <v>187.47222222222223</v>
      </c>
      <c r="Y116" s="23">
        <f t="shared" si="2"/>
        <v>192.3</v>
      </c>
      <c r="Z116" s="23">
        <f t="shared" si="3"/>
        <v>184.32242424242423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143.33333333333334</v>
      </c>
      <c r="AJ116" s="9">
        <f t="shared" si="8"/>
        <v>0.41366041366041367</v>
      </c>
      <c r="AK116" s="9">
        <f t="shared" si="9"/>
        <v>0.41366041366041367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Encargos'!D34)</f>
        <v>182</v>
      </c>
      <c r="N117" s="4">
        <f>Forward!N117+(-'Swap - Encargos'!E34)</f>
        <v>197</v>
      </c>
      <c r="O117" s="4">
        <f>Forward!O117+(-'Swap - Encargos'!F34)</f>
        <v>190</v>
      </c>
      <c r="P117" s="4">
        <f>Forward!P117+(-'Swap - Encargos'!G34)</f>
        <v>178</v>
      </c>
      <c r="Q117" s="4">
        <f>Forward!Q117+(-'Swap - Encargos'!H34)</f>
        <v>170</v>
      </c>
      <c r="R117" s="4">
        <f>Forward!R117+(-'Swap - Encargos'!I34)</f>
        <v>167</v>
      </c>
      <c r="S117" s="4">
        <f>Forward!S117+(-'Swap - Encargos'!J34)</f>
        <v>164</v>
      </c>
      <c r="T117" s="4">
        <f>Forward!T117+(-'Swap - Encargos'!K34)</f>
        <v>160</v>
      </c>
      <c r="U117" s="4">
        <f>Forward!U117</f>
        <v>0</v>
      </c>
      <c r="V117" s="6"/>
      <c r="W117" s="20">
        <f t="shared" si="0"/>
        <v>188.88888888888889</v>
      </c>
      <c r="X117" s="20">
        <f t="shared" si="1"/>
        <v>187.47222222222223</v>
      </c>
      <c r="Y117" s="23">
        <f t="shared" si="2"/>
        <v>181.65</v>
      </c>
      <c r="Z117" s="23">
        <f t="shared" si="3"/>
        <v>184.32242424242423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157.61111111111111</v>
      </c>
      <c r="AJ117" s="9">
        <f t="shared" si="8"/>
        <v>0.45486612153278821</v>
      </c>
      <c r="AK117" s="9">
        <f t="shared" si="9"/>
        <v>0.45486612153278821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Encargos'!D35)</f>
        <v>226</v>
      </c>
      <c r="N118" s="4">
        <f>Forward!N118+(-'Swap - Encargos'!E35)</f>
        <v>203</v>
      </c>
      <c r="O118" s="4">
        <f>Forward!O118+(-'Swap - Encargos'!F35)</f>
        <v>198</v>
      </c>
      <c r="P118" s="4">
        <f>Forward!P118+(-'Swap - Encargos'!G35)</f>
        <v>184</v>
      </c>
      <c r="Q118" s="4">
        <f>Forward!Q118+(-'Swap - Encargos'!H35)</f>
        <v>173</v>
      </c>
      <c r="R118" s="4">
        <f>Forward!R118+(-'Swap - Encargos'!I35)</f>
        <v>170</v>
      </c>
      <c r="S118" s="4">
        <f>Forward!S118+(-'Swap - Encargos'!J35)</f>
        <v>167</v>
      </c>
      <c r="T118" s="4">
        <f>Forward!T118+(-'Swap - Encargos'!K35)</f>
        <v>163</v>
      </c>
      <c r="U118" s="4">
        <f>Forward!U118</f>
        <v>0</v>
      </c>
      <c r="V118" s="6"/>
      <c r="W118" s="20">
        <f t="shared" si="0"/>
        <v>199.66666666666666</v>
      </c>
      <c r="X118" s="20">
        <f t="shared" si="1"/>
        <v>187.47222222222223</v>
      </c>
      <c r="Y118" s="23">
        <f t="shared" si="2"/>
        <v>189.33333333333334</v>
      </c>
      <c r="Z118" s="23">
        <f t="shared" si="3"/>
        <v>184.32242424242423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146.83333333333334</v>
      </c>
      <c r="AJ118" s="9">
        <f t="shared" si="8"/>
        <v>0.42376142376142378</v>
      </c>
      <c r="AK118" s="9">
        <f t="shared" si="9"/>
        <v>0.42376142376142378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Encargos'!D36)</f>
        <v>281</v>
      </c>
      <c r="N119" s="4">
        <f>Forward!N119+(-'Swap - Encargos'!E36)</f>
        <v>214</v>
      </c>
      <c r="O119" s="4">
        <f>Forward!O119+(-'Swap - Encargos'!F36)</f>
        <v>192</v>
      </c>
      <c r="P119" s="4">
        <f>Forward!P119+(-'Swap - Encargos'!G36)</f>
        <v>176</v>
      </c>
      <c r="Q119" s="4">
        <f>Forward!Q119+(-'Swap - Encargos'!H36)</f>
        <v>175</v>
      </c>
      <c r="R119" s="4">
        <f>Forward!R119+(-'Swap - Encargos'!I36)</f>
        <v>168</v>
      </c>
      <c r="S119" s="4">
        <f>Forward!S119+(-'Swap - Encargos'!J36)</f>
        <v>165</v>
      </c>
      <c r="T119" s="4">
        <f>Forward!T119+(-'Swap - Encargos'!K36)</f>
        <v>161</v>
      </c>
      <c r="U119" s="4">
        <f>Forward!U119</f>
        <v>0</v>
      </c>
      <c r="V119" s="6"/>
      <c r="W119" s="20">
        <f t="shared" si="0"/>
        <v>202.75</v>
      </c>
      <c r="X119" s="20">
        <f t="shared" si="1"/>
        <v>187.47222222222223</v>
      </c>
      <c r="Y119" s="23">
        <f t="shared" si="2"/>
        <v>190.65</v>
      </c>
      <c r="Z119" s="23">
        <f t="shared" si="3"/>
        <v>184.32242424242423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143.75</v>
      </c>
      <c r="AJ119" s="9">
        <f t="shared" si="8"/>
        <v>0.41486291486291488</v>
      </c>
      <c r="AK119" s="9">
        <f t="shared" si="9"/>
        <v>0.41486291486291488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Encargos'!D37)</f>
        <v>245</v>
      </c>
      <c r="N120" s="4">
        <f>Forward!N120+(-'Swap - Encargos'!E37)</f>
        <v>147</v>
      </c>
      <c r="O120" s="4">
        <f>Forward!O120+(-'Swap - Encargos'!F37)</f>
        <v>179</v>
      </c>
      <c r="P120" s="4">
        <f>Forward!P120+(-'Swap - Encargos'!G37)</f>
        <v>176</v>
      </c>
      <c r="Q120" s="4">
        <f>Forward!Q120+(-'Swap - Encargos'!H37)</f>
        <v>170</v>
      </c>
      <c r="R120" s="4">
        <f>Forward!R120+(-'Swap - Encargos'!I37)</f>
        <v>165</v>
      </c>
      <c r="S120" s="4">
        <f>Forward!S120+(-'Swap - Encargos'!J37)</f>
        <v>162</v>
      </c>
      <c r="T120" s="4">
        <f>Forward!T120+(-'Swap - Encargos'!K37)</f>
        <v>158</v>
      </c>
      <c r="U120" s="4">
        <f>Forward!U120</f>
        <v>0</v>
      </c>
      <c r="V120" s="6"/>
      <c r="W120" s="20">
        <f t="shared" si="0"/>
        <v>171.16666666666666</v>
      </c>
      <c r="X120" s="20">
        <f t="shared" si="1"/>
        <v>187.47222222222223</v>
      </c>
      <c r="Y120" s="23">
        <f t="shared" si="2"/>
        <v>170.06666666666666</v>
      </c>
      <c r="Z120" s="23">
        <f t="shared" si="3"/>
        <v>184.32242424242423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175.33333333333334</v>
      </c>
      <c r="AJ120" s="9">
        <f t="shared" si="8"/>
        <v>0.50601250601250602</v>
      </c>
      <c r="AK120" s="9">
        <f t="shared" si="9"/>
        <v>0.50601250601250602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Encargos'!D38)</f>
        <v>117</v>
      </c>
      <c r="N121" s="4">
        <f>Forward!N121+(-'Swap - Encargos'!E38)</f>
        <v>160</v>
      </c>
      <c r="O121" s="4">
        <f>Forward!O121+(-'Swap - Encargos'!F38)</f>
        <v>181</v>
      </c>
      <c r="P121" s="4">
        <f>Forward!P121+(-'Swap - Encargos'!G38)</f>
        <v>185</v>
      </c>
      <c r="Q121" s="4">
        <f>Forward!Q121+(-'Swap - Encargos'!H38)</f>
        <v>176</v>
      </c>
      <c r="R121" s="4">
        <f>Forward!R121+(-'Swap - Encargos'!I38)</f>
        <v>173</v>
      </c>
      <c r="S121" s="4">
        <f>Forward!S121+(-'Swap - Encargos'!J38)</f>
        <v>170</v>
      </c>
      <c r="T121" s="4">
        <f>Forward!T121+(-'Swap - Encargos'!K38)</f>
        <v>166</v>
      </c>
      <c r="U121" s="4">
        <f>Forward!U121</f>
        <v>0</v>
      </c>
      <c r="V121" s="6"/>
      <c r="W121" s="20">
        <f t="shared" si="0"/>
        <v>173.44444444444446</v>
      </c>
      <c r="X121" s="20">
        <f t="shared" si="1"/>
        <v>187.47222222222223</v>
      </c>
      <c r="Y121" s="23">
        <f t="shared" si="2"/>
        <v>174.06666666666666</v>
      </c>
      <c r="Z121" s="23">
        <f t="shared" si="3"/>
        <v>184.32242424242423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173.05555555555554</v>
      </c>
      <c r="AJ121" s="9">
        <f t="shared" si="8"/>
        <v>0.49943883277216605</v>
      </c>
      <c r="AK121" s="9">
        <f t="shared" si="9"/>
        <v>0.49943883277216605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Encargos'!E39)</f>
        <v>158</v>
      </c>
      <c r="O122" s="4">
        <f>Forward!O122+(-'Swap - Encargos'!F39)</f>
        <v>192</v>
      </c>
      <c r="P122" s="4">
        <f>Forward!P122+(-'Swap - Encargos'!G39)</f>
        <v>178</v>
      </c>
      <c r="Q122" s="4">
        <f>Forward!Q122+(-'Swap - Encargos'!H39)</f>
        <v>170</v>
      </c>
      <c r="R122" s="4">
        <f>Forward!R122+(-'Swap - Encargos'!I39)</f>
        <v>167</v>
      </c>
      <c r="S122" s="4">
        <f>Forward!S122+(-'Swap - Encargos'!J39)</f>
        <v>164</v>
      </c>
      <c r="T122" s="4">
        <f>Forward!T122+(-'Swap - Encargos'!K39)</f>
        <v>160</v>
      </c>
      <c r="U122" s="4">
        <f>Forward!U122</f>
        <v>0</v>
      </c>
      <c r="V122" s="6"/>
      <c r="W122" s="20">
        <f t="shared" si="0"/>
        <v>176</v>
      </c>
      <c r="X122" s="20">
        <f t="shared" si="1"/>
        <v>187.47222222222223</v>
      </c>
      <c r="Y122" s="23">
        <f t="shared" si="2"/>
        <v>173</v>
      </c>
      <c r="Z122" s="23">
        <f t="shared" si="3"/>
        <v>184.32242424242423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202.3</v>
      </c>
      <c r="AJ122" s="9">
        <f t="shared" si="8"/>
        <v>0.53476077187417392</v>
      </c>
      <c r="AK122" s="9">
        <f t="shared" si="9"/>
        <v>0.53476077187417392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Encargos'!E40)</f>
        <v>214</v>
      </c>
      <c r="O123" s="4">
        <f>Forward!O123+(-'Swap - Encargos'!F40)</f>
        <v>205</v>
      </c>
      <c r="P123" s="4">
        <f>Forward!P123+(-'Swap - Encargos'!G40)</f>
        <v>193</v>
      </c>
      <c r="Q123" s="4">
        <f>Forward!Q123+(-'Swap - Encargos'!H40)</f>
        <v>179</v>
      </c>
      <c r="R123" s="4">
        <f>Forward!R123+(-'Swap - Encargos'!I40)</f>
        <v>175</v>
      </c>
      <c r="S123" s="4">
        <f>Forward!S123+(-'Swap - Encargos'!J40)</f>
        <v>172</v>
      </c>
      <c r="T123" s="4">
        <f>Forward!T123+(-'Swap - Encargos'!K40)</f>
        <v>163</v>
      </c>
      <c r="U123" s="4">
        <f>Forward!U123</f>
        <v>0</v>
      </c>
      <c r="V123" s="6"/>
      <c r="W123" s="20">
        <f t="shared" si="0"/>
        <v>203.02777777777777</v>
      </c>
      <c r="X123" s="20">
        <f t="shared" si="1"/>
        <v>187.47222222222223</v>
      </c>
      <c r="Y123" s="23">
        <f t="shared" si="2"/>
        <v>192.5</v>
      </c>
      <c r="Z123" s="23">
        <f t="shared" si="3"/>
        <v>184.32242424242423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175.27222222222224</v>
      </c>
      <c r="AJ123" s="9">
        <f t="shared" si="8"/>
        <v>0.4633154169236644</v>
      </c>
      <c r="AK123" s="9">
        <f t="shared" si="9"/>
        <v>0.4633154169236644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Encargos'!E41)</f>
        <v>283</v>
      </c>
      <c r="O124" s="4">
        <f>Forward!O124+(-'Swap - Encargos'!F41)</f>
        <v>232</v>
      </c>
      <c r="P124" s="4">
        <f>Forward!P124+(-'Swap - Encargos'!G41)</f>
        <v>192</v>
      </c>
      <c r="Q124" s="4">
        <f>Forward!Q124+(-'Swap - Encargos'!H41)</f>
        <v>185</v>
      </c>
      <c r="R124" s="4">
        <f>Forward!R124+(-'Swap - Encargos'!I41)</f>
        <v>185</v>
      </c>
      <c r="S124" s="4">
        <f>Forward!S124+(-'Swap - Encargos'!J41)</f>
        <v>181</v>
      </c>
      <c r="T124" s="4">
        <f>Forward!T124+(-'Swap - Encargos'!K41)</f>
        <v>171</v>
      </c>
      <c r="U124" s="4">
        <f>Forward!U124</f>
        <v>0</v>
      </c>
      <c r="V124" s="6"/>
      <c r="W124" s="20">
        <f t="shared" si="0"/>
        <v>230.22222222222223</v>
      </c>
      <c r="X124" s="20">
        <f t="shared" si="1"/>
        <v>187.47222222222223</v>
      </c>
      <c r="Y124" s="23">
        <f t="shared" si="2"/>
        <v>212</v>
      </c>
      <c r="Z124" s="23">
        <f t="shared" si="3"/>
        <v>184.32242424242423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148.07777777777778</v>
      </c>
      <c r="AJ124" s="9">
        <f t="shared" si="8"/>
        <v>0.39142949452227804</v>
      </c>
      <c r="AK124" s="9">
        <f t="shared" si="9"/>
        <v>0.39142949452227804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Encargos'!E42)</f>
        <v>288</v>
      </c>
      <c r="O125" s="4">
        <f>Forward!O125+(-'Swap - Encargos'!F42)</f>
        <v>235</v>
      </c>
      <c r="P125" s="4">
        <f>Forward!P125+(-'Swap - Encargos'!G42)</f>
        <v>187</v>
      </c>
      <c r="Q125" s="4">
        <f>Forward!Q125+(-'Swap - Encargos'!H42)</f>
        <v>174</v>
      </c>
      <c r="R125" s="4">
        <f>Forward!R125+(-'Swap - Encargos'!I42)</f>
        <v>184</v>
      </c>
      <c r="S125" s="4">
        <f>Forward!S125+(-'Swap - Encargos'!J42)</f>
        <v>184</v>
      </c>
      <c r="T125" s="4">
        <f>Forward!T125+(-'Swap - Encargos'!K42)</f>
        <v>177</v>
      </c>
      <c r="U125" s="4">
        <f>Forward!U125</f>
        <v>0</v>
      </c>
      <c r="V125" s="6"/>
      <c r="W125" s="20">
        <f t="shared" si="0"/>
        <v>227.16666666666666</v>
      </c>
      <c r="X125" s="20">
        <f t="shared" si="1"/>
        <v>187.47222222222223</v>
      </c>
      <c r="Y125" s="23">
        <f t="shared" si="2"/>
        <v>208.4</v>
      </c>
      <c r="Z125" s="23">
        <f t="shared" si="3"/>
        <v>184.32242424242423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151.13333333333335</v>
      </c>
      <c r="AJ125" s="9">
        <f t="shared" si="8"/>
        <v>0.39950656445501809</v>
      </c>
      <c r="AK125" s="9">
        <f t="shared" si="9"/>
        <v>0.39950656445501809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Encargos'!E43)</f>
        <v>303</v>
      </c>
      <c r="O126" s="4">
        <f>Forward!O126+(-'Swap - Encargos'!F43)</f>
        <v>239</v>
      </c>
      <c r="P126" s="4">
        <f>Forward!P126+(-'Swap - Encargos'!G43)</f>
        <v>189</v>
      </c>
      <c r="Q126" s="4">
        <f>Forward!Q126+(-'Swap - Encargos'!H43)</f>
        <v>177</v>
      </c>
      <c r="R126" s="4">
        <f>Forward!R126+(-'Swap - Encargos'!I43)</f>
        <v>183</v>
      </c>
      <c r="S126" s="4">
        <f>Forward!S126+(-'Swap - Encargos'!J43)</f>
        <v>188</v>
      </c>
      <c r="T126" s="4">
        <f>Forward!T126+(-'Swap - Encargos'!K43)</f>
        <v>177</v>
      </c>
      <c r="U126" s="4">
        <f>Forward!U126</f>
        <v>0</v>
      </c>
      <c r="V126" s="6"/>
      <c r="W126" s="20">
        <f t="shared" si="0"/>
        <v>229.66666666666666</v>
      </c>
      <c r="X126" s="20">
        <f t="shared" si="1"/>
        <v>187.47222222222223</v>
      </c>
      <c r="Y126" s="23">
        <f t="shared" si="2"/>
        <v>210.53333333333333</v>
      </c>
      <c r="Z126" s="23">
        <f t="shared" si="3"/>
        <v>184.32242424242423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148.63333333333335</v>
      </c>
      <c r="AJ126" s="9">
        <f t="shared" si="8"/>
        <v>0.39289805269186717</v>
      </c>
      <c r="AK126" s="9">
        <f t="shared" si="9"/>
        <v>0.39289805269186717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Encargos'!E44)</f>
        <v>320</v>
      </c>
      <c r="O127" s="4">
        <f>Forward!O127+(-'Swap - Encargos'!F44)</f>
        <v>252</v>
      </c>
      <c r="P127" s="4">
        <f>Forward!P127+(-'Swap - Encargos'!G44)</f>
        <v>194</v>
      </c>
      <c r="Q127" s="4">
        <f>Forward!Q127+(-'Swap - Encargos'!H44)</f>
        <v>183</v>
      </c>
      <c r="R127" s="4">
        <f>Forward!R127+(-'Swap - Encargos'!I44)</f>
        <v>190</v>
      </c>
      <c r="S127" s="4">
        <f>Forward!S127+(-'Swap - Encargos'!J44)</f>
        <v>189</v>
      </c>
      <c r="T127" s="4">
        <f>Forward!T127+(-'Swap - Encargos'!K44)</f>
        <v>177</v>
      </c>
      <c r="U127" s="4">
        <f>Forward!U127</f>
        <v>0</v>
      </c>
      <c r="V127" s="6"/>
      <c r="W127" s="20">
        <f t="shared" si="0"/>
        <v>236.30555555555554</v>
      </c>
      <c r="X127" s="20">
        <f t="shared" si="1"/>
        <v>187.47222222222223</v>
      </c>
      <c r="Y127" s="23">
        <f t="shared" si="2"/>
        <v>216.88333333333333</v>
      </c>
      <c r="Z127" s="23">
        <f t="shared" si="3"/>
        <v>184.32242424242423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141.99444444444447</v>
      </c>
      <c r="AJ127" s="9">
        <f t="shared" si="8"/>
        <v>0.37534878256527748</v>
      </c>
      <c r="AK127" s="9">
        <f t="shared" si="9"/>
        <v>0.37534878256527748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Encargos'!E45)</f>
        <v>286</v>
      </c>
      <c r="O128" s="4">
        <f>Forward!O128+(-'Swap - Encargos'!F45)</f>
        <v>244</v>
      </c>
      <c r="P128" s="4">
        <f>Forward!P128+(-'Swap - Encargos'!G45)</f>
        <v>205</v>
      </c>
      <c r="Q128" s="4">
        <f>Forward!Q128+(-'Swap - Encargos'!H45)</f>
        <v>186</v>
      </c>
      <c r="R128" s="4">
        <f>Forward!R128+(-'Swap - Encargos'!I45)</f>
        <v>192</v>
      </c>
      <c r="S128" s="4">
        <f>Forward!S128+(-'Swap - Encargos'!J45)</f>
        <v>188</v>
      </c>
      <c r="T128" s="4">
        <f>Forward!T128+(-'Swap - Encargos'!K45)</f>
        <v>176</v>
      </c>
      <c r="U128" s="4">
        <f>Forward!U128</f>
        <v>0</v>
      </c>
      <c r="V128" s="6"/>
      <c r="W128" s="20">
        <f t="shared" si="0"/>
        <v>228.33333333333334</v>
      </c>
      <c r="X128" s="20">
        <f t="shared" si="1"/>
        <v>187.47222222222223</v>
      </c>
      <c r="Y128" s="23">
        <f t="shared" si="2"/>
        <v>212.8</v>
      </c>
      <c r="Z128" s="23">
        <f t="shared" si="3"/>
        <v>184.32242424242423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149.96666666666667</v>
      </c>
      <c r="AJ128" s="9">
        <f t="shared" si="8"/>
        <v>0.39642259229888094</v>
      </c>
      <c r="AK128" s="9">
        <f t="shared" si="9"/>
        <v>0.39642259229888094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Encargos'!E46)</f>
        <v>261</v>
      </c>
      <c r="O129" s="4">
        <f>Forward!O129+(-'Swap - Encargos'!F46)</f>
        <v>226</v>
      </c>
      <c r="P129" s="4">
        <f>Forward!P129+(-'Swap - Encargos'!G46)</f>
        <v>202</v>
      </c>
      <c r="Q129" s="4">
        <f>Forward!Q129+(-'Swap - Encargos'!H46)</f>
        <v>184</v>
      </c>
      <c r="R129" s="4">
        <f>Forward!R129+(-'Swap - Encargos'!I46)</f>
        <v>195</v>
      </c>
      <c r="S129" s="4">
        <f>Forward!S129+(-'Swap - Encargos'!J46)</f>
        <v>188</v>
      </c>
      <c r="T129" s="4">
        <f>Forward!T129+(-'Swap - Encargos'!K46)</f>
        <v>180</v>
      </c>
      <c r="U129" s="4">
        <f>Forward!U129</f>
        <v>0</v>
      </c>
      <c r="V129" s="6"/>
      <c r="W129" s="20">
        <f t="shared" si="0"/>
        <v>214.69444444444446</v>
      </c>
      <c r="X129" s="20">
        <f t="shared" si="1"/>
        <v>187.47222222222223</v>
      </c>
      <c r="Y129" s="23">
        <f t="shared" si="2"/>
        <v>205.08333333333334</v>
      </c>
      <c r="Z129" s="23">
        <f t="shared" si="3"/>
        <v>184.32242424242423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163.60555555555555</v>
      </c>
      <c r="AJ129" s="9">
        <f t="shared" si="8"/>
        <v>0.4324756953622933</v>
      </c>
      <c r="AK129" s="9">
        <f t="shared" si="9"/>
        <v>0.4324756953622933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Encargos'!E47)</f>
        <v>314</v>
      </c>
      <c r="O130" s="4">
        <f>Forward!O130+(-'Swap - Encargos'!F47)</f>
        <v>243</v>
      </c>
      <c r="P130" s="4">
        <f>Forward!P130+(-'Swap - Encargos'!G47)</f>
        <v>203</v>
      </c>
      <c r="Q130" s="4">
        <f>Forward!Q130+(-'Swap - Encargos'!H47)</f>
        <v>192</v>
      </c>
      <c r="R130" s="4">
        <f>Forward!R130+(-'Swap - Encargos'!I47)</f>
        <v>202</v>
      </c>
      <c r="S130" s="4">
        <f>Forward!S130+(-'Swap - Encargos'!J47)</f>
        <v>203</v>
      </c>
      <c r="T130" s="4">
        <f>Forward!T130+(-'Swap - Encargos'!K47)</f>
        <v>195</v>
      </c>
      <c r="U130" s="4">
        <f>Forward!U130</f>
        <v>0</v>
      </c>
      <c r="V130" s="6"/>
      <c r="W130" s="20">
        <f t="shared" si="0"/>
        <v>226.22222222222223</v>
      </c>
      <c r="X130" s="20">
        <f t="shared" si="1"/>
        <v>187.47222222222223</v>
      </c>
      <c r="Y130" s="23">
        <f t="shared" si="2"/>
        <v>216</v>
      </c>
      <c r="Z130" s="23">
        <f t="shared" si="3"/>
        <v>184.32242424242423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152.07777777777778</v>
      </c>
      <c r="AJ130" s="9">
        <f t="shared" si="8"/>
        <v>0.40200311334331951</v>
      </c>
      <c r="AK130" s="9">
        <f t="shared" si="9"/>
        <v>0.40200311334331951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Encargos'!E48)</f>
        <v>308</v>
      </c>
      <c r="O131" s="4">
        <f>Forward!O131+(-'Swap - Encargos'!F48)</f>
        <v>225</v>
      </c>
      <c r="P131" s="4">
        <f>Forward!P131+(-'Swap - Encargos'!G48)</f>
        <v>203</v>
      </c>
      <c r="Q131" s="4">
        <f>Forward!Q131+(-'Swap - Encargos'!H48)</f>
        <v>206</v>
      </c>
      <c r="R131" s="4">
        <f>Forward!R131+(-'Swap - Encargos'!I48)</f>
        <v>213</v>
      </c>
      <c r="S131" s="4">
        <f>Forward!S131+(-'Swap - Encargos'!J48)</f>
        <v>215</v>
      </c>
      <c r="T131" s="4">
        <f>Forward!T131+(-'Swap - Encargos'!K48)</f>
        <v>202</v>
      </c>
      <c r="U131" s="4">
        <f>Forward!U131</f>
        <v>0</v>
      </c>
      <c r="V131" s="6"/>
      <c r="W131" s="20">
        <f t="shared" si="0"/>
        <v>219.83333333333334</v>
      </c>
      <c r="X131" s="20">
        <f t="shared" si="1"/>
        <v>187.47222222222223</v>
      </c>
      <c r="Y131" s="23">
        <f t="shared" si="2"/>
        <v>217.05</v>
      </c>
      <c r="Z131" s="23">
        <f t="shared" si="3"/>
        <v>184.32242424242423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158.46666666666667</v>
      </c>
      <c r="AJ131" s="9">
        <f t="shared" si="8"/>
        <v>0.41889153229359416</v>
      </c>
      <c r="AK131" s="9">
        <f>IF(AJ131&gt;0,AJ131,0)</f>
        <v>0.41889153229359416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Encargos'!E49)</f>
        <v>278</v>
      </c>
      <c r="O132" s="4">
        <f>Forward!O132+(-'Swap - Encargos'!F49)</f>
        <v>220</v>
      </c>
      <c r="P132" s="4">
        <f>Forward!P132+(-'Swap - Encargos'!G49)</f>
        <v>199</v>
      </c>
      <c r="Q132" s="4">
        <f>Forward!Q132+(-'Swap - Encargos'!H49)</f>
        <v>204</v>
      </c>
      <c r="R132" s="4">
        <f>Forward!R132+(-'Swap - Encargos'!I49)</f>
        <v>202</v>
      </c>
      <c r="S132" s="4">
        <f>Forward!S132+(-'Swap - Encargos'!J49)</f>
        <v>209</v>
      </c>
      <c r="T132" s="4">
        <f>Forward!T132+(-'Swap - Encargos'!K49)</f>
        <v>201</v>
      </c>
      <c r="U132" s="4">
        <f>Forward!U132</f>
        <v>0</v>
      </c>
      <c r="V132" s="6"/>
      <c r="W132" s="20">
        <f t="shared" si="0"/>
        <v>211.77777777777777</v>
      </c>
      <c r="X132" s="20">
        <f t="shared" si="1"/>
        <v>187.47222222222223</v>
      </c>
      <c r="Y132" s="23">
        <f t="shared" si="2"/>
        <v>209.1</v>
      </c>
      <c r="Z132" s="23">
        <f t="shared" si="3"/>
        <v>184.32242424242423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166.52222222222224</v>
      </c>
      <c r="AJ132" s="9">
        <f t="shared" si="8"/>
        <v>0.44018562575263609</v>
      </c>
      <c r="AK132" s="9">
        <f>IF(AJ132&gt;0,AJ132,0)</f>
        <v>0.44018562575263609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Encargos'!E50)</f>
        <v>303</v>
      </c>
      <c r="O133" s="4">
        <f>Forward!O133+(-'Swap - Encargos'!F50)</f>
        <v>260</v>
      </c>
      <c r="P133" s="4">
        <f>Forward!P133+(-'Swap - Encargos'!G50)</f>
        <v>234</v>
      </c>
      <c r="Q133" s="4">
        <f>Forward!Q133+(-'Swap - Encargos'!H50)</f>
        <v>236</v>
      </c>
      <c r="R133" s="4">
        <f>Forward!R133+(-'Swap - Encargos'!I50)</f>
        <v>214</v>
      </c>
      <c r="S133" s="4">
        <f>Forward!S133+(-'Swap - Encargos'!J50)</f>
        <v>198</v>
      </c>
      <c r="T133" s="4">
        <f>Forward!T133+(-'Swap - Encargos'!K50)</f>
        <v>186</v>
      </c>
      <c r="U133" s="4">
        <f>Forward!U133</f>
        <v>0</v>
      </c>
      <c r="V133" s="6"/>
      <c r="W133" s="20">
        <f t="shared" si="0"/>
        <v>245.19444444444446</v>
      </c>
      <c r="X133" s="20">
        <f t="shared" si="1"/>
        <v>187.47222222222223</v>
      </c>
      <c r="Y133" s="23">
        <f t="shared" si="2"/>
        <v>230.15</v>
      </c>
      <c r="Z133" s="23">
        <f t="shared" si="3"/>
        <v>184.32242424242423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133.10555555555555</v>
      </c>
      <c r="AJ133" s="9">
        <f t="shared" si="8"/>
        <v>0.35185185185185186</v>
      </c>
      <c r="AK133" s="9">
        <f>IF(AJ133&gt;0,AJ133,0)</f>
        <v>0.35185185185185186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Encargos'!F51)</f>
        <v>326</v>
      </c>
      <c r="P134" s="4">
        <f>Forward!P134+(-'Swap - Encargos'!G51)</f>
        <v>259</v>
      </c>
      <c r="Q134" s="4">
        <f>Forward!Q134+(-'Swap - Encargos'!H51)</f>
        <v>253</v>
      </c>
      <c r="R134" s="4">
        <f>Forward!R134+(-'Swap - Encargos'!I51)</f>
        <v>236</v>
      </c>
      <c r="S134" s="4">
        <f>Forward!S134+(-'Swap - Encargos'!J51)</f>
        <v>207</v>
      </c>
      <c r="T134" s="4">
        <f>Forward!T134+(-'Swap - Encargos'!K51)</f>
        <v>197</v>
      </c>
      <c r="U134" s="4">
        <f>Forward!U134</f>
        <v>0</v>
      </c>
      <c r="V134" s="6"/>
      <c r="W134" s="20">
        <f t="shared" si="0"/>
        <v>279.33333333333331</v>
      </c>
      <c r="X134" s="20">
        <f t="shared" si="1"/>
        <v>187.47222222222223</v>
      </c>
      <c r="Y134" s="23">
        <f t="shared" si="2"/>
        <v>256.2</v>
      </c>
      <c r="Z134" s="23">
        <f t="shared" si="3"/>
        <v>184.32242424242423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110.66666666666669</v>
      </c>
      <c r="AJ134" s="9">
        <f t="shared" si="8"/>
        <v>0.28376068376068381</v>
      </c>
      <c r="AK134" s="9">
        <f>IF(AJ134&gt;0,AJ134,0)</f>
        <v>0.28376068376068381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Encargos'!F52)</f>
        <v>375</v>
      </c>
      <c r="P135" s="4">
        <f>Forward!P135+(-'Swap - Encargos'!G52)</f>
        <v>263</v>
      </c>
      <c r="Q135" s="4">
        <f>Forward!Q135+(-'Swap - Encargos'!H52)</f>
        <v>270</v>
      </c>
      <c r="R135" s="4">
        <f>Forward!R135+(-'Swap - Encargos'!I52)</f>
        <v>243</v>
      </c>
      <c r="S135" s="4">
        <f>Forward!S135+(-'Swap - Encargos'!J52)</f>
        <v>226</v>
      </c>
      <c r="T135" s="4">
        <f>Forward!T135+(-'Swap - Encargos'!K52)</f>
        <v>200</v>
      </c>
      <c r="U135" s="4">
        <f>Forward!U135</f>
        <v>0</v>
      </c>
      <c r="V135" s="6"/>
      <c r="W135" s="20">
        <f t="shared" si="0"/>
        <v>299</v>
      </c>
      <c r="X135" s="20">
        <f t="shared" si="1"/>
        <v>187.47222222222223</v>
      </c>
      <c r="Y135" s="23">
        <f t="shared" si="2"/>
        <v>272.48333333333335</v>
      </c>
      <c r="Z135" s="23">
        <f t="shared" si="3"/>
        <v>184.32242424242423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91</v>
      </c>
      <c r="AJ135" s="9">
        <f>(AE135-W135)/AE135</f>
        <v>0.23333333333333334</v>
      </c>
      <c r="AK135" s="9">
        <f>IF(AJ135&gt;0,AJ135,0)</f>
        <v>0.23333333333333334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Encargos'!F53)</f>
        <v>334</v>
      </c>
      <c r="P136" s="4">
        <f>Forward!P136+(-'Swap - Encargos'!G53)</f>
        <v>251</v>
      </c>
      <c r="Q136" s="4">
        <f>Forward!Q136+(-'Swap - Encargos'!H53)</f>
        <v>251</v>
      </c>
      <c r="R136" s="4">
        <f>Forward!R136+(-'Swap - Encargos'!I53)</f>
        <v>236</v>
      </c>
      <c r="S136" s="4">
        <f>Forward!S136+(-'Swap - Encargos'!J53)</f>
        <v>225</v>
      </c>
      <c r="T136" s="4">
        <f>Forward!T136+(-'Swap - Encargos'!K53)</f>
        <v>212</v>
      </c>
      <c r="U136" s="4">
        <f>Forward!U136</f>
        <v>0</v>
      </c>
      <c r="V136" s="6"/>
      <c r="W136" s="20">
        <f t="shared" si="0"/>
        <v>273.22222222222223</v>
      </c>
      <c r="X136" s="20">
        <f t="shared" si="1"/>
        <v>187.47222222222223</v>
      </c>
      <c r="Y136" s="23">
        <f t="shared" si="2"/>
        <v>255.33333333333334</v>
      </c>
      <c r="Z136" s="23">
        <f t="shared" si="3"/>
        <v>184.32242424242423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116.77777777777777</v>
      </c>
      <c r="AJ136" s="9">
        <f t="shared" ref="AJ136:AJ139" si="18">(AE136-W136)/AE136</f>
        <v>0.29943019943019944</v>
      </c>
      <c r="AK136" s="9">
        <f t="shared" ref="AK136:AK139" si="19">IF(AJ136&gt;0,AJ136,0)</f>
        <v>0.29943019943019944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Encargos'!F54)</f>
        <v>266</v>
      </c>
      <c r="P137" s="4">
        <f>Forward!P137+(-'Swap - Encargos'!G54)</f>
        <v>248</v>
      </c>
      <c r="Q137" s="4">
        <f>Forward!Q137+(-'Swap - Encargos'!H54)</f>
        <v>251</v>
      </c>
      <c r="R137" s="4">
        <f>Forward!R137+(-'Swap - Encargos'!I54)</f>
        <v>232</v>
      </c>
      <c r="S137" s="4">
        <f>Forward!S137+(-'Swap - Encargos'!J54)</f>
        <v>212</v>
      </c>
      <c r="T137" s="4">
        <f>Forward!T137+(-'Swap - Encargos'!K54)</f>
        <v>206</v>
      </c>
      <c r="U137" s="4">
        <f>Forward!U137</f>
        <v>0</v>
      </c>
      <c r="V137" s="4"/>
      <c r="W137" s="20">
        <f t="shared" si="0"/>
        <v>252.16666666666666</v>
      </c>
      <c r="X137" s="20">
        <f t="shared" si="1"/>
        <v>187.47222222222223</v>
      </c>
      <c r="Y137" s="23">
        <f t="shared" si="2"/>
        <v>238.8</v>
      </c>
      <c r="Z137" s="23">
        <f t="shared" si="3"/>
        <v>184.32242424242423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137.83333333333334</v>
      </c>
      <c r="AJ137" s="9">
        <f t="shared" si="18"/>
        <v>0.35341880341880344</v>
      </c>
      <c r="AK137" s="9">
        <f t="shared" si="19"/>
        <v>0.35341880341880344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Encargos'!F55)</f>
        <v>308</v>
      </c>
      <c r="P138" s="4">
        <f>Forward!P138+(-'Swap - Encargos'!G55)</f>
        <v>263</v>
      </c>
      <c r="Q138" s="4">
        <f>Forward!Q138+(-'Swap - Encargos'!H55)</f>
        <v>254</v>
      </c>
      <c r="R138" s="4">
        <f>Forward!R138+(-'Swap - Encargos'!I55)</f>
        <v>236</v>
      </c>
      <c r="S138" s="4">
        <f>Forward!S138+(-'Swap - Encargos'!J55)</f>
        <v>231</v>
      </c>
      <c r="T138" s="4">
        <f>Forward!T138+(-'Swap - Encargos'!K55)</f>
        <v>209</v>
      </c>
      <c r="U138" s="4">
        <f>Forward!U138</f>
        <v>0</v>
      </c>
      <c r="V138" s="4"/>
      <c r="W138" s="20">
        <f t="shared" si="0"/>
        <v>267</v>
      </c>
      <c r="X138" s="20">
        <f t="shared" si="1"/>
        <v>187.47222222222223</v>
      </c>
      <c r="Y138" s="23">
        <f t="shared" si="2"/>
        <v>251.8</v>
      </c>
      <c r="Z138" s="23">
        <f t="shared" si="3"/>
        <v>184.32242424242423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123</v>
      </c>
      <c r="AJ138" s="9">
        <f t="shared" si="18"/>
        <v>0.31538461538461537</v>
      </c>
      <c r="AK138" s="9">
        <f t="shared" si="19"/>
        <v>0.31538461538461537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Encargos'!F56)</f>
        <v>295</v>
      </c>
      <c r="P139" s="4">
        <f>Forward!P139+(-'Swap - Encargos'!G56)</f>
        <v>272</v>
      </c>
      <c r="Q139" s="4">
        <f>Forward!Q139+(-'Swap - Encargos'!H56)</f>
        <v>257</v>
      </c>
      <c r="R139" s="4">
        <f>Forward!R139+(-'Swap - Encargos'!I56)</f>
        <v>241</v>
      </c>
      <c r="S139" s="4">
        <f>Forward!S139+(-'Swap - Encargos'!J56)</f>
        <v>223</v>
      </c>
      <c r="T139" s="4">
        <f>Forward!T139+(-'Swap - Encargos'!K56)</f>
        <v>213</v>
      </c>
      <c r="U139" s="4">
        <f>Forward!U139</f>
        <v>0</v>
      </c>
      <c r="V139" s="4"/>
      <c r="W139" s="20">
        <f t="shared" si="0"/>
        <v>267.16666666666669</v>
      </c>
      <c r="X139" s="20">
        <f t="shared" si="1"/>
        <v>187.47222222222223</v>
      </c>
      <c r="Y139" s="23">
        <f t="shared" si="2"/>
        <v>250.76666666666668</v>
      </c>
      <c r="Z139" s="23">
        <f t="shared" si="3"/>
        <v>184.32242424242423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122.83333333333331</v>
      </c>
      <c r="AJ139" s="9">
        <f t="shared" si="18"/>
        <v>0.31495726495726489</v>
      </c>
      <c r="AK139" s="9">
        <f t="shared" si="19"/>
        <v>0.31495726495726489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Encargos'!F57)</f>
        <v>258</v>
      </c>
      <c r="P140" s="4">
        <f>Forward!P140+(-'Swap - Encargos'!G57)</f>
        <v>273</v>
      </c>
      <c r="Q140" s="4">
        <f>Forward!Q140+(-'Swap - Encargos'!H57)</f>
        <v>259</v>
      </c>
      <c r="R140" s="4">
        <f>Forward!R140+(-'Swap - Encargos'!I57)</f>
        <v>241</v>
      </c>
      <c r="S140" s="4">
        <f>Forward!S140+(-'Swap - Encargos'!J57)</f>
        <v>218</v>
      </c>
      <c r="T140" s="4">
        <f>Forward!T140+(-'Swap - Encargos'!K57)</f>
        <v>211</v>
      </c>
      <c r="U140" s="4">
        <f>Forward!U140</f>
        <v>0</v>
      </c>
      <c r="V140" s="4"/>
      <c r="W140" s="20">
        <f t="shared" si="0"/>
        <v>260.5</v>
      </c>
      <c r="X140" s="20">
        <f t="shared" si="1"/>
        <v>187.47222222222223</v>
      </c>
      <c r="Y140" s="23">
        <f t="shared" si="2"/>
        <v>245.1</v>
      </c>
      <c r="Z140" s="23">
        <f t="shared" si="3"/>
        <v>184.32242424242423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129.5</v>
      </c>
      <c r="AJ140" s="9">
        <f t="shared" ref="AJ140" si="23">(AE140-W140)/AE140</f>
        <v>0.33205128205128204</v>
      </c>
      <c r="AK140" s="9">
        <f t="shared" ref="AK140" si="24">IF(AJ140&gt;0,AJ140,0)</f>
        <v>0.33205128205128204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D07D-47FA-46F4-9B86-7045F9DCA3FF}">
  <sheetPr>
    <pageSetUpPr fitToPage="1"/>
  </sheetPr>
  <dimension ref="A1:CV145"/>
  <sheetViews>
    <sheetView showGridLines="0" zoomScale="90" zoomScaleNormal="90" workbookViewId="0">
      <pane xSplit="3" ySplit="1" topLeftCell="E81" activePane="bottomRight" state="frozen"/>
      <selection pane="topRight"/>
      <selection pane="bottomLeft"/>
      <selection pane="bottomRight" activeCell="Q114" sqref="Q11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5" width="12.6640625" customWidth="1"/>
    <col min="6" max="10" width="12.6640625" hidden="1" customWidth="1"/>
    <col min="11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</f>
        <v>234</v>
      </c>
      <c r="L86" s="4">
        <f>Forward!L86</f>
        <v>241</v>
      </c>
      <c r="M86" s="4">
        <f>Forward!M86</f>
        <v>214</v>
      </c>
      <c r="N86" s="4">
        <f>Forward!N86</f>
        <v>199</v>
      </c>
      <c r="O86" s="4">
        <f>Forward!O86</f>
        <v>191</v>
      </c>
      <c r="P86" s="4">
        <f>Forward!P86</f>
        <v>183</v>
      </c>
      <c r="Q86" s="4">
        <f>Forward!Q86</f>
        <v>178</v>
      </c>
      <c r="R86" s="4">
        <f>Forward!R86</f>
        <v>173</v>
      </c>
      <c r="S86" s="4">
        <f>Forward!S86</f>
        <v>168</v>
      </c>
      <c r="T86" s="4">
        <f>Forward!T86</f>
        <v>163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229.66666666666666</v>
      </c>
      <c r="X86" s="20">
        <f t="shared" ref="X86:X140" si="1">AVERAGE($W$2:$W$198)</f>
        <v>203.2929292929293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215.8</v>
      </c>
      <c r="Z86" s="23">
        <f t="shared" ref="Z86:Z140" si="3">AVERAGE($Y$2:$Y$198)</f>
        <v>196.8130303030303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76.333333333333343</v>
      </c>
      <c r="AJ86" s="9">
        <f t="shared" ref="AJ86:AJ134" si="8">(AE86-W86)/AE86</f>
        <v>0.24945533769063183</v>
      </c>
      <c r="AK86" s="9">
        <f t="shared" ref="AK86:AK130" si="9">IF(AJ86&gt;0,AJ86,0)</f>
        <v>0.24945533769063183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</f>
        <v>173</v>
      </c>
      <c r="L87" s="4">
        <f>Forward!L87</f>
        <v>234</v>
      </c>
      <c r="M87" s="4">
        <f>Forward!M87</f>
        <v>219</v>
      </c>
      <c r="N87" s="4">
        <f>Forward!N87</f>
        <v>201</v>
      </c>
      <c r="O87" s="4">
        <f>Forward!O87</f>
        <v>193</v>
      </c>
      <c r="P87" s="4">
        <f>Forward!P87</f>
        <v>185</v>
      </c>
      <c r="Q87" s="4">
        <f>Forward!Q87</f>
        <v>180</v>
      </c>
      <c r="R87" s="4">
        <f>Forward!R87</f>
        <v>175</v>
      </c>
      <c r="S87" s="4">
        <f>Forward!S87</f>
        <v>170</v>
      </c>
      <c r="T87" s="4">
        <f>Forward!T87</f>
        <v>165</v>
      </c>
      <c r="U87" s="4">
        <f>Forward!U87</f>
        <v>0</v>
      </c>
      <c r="V87" s="6"/>
      <c r="W87" s="20">
        <f t="shared" si="0"/>
        <v>209.44444444444446</v>
      </c>
      <c r="X87" s="20">
        <f t="shared" si="1"/>
        <v>203.2929292929293</v>
      </c>
      <c r="Y87" s="23">
        <f t="shared" si="2"/>
        <v>204.2</v>
      </c>
      <c r="Z87" s="23">
        <f t="shared" si="3"/>
        <v>196.8130303030303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96.555555555555543</v>
      </c>
      <c r="AJ87" s="9">
        <f t="shared" si="8"/>
        <v>0.3155410312273057</v>
      </c>
      <c r="AK87" s="9">
        <f t="shared" si="9"/>
        <v>0.3155410312273057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</f>
        <v>192</v>
      </c>
      <c r="L88" s="4">
        <f>Forward!L88</f>
        <v>258</v>
      </c>
      <c r="M88" s="4">
        <f>Forward!M88</f>
        <v>225</v>
      </c>
      <c r="N88" s="4">
        <f>Forward!N88</f>
        <v>200</v>
      </c>
      <c r="O88" s="4">
        <f>Forward!O88</f>
        <v>192</v>
      </c>
      <c r="P88" s="4">
        <f>Forward!P88</f>
        <v>184</v>
      </c>
      <c r="Q88" s="4">
        <f>Forward!Q88</f>
        <v>179</v>
      </c>
      <c r="R88" s="4">
        <f>Forward!R88</f>
        <v>174</v>
      </c>
      <c r="S88" s="4">
        <f>Forward!S88</f>
        <v>169</v>
      </c>
      <c r="T88" s="4">
        <f>Forward!T88</f>
        <v>164</v>
      </c>
      <c r="U88" s="4">
        <f>Forward!U88</f>
        <v>0</v>
      </c>
      <c r="V88" s="6"/>
      <c r="W88" s="20">
        <f t="shared" si="0"/>
        <v>225.44444444444446</v>
      </c>
      <c r="X88" s="20">
        <f t="shared" si="1"/>
        <v>203.2929292929293</v>
      </c>
      <c r="Y88" s="23">
        <f t="shared" si="2"/>
        <v>213.13333333333333</v>
      </c>
      <c r="Z88" s="23">
        <f t="shared" si="3"/>
        <v>196.8130303030303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80.555555555555543</v>
      </c>
      <c r="AJ88" s="9">
        <f t="shared" si="8"/>
        <v>0.26325344952795932</v>
      </c>
      <c r="AK88" s="9">
        <f t="shared" si="9"/>
        <v>0.26325344952795932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</f>
        <v>172</v>
      </c>
      <c r="L89" s="4">
        <f>Forward!L89</f>
        <v>258</v>
      </c>
      <c r="M89" s="4">
        <f>Forward!M89</f>
        <v>233</v>
      </c>
      <c r="N89" s="4">
        <f>Forward!N89</f>
        <v>202</v>
      </c>
      <c r="O89" s="4">
        <f>Forward!O89</f>
        <v>194</v>
      </c>
      <c r="P89" s="4">
        <f>Forward!P89</f>
        <v>186</v>
      </c>
      <c r="Q89" s="4">
        <f>Forward!Q89</f>
        <v>181</v>
      </c>
      <c r="R89" s="4">
        <f>Forward!R89</f>
        <v>176</v>
      </c>
      <c r="S89" s="4">
        <f>Forward!S89</f>
        <v>171</v>
      </c>
      <c r="T89" s="4">
        <f>Forward!T89</f>
        <v>166</v>
      </c>
      <c r="U89" s="4">
        <f>Forward!U89</f>
        <v>0</v>
      </c>
      <c r="V89" s="6"/>
      <c r="W89" s="20">
        <f t="shared" si="0"/>
        <v>223.5</v>
      </c>
      <c r="X89" s="20">
        <f t="shared" si="1"/>
        <v>203.2929292929293</v>
      </c>
      <c r="Y89" s="23">
        <f t="shared" si="2"/>
        <v>212.5</v>
      </c>
      <c r="Z89" s="23">
        <f t="shared" si="3"/>
        <v>196.8130303030303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82.5</v>
      </c>
      <c r="AJ89" s="9">
        <f t="shared" si="8"/>
        <v>0.26960784313725489</v>
      </c>
      <c r="AK89" s="9">
        <f t="shared" si="9"/>
        <v>0.26960784313725489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</f>
        <v>170</v>
      </c>
      <c r="L90" s="4">
        <f>Forward!L90</f>
        <v>235</v>
      </c>
      <c r="M90" s="4">
        <f>Forward!M90</f>
        <v>228</v>
      </c>
      <c r="N90" s="4">
        <f>Forward!N90</f>
        <v>208</v>
      </c>
      <c r="O90" s="4">
        <f>Forward!O90</f>
        <v>200</v>
      </c>
      <c r="P90" s="4">
        <f>Forward!P90</f>
        <v>192</v>
      </c>
      <c r="Q90" s="4">
        <f>Forward!Q90</f>
        <v>187</v>
      </c>
      <c r="R90" s="4">
        <f>Forward!R90</f>
        <v>182</v>
      </c>
      <c r="S90" s="4">
        <f>Forward!S90</f>
        <v>177</v>
      </c>
      <c r="T90" s="4">
        <f>Forward!T90</f>
        <v>172</v>
      </c>
      <c r="U90" s="4">
        <f>Forward!U90</f>
        <v>0</v>
      </c>
      <c r="V90" s="6"/>
      <c r="W90" s="20">
        <f t="shared" si="0"/>
        <v>215.22222222222223</v>
      </c>
      <c r="X90" s="20">
        <f t="shared" si="1"/>
        <v>203.2929292929293</v>
      </c>
      <c r="Y90" s="23">
        <f t="shared" si="2"/>
        <v>209.66666666666666</v>
      </c>
      <c r="Z90" s="23">
        <f t="shared" si="3"/>
        <v>196.8130303030303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90.777777777777771</v>
      </c>
      <c r="AJ90" s="9">
        <f t="shared" si="8"/>
        <v>0.29665940450254175</v>
      </c>
      <c r="AK90" s="9">
        <f t="shared" si="9"/>
        <v>0.29665940450254175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</f>
        <v>164</v>
      </c>
      <c r="L91" s="4">
        <f>Forward!L91</f>
        <v>232</v>
      </c>
      <c r="M91" s="4">
        <f>Forward!M91</f>
        <v>223</v>
      </c>
      <c r="N91" s="4">
        <f>Forward!N91</f>
        <v>202</v>
      </c>
      <c r="O91" s="4">
        <f>Forward!O91</f>
        <v>194</v>
      </c>
      <c r="P91" s="4">
        <f>Forward!P91</f>
        <v>186</v>
      </c>
      <c r="Q91" s="4">
        <f>Forward!Q91</f>
        <v>181</v>
      </c>
      <c r="R91" s="4">
        <f>Forward!R91</f>
        <v>176</v>
      </c>
      <c r="S91" s="4">
        <f>Forward!S91</f>
        <v>171</v>
      </c>
      <c r="T91" s="4">
        <f>Forward!T91</f>
        <v>166</v>
      </c>
      <c r="U91" s="4">
        <f>Forward!U91</f>
        <v>0</v>
      </c>
      <c r="V91" s="6"/>
      <c r="W91" s="20">
        <f t="shared" si="0"/>
        <v>211.61111111111111</v>
      </c>
      <c r="X91" s="20">
        <f t="shared" si="1"/>
        <v>203.2929292929293</v>
      </c>
      <c r="Y91" s="23">
        <f t="shared" si="2"/>
        <v>204.83333333333334</v>
      </c>
      <c r="Z91" s="23">
        <f t="shared" si="3"/>
        <v>196.8130303030303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94.388888888888886</v>
      </c>
      <c r="AJ91" s="9">
        <f t="shared" si="8"/>
        <v>0.30846042120551925</v>
      </c>
      <c r="AK91" s="9">
        <f t="shared" si="9"/>
        <v>0.30846042120551925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</f>
        <v>97</v>
      </c>
      <c r="L92" s="4">
        <f>Forward!L92</f>
        <v>217</v>
      </c>
      <c r="M92" s="4">
        <f>Forward!M92</f>
        <v>217</v>
      </c>
      <c r="N92" s="4">
        <f>Forward!N92</f>
        <v>203</v>
      </c>
      <c r="O92" s="4">
        <f>Forward!O92</f>
        <v>195</v>
      </c>
      <c r="P92" s="4">
        <f>Forward!P92</f>
        <v>187</v>
      </c>
      <c r="Q92" s="4">
        <f>Forward!Q92</f>
        <v>182</v>
      </c>
      <c r="R92" s="4">
        <f>Forward!R92</f>
        <v>177</v>
      </c>
      <c r="S92" s="4">
        <f>Forward!S92</f>
        <v>172</v>
      </c>
      <c r="T92" s="4">
        <f>Forward!T92</f>
        <v>167</v>
      </c>
      <c r="U92" s="4">
        <f>Forward!U92</f>
        <v>0</v>
      </c>
      <c r="V92" s="6"/>
      <c r="W92" s="20">
        <f t="shared" si="0"/>
        <v>194.66666666666666</v>
      </c>
      <c r="X92" s="20">
        <f t="shared" si="1"/>
        <v>203.2929292929293</v>
      </c>
      <c r="Y92" s="23">
        <f t="shared" si="2"/>
        <v>194.8</v>
      </c>
      <c r="Z92" s="23">
        <f t="shared" si="3"/>
        <v>196.8130303030303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111.33333333333334</v>
      </c>
      <c r="AJ92" s="9">
        <f t="shared" si="8"/>
        <v>0.36383442265795213</v>
      </c>
      <c r="AK92" s="9">
        <f t="shared" si="9"/>
        <v>0.36383442265795213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</f>
        <v>99</v>
      </c>
      <c r="L93" s="4">
        <f>Forward!L93</f>
        <v>203</v>
      </c>
      <c r="M93" s="4">
        <f>Forward!M93</f>
        <v>208</v>
      </c>
      <c r="N93" s="4">
        <f>Forward!N93</f>
        <v>198</v>
      </c>
      <c r="O93" s="4">
        <f>Forward!O93</f>
        <v>190</v>
      </c>
      <c r="P93" s="4">
        <f>Forward!P93</f>
        <v>182</v>
      </c>
      <c r="Q93" s="4">
        <f>Forward!Q93</f>
        <v>177</v>
      </c>
      <c r="R93" s="4">
        <f>Forward!R93</f>
        <v>172</v>
      </c>
      <c r="S93" s="4">
        <f>Forward!S93</f>
        <v>167</v>
      </c>
      <c r="T93" s="4">
        <f>Forward!T93</f>
        <v>162</v>
      </c>
      <c r="U93" s="4">
        <f>Forward!U93</f>
        <v>0</v>
      </c>
      <c r="V93" s="6"/>
      <c r="W93" s="20">
        <f t="shared" si="0"/>
        <v>189.25</v>
      </c>
      <c r="X93" s="20">
        <f t="shared" si="1"/>
        <v>203.2929292929293</v>
      </c>
      <c r="Y93" s="23">
        <f t="shared" si="2"/>
        <v>189.28333333333333</v>
      </c>
      <c r="Z93" s="23">
        <f t="shared" si="3"/>
        <v>196.8130303030303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116.75</v>
      </c>
      <c r="AJ93" s="9">
        <f t="shared" si="8"/>
        <v>0.38153594771241828</v>
      </c>
      <c r="AK93" s="9">
        <f t="shared" si="9"/>
        <v>0.38153594771241828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</f>
        <v>119</v>
      </c>
      <c r="L94" s="4">
        <f>Forward!L94</f>
        <v>197</v>
      </c>
      <c r="M94" s="4">
        <f>Forward!M94</f>
        <v>204</v>
      </c>
      <c r="N94" s="4">
        <f>Forward!N94</f>
        <v>200</v>
      </c>
      <c r="O94" s="4">
        <f>Forward!O94</f>
        <v>192</v>
      </c>
      <c r="P94" s="4">
        <f>Forward!P94</f>
        <v>184</v>
      </c>
      <c r="Q94" s="4">
        <f>Forward!Q94</f>
        <v>179</v>
      </c>
      <c r="R94" s="4">
        <f>Forward!R94</f>
        <v>174</v>
      </c>
      <c r="S94" s="4">
        <f>Forward!S94</f>
        <v>169</v>
      </c>
      <c r="T94" s="4">
        <f>Forward!T94</f>
        <v>164</v>
      </c>
      <c r="U94" s="4">
        <f>Forward!U94</f>
        <v>0</v>
      </c>
      <c r="V94" s="6"/>
      <c r="W94" s="20">
        <f t="shared" si="0"/>
        <v>191.33333333333334</v>
      </c>
      <c r="X94" s="20">
        <f t="shared" si="1"/>
        <v>203.2929292929293</v>
      </c>
      <c r="Y94" s="23">
        <f t="shared" si="2"/>
        <v>191.06666666666666</v>
      </c>
      <c r="Z94" s="23">
        <f t="shared" si="3"/>
        <v>196.8130303030303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114.66666666666666</v>
      </c>
      <c r="AJ94" s="9">
        <f t="shared" si="8"/>
        <v>0.37472766884531589</v>
      </c>
      <c r="AK94" s="9">
        <f t="shared" si="9"/>
        <v>0.37472766884531589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</f>
        <v>95</v>
      </c>
      <c r="L95" s="4">
        <f>Forward!L95</f>
        <v>165</v>
      </c>
      <c r="M95" s="4">
        <f>Forward!M95</f>
        <v>185</v>
      </c>
      <c r="N95" s="4">
        <f>Forward!N95</f>
        <v>185</v>
      </c>
      <c r="O95" s="4">
        <f>Forward!O95</f>
        <v>177</v>
      </c>
      <c r="P95" s="4">
        <f>Forward!P95</f>
        <v>175</v>
      </c>
      <c r="Q95" s="4">
        <f>Forward!Q95</f>
        <v>170</v>
      </c>
      <c r="R95" s="4">
        <f>Forward!R95</f>
        <v>165</v>
      </c>
      <c r="S95" s="4">
        <f>Forward!S95</f>
        <v>160</v>
      </c>
      <c r="T95" s="4">
        <f>Forward!T95</f>
        <v>155</v>
      </c>
      <c r="U95" s="4">
        <f>Forward!U95</f>
        <v>0</v>
      </c>
      <c r="V95" s="6"/>
      <c r="W95" s="20">
        <f t="shared" si="0"/>
        <v>170.83333333333334</v>
      </c>
      <c r="X95" s="20">
        <f t="shared" si="1"/>
        <v>203.2929292929293</v>
      </c>
      <c r="Y95" s="23">
        <f t="shared" si="2"/>
        <v>173.4</v>
      </c>
      <c r="Z95" s="23">
        <f t="shared" si="3"/>
        <v>196.8130303030303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135.16666666666666</v>
      </c>
      <c r="AJ95" s="9">
        <f t="shared" si="8"/>
        <v>0.44172113289760345</v>
      </c>
      <c r="AK95" s="9">
        <f t="shared" si="9"/>
        <v>0.44172113289760345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</f>
        <v>90</v>
      </c>
      <c r="L96" s="4">
        <f>Forward!L96</f>
        <v>121</v>
      </c>
      <c r="M96" s="4">
        <f>Forward!M96</f>
        <v>163</v>
      </c>
      <c r="N96" s="4">
        <f>Forward!N96</f>
        <v>173</v>
      </c>
      <c r="O96" s="4">
        <f>Forward!O96</f>
        <v>165</v>
      </c>
      <c r="P96" s="4">
        <f>Forward!P96</f>
        <v>175</v>
      </c>
      <c r="Q96" s="4">
        <f>Forward!Q96</f>
        <v>170</v>
      </c>
      <c r="R96" s="4">
        <f>Forward!R96</f>
        <v>165</v>
      </c>
      <c r="S96" s="4">
        <f>Forward!S96</f>
        <v>160</v>
      </c>
      <c r="T96" s="4">
        <f>Forward!T96</f>
        <v>155</v>
      </c>
      <c r="U96" s="4">
        <f>Forward!U96</f>
        <v>0</v>
      </c>
      <c r="V96" s="6"/>
      <c r="W96" s="20">
        <f t="shared" si="0"/>
        <v>147.72222222222223</v>
      </c>
      <c r="X96" s="20">
        <f t="shared" si="1"/>
        <v>203.2929292929293</v>
      </c>
      <c r="Y96" s="23">
        <f t="shared" si="2"/>
        <v>156.56666666666666</v>
      </c>
      <c r="Z96" s="23">
        <f t="shared" si="3"/>
        <v>196.8130303030303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158.27777777777777</v>
      </c>
      <c r="AJ96" s="9">
        <f t="shared" si="8"/>
        <v>0.51724763979665933</v>
      </c>
      <c r="AK96" s="9">
        <f t="shared" si="9"/>
        <v>0.51724763979665933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</f>
        <v>91</v>
      </c>
      <c r="L97" s="4">
        <f>Forward!L97</f>
        <v>118</v>
      </c>
      <c r="M97" s="4">
        <f>Forward!M97</f>
        <v>158</v>
      </c>
      <c r="N97" s="4">
        <f>Forward!N97</f>
        <v>170</v>
      </c>
      <c r="O97" s="4">
        <f>Forward!O97</f>
        <v>162</v>
      </c>
      <c r="P97" s="4">
        <f>Forward!P97</f>
        <v>175</v>
      </c>
      <c r="Q97" s="4">
        <f>Forward!Q97</f>
        <v>170</v>
      </c>
      <c r="R97" s="4">
        <f>Forward!R97</f>
        <v>165</v>
      </c>
      <c r="S97" s="4">
        <f>Forward!S97</f>
        <v>160</v>
      </c>
      <c r="T97" s="4">
        <f>Forward!T97</f>
        <v>155</v>
      </c>
      <c r="U97" s="4">
        <f>Forward!U97</f>
        <v>0</v>
      </c>
      <c r="V97" s="6"/>
      <c r="W97" s="20">
        <f t="shared" si="0"/>
        <v>146.47222222222223</v>
      </c>
      <c r="X97" s="20">
        <f t="shared" si="1"/>
        <v>203.2929292929293</v>
      </c>
      <c r="Y97" s="23">
        <f t="shared" si="2"/>
        <v>155.19999999999999</v>
      </c>
      <c r="Z97" s="23">
        <f t="shared" si="3"/>
        <v>196.8130303030303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159.52777777777777</v>
      </c>
      <c r="AJ97" s="9">
        <f t="shared" si="8"/>
        <v>0.52133260711692087</v>
      </c>
      <c r="AK97" s="9">
        <f t="shared" si="9"/>
        <v>0.52133260711692087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</f>
        <v>108</v>
      </c>
      <c r="M98" s="4">
        <f>Forward!M98</f>
        <v>130</v>
      </c>
      <c r="N98" s="4">
        <f>Forward!N98</f>
        <v>145</v>
      </c>
      <c r="O98" s="4">
        <f>Forward!O98</f>
        <v>158</v>
      </c>
      <c r="P98" s="4">
        <f>Forward!P98</f>
        <v>179</v>
      </c>
      <c r="Q98" s="4">
        <f>Forward!Q98</f>
        <v>174</v>
      </c>
      <c r="R98" s="4">
        <f>Forward!R98</f>
        <v>169</v>
      </c>
      <c r="S98" s="4">
        <f>Forward!S98</f>
        <v>164</v>
      </c>
      <c r="T98" s="4">
        <f>Forward!T98</f>
        <v>159</v>
      </c>
      <c r="U98" s="4">
        <f>Forward!U98</f>
        <v>0</v>
      </c>
      <c r="V98" s="6"/>
      <c r="W98" s="20">
        <f t="shared" si="0"/>
        <v>127.66666666666667</v>
      </c>
      <c r="X98" s="20">
        <f t="shared" si="1"/>
        <v>203.2929292929293</v>
      </c>
      <c r="Y98" s="23">
        <f t="shared" si="2"/>
        <v>144</v>
      </c>
      <c r="Z98" s="23">
        <f t="shared" si="3"/>
        <v>196.8130303030303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189.13333333333333</v>
      </c>
      <c r="AJ98" s="9">
        <f t="shared" si="8"/>
        <v>0.59701178451178449</v>
      </c>
      <c r="AK98" s="9">
        <f t="shared" si="9"/>
        <v>0.59701178451178449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</f>
        <v>107</v>
      </c>
      <c r="M99" s="4">
        <f>Forward!M99</f>
        <v>121</v>
      </c>
      <c r="N99" s="4">
        <f>Forward!N99</f>
        <v>134</v>
      </c>
      <c r="O99" s="4">
        <f>Forward!O99</f>
        <v>145</v>
      </c>
      <c r="P99" s="4">
        <f>Forward!P99</f>
        <v>179</v>
      </c>
      <c r="Q99" s="4">
        <f>Forward!Q99</f>
        <v>178</v>
      </c>
      <c r="R99" s="4">
        <f>Forward!R99</f>
        <v>173</v>
      </c>
      <c r="S99" s="4">
        <f>Forward!S99</f>
        <v>168</v>
      </c>
      <c r="T99" s="4">
        <f>Forward!T99</f>
        <v>163</v>
      </c>
      <c r="U99" s="4">
        <f>Forward!U99</f>
        <v>0</v>
      </c>
      <c r="V99" s="6"/>
      <c r="W99" s="20">
        <f t="shared" si="0"/>
        <v>121.72222222222223</v>
      </c>
      <c r="X99" s="20">
        <f t="shared" si="1"/>
        <v>203.2929292929293</v>
      </c>
      <c r="Y99" s="23">
        <f t="shared" si="2"/>
        <v>138.38333333333333</v>
      </c>
      <c r="Z99" s="23">
        <f t="shared" si="3"/>
        <v>196.8130303030303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195.07777777777778</v>
      </c>
      <c r="AJ99" s="9">
        <f t="shared" si="8"/>
        <v>0.61577581369248036</v>
      </c>
      <c r="AK99" s="9">
        <f t="shared" si="9"/>
        <v>0.61577581369248036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</f>
        <v>103</v>
      </c>
      <c r="M100" s="4">
        <f>Forward!M100</f>
        <v>116</v>
      </c>
      <c r="N100" s="4">
        <f>Forward!N100</f>
        <v>130</v>
      </c>
      <c r="O100" s="4">
        <f>Forward!O100</f>
        <v>137</v>
      </c>
      <c r="P100" s="4">
        <f>Forward!P100</f>
        <v>159</v>
      </c>
      <c r="Q100" s="4">
        <f>Forward!Q100</f>
        <v>171</v>
      </c>
      <c r="R100" s="4">
        <f>Forward!R100</f>
        <v>166</v>
      </c>
      <c r="S100" s="4">
        <f>Forward!S100</f>
        <v>161</v>
      </c>
      <c r="T100" s="4">
        <f>Forward!T100</f>
        <v>156</v>
      </c>
      <c r="U100" s="4">
        <f>Forward!U100</f>
        <v>0</v>
      </c>
      <c r="V100" s="6"/>
      <c r="W100" s="20">
        <f t="shared" si="0"/>
        <v>118.22222222222223</v>
      </c>
      <c r="X100" s="20">
        <f t="shared" si="1"/>
        <v>203.2929292929293</v>
      </c>
      <c r="Y100" s="23">
        <f t="shared" si="2"/>
        <v>131.26666666666668</v>
      </c>
      <c r="Z100" s="23">
        <f t="shared" si="3"/>
        <v>196.8130303030303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198.57777777777778</v>
      </c>
      <c r="AJ100" s="9">
        <f t="shared" si="8"/>
        <v>0.62682379349046013</v>
      </c>
      <c r="AK100" s="9">
        <f t="shared" si="9"/>
        <v>0.62682379349046013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</f>
        <v>101</v>
      </c>
      <c r="M101" s="4">
        <f>Forward!M101</f>
        <v>103</v>
      </c>
      <c r="N101" s="4">
        <f>Forward!N101</f>
        <v>115</v>
      </c>
      <c r="O101" s="4">
        <f>Forward!O101</f>
        <v>128</v>
      </c>
      <c r="P101" s="4">
        <f>Forward!P101</f>
        <v>149</v>
      </c>
      <c r="Q101" s="4">
        <f>Forward!Q101</f>
        <v>165</v>
      </c>
      <c r="R101" s="4">
        <f>Forward!R101</f>
        <v>163</v>
      </c>
      <c r="S101" s="4">
        <f>Forward!S101</f>
        <v>161</v>
      </c>
      <c r="T101" s="4">
        <f>Forward!T101</f>
        <v>159</v>
      </c>
      <c r="U101" s="4">
        <f>Forward!U101</f>
        <v>0</v>
      </c>
      <c r="V101" s="6"/>
      <c r="W101" s="20">
        <f t="shared" si="0"/>
        <v>108.58333333333333</v>
      </c>
      <c r="X101" s="20">
        <f t="shared" si="1"/>
        <v>203.2929292929293</v>
      </c>
      <c r="Y101" s="23">
        <f t="shared" si="2"/>
        <v>122.4</v>
      </c>
      <c r="Z101" s="23">
        <f t="shared" si="3"/>
        <v>196.8130303030303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208.2166666666667</v>
      </c>
      <c r="AJ101" s="9">
        <f t="shared" si="8"/>
        <v>0.65724957912457915</v>
      </c>
      <c r="AK101" s="9">
        <f t="shared" si="9"/>
        <v>0.65724957912457915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</f>
        <v>105</v>
      </c>
      <c r="M102" s="4">
        <f>Forward!M102</f>
        <v>106</v>
      </c>
      <c r="N102" s="4">
        <f>Forward!N102</f>
        <v>119</v>
      </c>
      <c r="O102" s="4">
        <f>Forward!O102</f>
        <v>130</v>
      </c>
      <c r="P102" s="4">
        <f>Forward!P102</f>
        <v>145</v>
      </c>
      <c r="Q102" s="4">
        <f>Forward!Q102</f>
        <v>160</v>
      </c>
      <c r="R102" s="4">
        <f>Forward!R102</f>
        <v>158</v>
      </c>
      <c r="S102" s="4">
        <f>Forward!S102</f>
        <v>156</v>
      </c>
      <c r="T102" s="4">
        <f>Forward!T102</f>
        <v>154</v>
      </c>
      <c r="U102" s="4">
        <f>Forward!U102</f>
        <v>0</v>
      </c>
      <c r="V102" s="6"/>
      <c r="W102" s="20">
        <f t="shared" si="0"/>
        <v>112.77777777777777</v>
      </c>
      <c r="X102" s="20">
        <f t="shared" si="1"/>
        <v>203.2929292929293</v>
      </c>
      <c r="Y102" s="23">
        <f t="shared" si="2"/>
        <v>124.66666666666667</v>
      </c>
      <c r="Z102" s="23">
        <f t="shared" si="3"/>
        <v>196.8130303030303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204.02222222222224</v>
      </c>
      <c r="AJ102" s="9">
        <f t="shared" si="8"/>
        <v>0.64400953984287324</v>
      </c>
      <c r="AK102" s="9">
        <f t="shared" si="9"/>
        <v>0.64400953984287324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</f>
        <v>105</v>
      </c>
      <c r="M103" s="4">
        <f>Forward!M103</f>
        <v>107</v>
      </c>
      <c r="N103" s="4">
        <f>Forward!N103</f>
        <v>121</v>
      </c>
      <c r="O103" s="4">
        <f>Forward!O103</f>
        <v>131</v>
      </c>
      <c r="P103" s="4">
        <f>Forward!P103</f>
        <v>139</v>
      </c>
      <c r="Q103" s="4">
        <f>Forward!Q103</f>
        <v>156</v>
      </c>
      <c r="R103" s="4">
        <f>Forward!R103</f>
        <v>154</v>
      </c>
      <c r="S103" s="4">
        <f>Forward!S103</f>
        <v>152</v>
      </c>
      <c r="T103" s="4">
        <f>Forward!T103</f>
        <v>150</v>
      </c>
      <c r="U103" s="4">
        <f>Forward!U103</f>
        <v>0</v>
      </c>
      <c r="V103" s="6"/>
      <c r="W103" s="20">
        <f t="shared" si="0"/>
        <v>114.61111111111111</v>
      </c>
      <c r="X103" s="20">
        <f t="shared" si="1"/>
        <v>203.2929292929293</v>
      </c>
      <c r="Y103" s="23">
        <f t="shared" si="2"/>
        <v>124.85</v>
      </c>
      <c r="Z103" s="23">
        <f t="shared" si="3"/>
        <v>196.8130303030303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202.1888888888889</v>
      </c>
      <c r="AJ103" s="9">
        <f t="shared" si="8"/>
        <v>0.63822250280583614</v>
      </c>
      <c r="AK103" s="9">
        <f t="shared" si="9"/>
        <v>0.63822250280583614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</f>
        <v>108</v>
      </c>
      <c r="M104" s="4">
        <f>Forward!M104</f>
        <v>110</v>
      </c>
      <c r="N104" s="4">
        <f>Forward!N104</f>
        <v>123</v>
      </c>
      <c r="O104" s="4">
        <f>Forward!O104</f>
        <v>130</v>
      </c>
      <c r="P104" s="4">
        <f>Forward!P104</f>
        <v>139</v>
      </c>
      <c r="Q104" s="4">
        <f>Forward!Q104</f>
        <v>152</v>
      </c>
      <c r="R104" s="4">
        <f>Forward!R104</f>
        <v>150</v>
      </c>
      <c r="S104" s="4">
        <f>Forward!S104</f>
        <v>148</v>
      </c>
      <c r="T104" s="4">
        <f>Forward!T104</f>
        <v>146</v>
      </c>
      <c r="U104" s="4">
        <f>Forward!U104</f>
        <v>0</v>
      </c>
      <c r="V104" s="6"/>
      <c r="W104" s="20">
        <f t="shared" si="0"/>
        <v>117.33333333333333</v>
      </c>
      <c r="X104" s="20">
        <f t="shared" si="1"/>
        <v>203.2929292929293</v>
      </c>
      <c r="Y104" s="23">
        <f t="shared" si="2"/>
        <v>126.4</v>
      </c>
      <c r="Z104" s="23">
        <f t="shared" si="3"/>
        <v>196.8130303030303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199.4666666666667</v>
      </c>
      <c r="AJ104" s="9">
        <f t="shared" si="8"/>
        <v>0.62962962962962965</v>
      </c>
      <c r="AK104" s="9">
        <f t="shared" si="9"/>
        <v>0.62962962962962965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</f>
        <v>111</v>
      </c>
      <c r="M105" s="4">
        <f>Forward!M105</f>
        <v>107</v>
      </c>
      <c r="N105" s="4">
        <f>Forward!N105</f>
        <v>122</v>
      </c>
      <c r="O105" s="4">
        <f>Forward!O105</f>
        <v>130</v>
      </c>
      <c r="P105" s="4">
        <f>Forward!P105</f>
        <v>139</v>
      </c>
      <c r="Q105" s="4">
        <f>Forward!Q105</f>
        <v>152</v>
      </c>
      <c r="R105" s="4">
        <f>Forward!R105</f>
        <v>150</v>
      </c>
      <c r="S105" s="4">
        <f>Forward!S105</f>
        <v>148</v>
      </c>
      <c r="T105" s="4">
        <f>Forward!T105</f>
        <v>146</v>
      </c>
      <c r="U105" s="4">
        <f>Forward!U105</f>
        <v>0</v>
      </c>
      <c r="V105" s="6"/>
      <c r="W105" s="20">
        <f t="shared" si="0"/>
        <v>117.02777777777777</v>
      </c>
      <c r="X105" s="20">
        <f t="shared" si="1"/>
        <v>203.2929292929293</v>
      </c>
      <c r="Y105" s="23">
        <f t="shared" si="2"/>
        <v>126.58333333333333</v>
      </c>
      <c r="Z105" s="23">
        <f t="shared" si="3"/>
        <v>196.8130303030303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199.77222222222224</v>
      </c>
      <c r="AJ105" s="9">
        <f t="shared" si="8"/>
        <v>0.63059413580246915</v>
      </c>
      <c r="AK105" s="9">
        <f t="shared" si="9"/>
        <v>0.63059413580246915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</f>
        <v>108</v>
      </c>
      <c r="M106" s="4">
        <f>Forward!M106</f>
        <v>103</v>
      </c>
      <c r="N106" s="4">
        <f>Forward!N106</f>
        <v>116</v>
      </c>
      <c r="O106" s="4">
        <f>Forward!O106</f>
        <v>125</v>
      </c>
      <c r="P106" s="4">
        <f>Forward!P106</f>
        <v>139</v>
      </c>
      <c r="Q106" s="4">
        <f>Forward!Q106</f>
        <v>152</v>
      </c>
      <c r="R106" s="4">
        <f>Forward!R106</f>
        <v>150</v>
      </c>
      <c r="S106" s="4">
        <f>Forward!S106</f>
        <v>148</v>
      </c>
      <c r="T106" s="4">
        <f>Forward!T106</f>
        <v>146</v>
      </c>
      <c r="U106" s="4">
        <f>Forward!U106</f>
        <v>0</v>
      </c>
      <c r="V106" s="6"/>
      <c r="W106" s="20">
        <f t="shared" si="0"/>
        <v>112.77777777777777</v>
      </c>
      <c r="X106" s="20">
        <f t="shared" si="1"/>
        <v>203.2929292929293</v>
      </c>
      <c r="Y106" s="23">
        <f t="shared" si="2"/>
        <v>124.06666666666666</v>
      </c>
      <c r="Z106" s="23">
        <f t="shared" si="3"/>
        <v>196.8130303030303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204.02222222222224</v>
      </c>
      <c r="AJ106" s="9">
        <f t="shared" si="8"/>
        <v>0.64400953984287324</v>
      </c>
      <c r="AK106" s="9">
        <f t="shared" si="9"/>
        <v>0.64400953984287324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</f>
        <v>110</v>
      </c>
      <c r="M107" s="4">
        <f>Forward!M107</f>
        <v>104</v>
      </c>
      <c r="N107" s="4">
        <f>Forward!N107</f>
        <v>120</v>
      </c>
      <c r="O107" s="4">
        <f>Forward!O107</f>
        <v>130</v>
      </c>
      <c r="P107" s="4">
        <f>Forward!P107</f>
        <v>137</v>
      </c>
      <c r="Q107" s="4">
        <f>Forward!Q107</f>
        <v>150</v>
      </c>
      <c r="R107" s="4">
        <f>Forward!R107</f>
        <v>148</v>
      </c>
      <c r="S107" s="4">
        <f>Forward!S107</f>
        <v>146</v>
      </c>
      <c r="T107" s="4">
        <f>Forward!T107</f>
        <v>144</v>
      </c>
      <c r="U107" s="4">
        <f>Forward!U107</f>
        <v>0</v>
      </c>
      <c r="V107" s="6"/>
      <c r="W107" s="20">
        <f t="shared" si="0"/>
        <v>116.33333333333333</v>
      </c>
      <c r="X107" s="20">
        <f t="shared" si="1"/>
        <v>203.2929292929293</v>
      </c>
      <c r="Y107" s="23">
        <f t="shared" si="2"/>
        <v>126.2</v>
      </c>
      <c r="Z107" s="23">
        <f t="shared" si="3"/>
        <v>196.8130303030303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200.4666666666667</v>
      </c>
      <c r="AJ107" s="9">
        <f t="shared" si="8"/>
        <v>0.6327861952861954</v>
      </c>
      <c r="AK107" s="9">
        <f t="shared" si="9"/>
        <v>0.6327861952861954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</f>
        <v>110</v>
      </c>
      <c r="M108" s="4">
        <f>Forward!M108</f>
        <v>117</v>
      </c>
      <c r="N108" s="4">
        <f>Forward!N108</f>
        <v>129</v>
      </c>
      <c r="O108" s="4">
        <f>Forward!O108</f>
        <v>139</v>
      </c>
      <c r="P108" s="4">
        <f>Forward!P108</f>
        <v>137</v>
      </c>
      <c r="Q108" s="4">
        <f>Forward!Q108</f>
        <v>150</v>
      </c>
      <c r="R108" s="4">
        <f>Forward!R108</f>
        <v>148</v>
      </c>
      <c r="S108" s="4">
        <f>Forward!S108</f>
        <v>146</v>
      </c>
      <c r="T108" s="4">
        <f>Forward!T108</f>
        <v>144</v>
      </c>
      <c r="U108" s="4">
        <f>Forward!U108</f>
        <v>0</v>
      </c>
      <c r="V108" s="6"/>
      <c r="W108" s="20">
        <f t="shared" si="0"/>
        <v>126.72222222222223</v>
      </c>
      <c r="X108" s="20">
        <f t="shared" si="1"/>
        <v>203.2929292929293</v>
      </c>
      <c r="Y108" s="23">
        <f t="shared" si="2"/>
        <v>133.06666666666666</v>
      </c>
      <c r="Z108" s="23">
        <f t="shared" si="3"/>
        <v>196.8130303030303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190.07777777777778</v>
      </c>
      <c r="AJ108" s="9">
        <f t="shared" si="8"/>
        <v>0.59999298540965207</v>
      </c>
      <c r="AK108" s="9">
        <f t="shared" si="9"/>
        <v>0.59999298540965207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</f>
        <v>111</v>
      </c>
      <c r="M109" s="4">
        <f>Forward!M109</f>
        <v>116</v>
      </c>
      <c r="N109" s="4">
        <f>Forward!N109</f>
        <v>144</v>
      </c>
      <c r="O109" s="4">
        <f>Forward!O109</f>
        <v>154</v>
      </c>
      <c r="P109" s="4">
        <f>Forward!P109</f>
        <v>153</v>
      </c>
      <c r="Q109" s="4">
        <f>Forward!Q109</f>
        <v>161</v>
      </c>
      <c r="R109" s="4">
        <f>Forward!R109</f>
        <v>159</v>
      </c>
      <c r="S109" s="4">
        <f>Forward!S109</f>
        <v>157</v>
      </c>
      <c r="T109" s="4">
        <f>Forward!T109</f>
        <v>155</v>
      </c>
      <c r="U109" s="4">
        <f>Forward!U109</f>
        <v>0</v>
      </c>
      <c r="V109" s="6"/>
      <c r="W109" s="20">
        <f t="shared" si="0"/>
        <v>136.80555555555554</v>
      </c>
      <c r="X109" s="20">
        <f t="shared" si="1"/>
        <v>203.2929292929293</v>
      </c>
      <c r="Y109" s="23">
        <f t="shared" si="2"/>
        <v>144.76666666666668</v>
      </c>
      <c r="Z109" s="23">
        <f t="shared" si="3"/>
        <v>196.8130303030303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179.99444444444447</v>
      </c>
      <c r="AJ109" s="9">
        <f t="shared" si="8"/>
        <v>0.56816428170594846</v>
      </c>
      <c r="AK109" s="9">
        <f t="shared" si="9"/>
        <v>0.56816428170594846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</f>
        <v>120</v>
      </c>
      <c r="N110" s="4">
        <f>Forward!N110</f>
        <v>135</v>
      </c>
      <c r="O110" s="4">
        <f>Forward!O110</f>
        <v>147</v>
      </c>
      <c r="P110" s="4">
        <f>Forward!P110</f>
        <v>168</v>
      </c>
      <c r="Q110" s="4">
        <f>Forward!Q110</f>
        <v>167</v>
      </c>
      <c r="R110" s="4">
        <f>Forward!R110</f>
        <v>165</v>
      </c>
      <c r="S110" s="4">
        <f>Forward!S110</f>
        <v>163</v>
      </c>
      <c r="T110" s="4">
        <f>Forward!T110</f>
        <v>161</v>
      </c>
      <c r="U110" s="4">
        <f>Forward!U110</f>
        <v>0</v>
      </c>
      <c r="V110" s="6"/>
      <c r="W110" s="20">
        <f t="shared" si="0"/>
        <v>134</v>
      </c>
      <c r="X110" s="20">
        <f t="shared" si="1"/>
        <v>203.2929292929293</v>
      </c>
      <c r="Y110" s="23">
        <f t="shared" si="2"/>
        <v>147.4</v>
      </c>
      <c r="Z110" s="23">
        <f t="shared" si="3"/>
        <v>196.8130303030303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212.5</v>
      </c>
      <c r="AJ110" s="9">
        <f t="shared" si="8"/>
        <v>0.61327561327561331</v>
      </c>
      <c r="AK110" s="9">
        <f t="shared" si="9"/>
        <v>0.61327561327561331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</f>
        <v>159</v>
      </c>
      <c r="N111" s="4">
        <f>Forward!N111</f>
        <v>216</v>
      </c>
      <c r="O111" s="4">
        <f>Forward!O111</f>
        <v>207</v>
      </c>
      <c r="P111" s="4">
        <f>Forward!P111</f>
        <v>201</v>
      </c>
      <c r="Q111" s="4">
        <f>Forward!Q111</f>
        <v>191</v>
      </c>
      <c r="R111" s="4">
        <f>Forward!R111</f>
        <v>185</v>
      </c>
      <c r="S111" s="4">
        <f>Forward!S111</f>
        <v>180</v>
      </c>
      <c r="T111" s="4">
        <f>Forward!T111</f>
        <v>175</v>
      </c>
      <c r="U111" s="4">
        <f>Forward!U111</f>
        <v>0</v>
      </c>
      <c r="V111" s="6"/>
      <c r="W111" s="20">
        <f t="shared" si="0"/>
        <v>195.16666666666666</v>
      </c>
      <c r="X111" s="20">
        <f t="shared" si="1"/>
        <v>203.2929292929293</v>
      </c>
      <c r="Y111" s="23">
        <f t="shared" si="2"/>
        <v>195.23333333333332</v>
      </c>
      <c r="Z111" s="23">
        <f t="shared" si="3"/>
        <v>196.8130303030303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151.33333333333334</v>
      </c>
      <c r="AJ111" s="9">
        <f t="shared" si="8"/>
        <v>0.43674843674843677</v>
      </c>
      <c r="AK111" s="9">
        <f t="shared" si="9"/>
        <v>0.43674843674843677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</f>
        <v>159</v>
      </c>
      <c r="N112" s="4">
        <f>Forward!N112</f>
        <v>201</v>
      </c>
      <c r="O112" s="4">
        <f>Forward!O112</f>
        <v>195</v>
      </c>
      <c r="P112" s="4">
        <f>Forward!P112</f>
        <v>189</v>
      </c>
      <c r="Q112" s="4">
        <f>Forward!Q112</f>
        <v>190</v>
      </c>
      <c r="R112" s="4">
        <f>Forward!R112</f>
        <v>186</v>
      </c>
      <c r="S112" s="4">
        <f>Forward!S112</f>
        <v>181</v>
      </c>
      <c r="T112" s="4">
        <f>Forward!T112</f>
        <v>176</v>
      </c>
      <c r="U112" s="4">
        <f>Forward!U112</f>
        <v>0</v>
      </c>
      <c r="V112" s="6"/>
      <c r="W112" s="20">
        <f t="shared" si="0"/>
        <v>186.66666666666666</v>
      </c>
      <c r="X112" s="20">
        <f t="shared" si="1"/>
        <v>203.2929292929293</v>
      </c>
      <c r="Y112" s="23">
        <f t="shared" si="2"/>
        <v>187.7</v>
      </c>
      <c r="Z112" s="23">
        <f t="shared" si="3"/>
        <v>196.8130303030303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159.83333333333334</v>
      </c>
      <c r="AJ112" s="9">
        <f t="shared" si="8"/>
        <v>0.46127946127946129</v>
      </c>
      <c r="AK112" s="9">
        <f t="shared" si="9"/>
        <v>0.46127946127946129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</f>
        <v>150</v>
      </c>
      <c r="N113" s="4">
        <f>Forward!N113</f>
        <v>185</v>
      </c>
      <c r="O113" s="4">
        <f>Forward!O113</f>
        <v>186</v>
      </c>
      <c r="P113" s="4">
        <f>Forward!P113</f>
        <v>182</v>
      </c>
      <c r="Q113" s="4">
        <f>Forward!Q113</f>
        <v>177</v>
      </c>
      <c r="R113" s="4">
        <f>Forward!R113</f>
        <v>172</v>
      </c>
      <c r="S113" s="4">
        <f>Forward!S113</f>
        <v>167</v>
      </c>
      <c r="T113" s="4">
        <f>Forward!T113</f>
        <v>162</v>
      </c>
      <c r="U113" s="4">
        <f>Forward!U113</f>
        <v>0</v>
      </c>
      <c r="V113" s="6"/>
      <c r="W113" s="20">
        <f t="shared" si="0"/>
        <v>176.33333333333334</v>
      </c>
      <c r="X113" s="20">
        <f t="shared" si="1"/>
        <v>203.2929292929293</v>
      </c>
      <c r="Y113" s="23">
        <f t="shared" si="2"/>
        <v>177.1</v>
      </c>
      <c r="Z113" s="23">
        <f t="shared" si="3"/>
        <v>196.8130303030303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170.16666666666666</v>
      </c>
      <c r="AJ113" s="9">
        <f t="shared" si="8"/>
        <v>0.49110149110149109</v>
      </c>
      <c r="AK113" s="9">
        <f t="shared" si="9"/>
        <v>0.49110149110149109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</f>
        <v>120</v>
      </c>
      <c r="N114" s="4">
        <f>Forward!N114</f>
        <v>160</v>
      </c>
      <c r="O114" s="4">
        <f>Forward!O114</f>
        <v>175</v>
      </c>
      <c r="P114" s="4">
        <f>Forward!P114</f>
        <v>172</v>
      </c>
      <c r="Q114" s="4">
        <f>Forward!Q114</f>
        <v>167</v>
      </c>
      <c r="R114" s="4">
        <f>Forward!R114</f>
        <v>162</v>
      </c>
      <c r="S114" s="4">
        <f>Forward!S114</f>
        <v>157</v>
      </c>
      <c r="T114" s="4">
        <f>Forward!T114</f>
        <v>152</v>
      </c>
      <c r="U114" s="4">
        <f>Forward!U114</f>
        <v>0</v>
      </c>
      <c r="V114" s="6"/>
      <c r="W114" s="20">
        <f t="shared" si="0"/>
        <v>157.44444444444446</v>
      </c>
      <c r="X114" s="20">
        <f t="shared" si="1"/>
        <v>203.2929292929293</v>
      </c>
      <c r="Y114" s="23">
        <f t="shared" si="2"/>
        <v>161.6</v>
      </c>
      <c r="Z114" s="23">
        <f t="shared" si="3"/>
        <v>196.8130303030303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189.05555555555554</v>
      </c>
      <c r="AJ114" s="9">
        <f t="shared" si="8"/>
        <v>0.54561487894821226</v>
      </c>
      <c r="AK114" s="9">
        <f t="shared" si="9"/>
        <v>0.54561487894821226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</f>
        <v>172</v>
      </c>
      <c r="N115" s="4">
        <f>Forward!N115</f>
        <v>187</v>
      </c>
      <c r="O115" s="4">
        <f>Forward!O115</f>
        <v>188</v>
      </c>
      <c r="P115" s="4">
        <f>Forward!P115</f>
        <v>180</v>
      </c>
      <c r="Q115" s="4">
        <f>Forward!Q115</f>
        <v>175</v>
      </c>
      <c r="R115" s="4">
        <f>Forward!R115</f>
        <v>170</v>
      </c>
      <c r="S115" s="4">
        <f>Forward!S115</f>
        <v>165</v>
      </c>
      <c r="T115" s="4">
        <f>Forward!T115</f>
        <v>160</v>
      </c>
      <c r="U115" s="4">
        <f>Forward!U115</f>
        <v>0</v>
      </c>
      <c r="V115" s="6"/>
      <c r="W115" s="20">
        <f t="shared" si="0"/>
        <v>183.44444444444446</v>
      </c>
      <c r="X115" s="20">
        <f t="shared" si="1"/>
        <v>203.2929292929293</v>
      </c>
      <c r="Y115" s="23">
        <f t="shared" si="2"/>
        <v>180.23333333333332</v>
      </c>
      <c r="Z115" s="23">
        <f t="shared" si="3"/>
        <v>196.8130303030303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163.05555555555554</v>
      </c>
      <c r="AJ115" s="9">
        <f t="shared" si="8"/>
        <v>0.47057880391213719</v>
      </c>
      <c r="AK115" s="9">
        <f t="shared" si="9"/>
        <v>0.47057880391213719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</f>
        <v>230</v>
      </c>
      <c r="N116" s="4">
        <f>Forward!N116</f>
        <v>212</v>
      </c>
      <c r="O116" s="4">
        <f>Forward!O116</f>
        <v>197</v>
      </c>
      <c r="P116" s="4">
        <f>Forward!P116</f>
        <v>181</v>
      </c>
      <c r="Q116" s="4">
        <f>Forward!Q116</f>
        <v>176</v>
      </c>
      <c r="R116" s="4">
        <f>Forward!R116</f>
        <v>171</v>
      </c>
      <c r="S116" s="4">
        <f>Forward!S116</f>
        <v>166</v>
      </c>
      <c r="T116" s="4">
        <f>Forward!T116</f>
        <v>161</v>
      </c>
      <c r="U116" s="4">
        <f>Forward!U116</f>
        <v>0</v>
      </c>
      <c r="V116" s="6"/>
      <c r="W116" s="20">
        <f t="shared" si="0"/>
        <v>204.83333333333334</v>
      </c>
      <c r="X116" s="20">
        <f t="shared" si="1"/>
        <v>203.2929292929293</v>
      </c>
      <c r="Y116" s="23">
        <f t="shared" si="2"/>
        <v>193.3</v>
      </c>
      <c r="Z116" s="23">
        <f t="shared" si="3"/>
        <v>196.8130303030303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141.66666666666666</v>
      </c>
      <c r="AJ116" s="9">
        <f t="shared" si="8"/>
        <v>0.4088504088504088</v>
      </c>
      <c r="AK116" s="9">
        <f t="shared" si="9"/>
        <v>0.4088504088504088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</f>
        <v>185</v>
      </c>
      <c r="N117" s="4">
        <f>Forward!N117</f>
        <v>202</v>
      </c>
      <c r="O117" s="4">
        <f>Forward!O117</f>
        <v>192</v>
      </c>
      <c r="P117" s="4">
        <f>Forward!P117</f>
        <v>180</v>
      </c>
      <c r="Q117" s="4">
        <f>Forward!Q117</f>
        <v>175</v>
      </c>
      <c r="R117" s="4">
        <f>Forward!R117</f>
        <v>170</v>
      </c>
      <c r="S117" s="4">
        <f>Forward!S117</f>
        <v>165</v>
      </c>
      <c r="T117" s="4">
        <f>Forward!T117</f>
        <v>160</v>
      </c>
      <c r="U117" s="4">
        <f>Forward!U117</f>
        <v>0</v>
      </c>
      <c r="V117" s="6"/>
      <c r="W117" s="20">
        <f t="shared" si="0"/>
        <v>192.02777777777777</v>
      </c>
      <c r="X117" s="20">
        <f t="shared" si="1"/>
        <v>203.2929292929293</v>
      </c>
      <c r="Y117" s="23">
        <f t="shared" si="2"/>
        <v>185.05</v>
      </c>
      <c r="Z117" s="23">
        <f t="shared" si="3"/>
        <v>196.8130303030303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154.47222222222223</v>
      </c>
      <c r="AJ117" s="9">
        <f t="shared" si="8"/>
        <v>0.44580727914061247</v>
      </c>
      <c r="AK117" s="9">
        <f t="shared" si="9"/>
        <v>0.44580727914061247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</f>
        <v>228</v>
      </c>
      <c r="N118" s="4">
        <f>Forward!N118</f>
        <v>216</v>
      </c>
      <c r="O118" s="4">
        <f>Forward!O118</f>
        <v>200</v>
      </c>
      <c r="P118" s="4">
        <f>Forward!P118</f>
        <v>183</v>
      </c>
      <c r="Q118" s="4">
        <f>Forward!Q118</f>
        <v>178</v>
      </c>
      <c r="R118" s="4">
        <f>Forward!R118</f>
        <v>173</v>
      </c>
      <c r="S118" s="4">
        <f>Forward!S118</f>
        <v>168</v>
      </c>
      <c r="T118" s="4">
        <f>Forward!T118</f>
        <v>163</v>
      </c>
      <c r="U118" s="4">
        <f>Forward!U118</f>
        <v>0</v>
      </c>
      <c r="V118" s="6"/>
      <c r="W118" s="20">
        <f t="shared" si="0"/>
        <v>204.66666666666666</v>
      </c>
      <c r="X118" s="20">
        <f t="shared" si="1"/>
        <v>203.2929292929293</v>
      </c>
      <c r="Y118" s="23">
        <f t="shared" si="2"/>
        <v>193.66666666666666</v>
      </c>
      <c r="Z118" s="23">
        <f t="shared" si="3"/>
        <v>196.8130303030303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141.83333333333334</v>
      </c>
      <c r="AJ118" s="9">
        <f t="shared" si="8"/>
        <v>0.40933140933140938</v>
      </c>
      <c r="AK118" s="9">
        <f t="shared" si="9"/>
        <v>0.40933140933140938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</f>
        <v>320</v>
      </c>
      <c r="N119" s="4">
        <f>Forward!N119</f>
        <v>243</v>
      </c>
      <c r="O119" s="4">
        <f>Forward!O119</f>
        <v>201</v>
      </c>
      <c r="P119" s="4">
        <f>Forward!P119</f>
        <v>181</v>
      </c>
      <c r="Q119" s="4">
        <f>Forward!Q119</f>
        <v>176</v>
      </c>
      <c r="R119" s="4">
        <f>Forward!R119</f>
        <v>171</v>
      </c>
      <c r="S119" s="4">
        <f>Forward!S119</f>
        <v>166</v>
      </c>
      <c r="T119" s="4">
        <f>Forward!T119</f>
        <v>161</v>
      </c>
      <c r="U119" s="4">
        <f>Forward!U119</f>
        <v>0</v>
      </c>
      <c r="V119" s="6"/>
      <c r="W119" s="20">
        <f t="shared" si="0"/>
        <v>219.91666666666666</v>
      </c>
      <c r="X119" s="20">
        <f t="shared" si="1"/>
        <v>203.2929292929293</v>
      </c>
      <c r="Y119" s="23">
        <f t="shared" si="2"/>
        <v>201.85</v>
      </c>
      <c r="Z119" s="23">
        <f t="shared" si="3"/>
        <v>196.8130303030303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126.58333333333334</v>
      </c>
      <c r="AJ119" s="9">
        <f t="shared" si="8"/>
        <v>0.36531986531986532</v>
      </c>
      <c r="AK119" s="9">
        <f t="shared" si="9"/>
        <v>0.36531986531986532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</f>
        <v>282</v>
      </c>
      <c r="N120" s="4">
        <f>Forward!N120</f>
        <v>176</v>
      </c>
      <c r="O120" s="4">
        <f>Forward!O120</f>
        <v>189</v>
      </c>
      <c r="P120" s="4">
        <f>Forward!P120</f>
        <v>178</v>
      </c>
      <c r="Q120" s="4">
        <f>Forward!Q120</f>
        <v>173</v>
      </c>
      <c r="R120" s="4">
        <f>Forward!R120</f>
        <v>168</v>
      </c>
      <c r="S120" s="4">
        <f>Forward!S120</f>
        <v>163</v>
      </c>
      <c r="T120" s="4">
        <f>Forward!T120</f>
        <v>158</v>
      </c>
      <c r="U120" s="4">
        <f>Forward!U120</f>
        <v>0</v>
      </c>
      <c r="V120" s="6"/>
      <c r="W120" s="20">
        <f t="shared" si="0"/>
        <v>186.77777777777777</v>
      </c>
      <c r="X120" s="20">
        <f t="shared" si="1"/>
        <v>203.2929292929293</v>
      </c>
      <c r="Y120" s="23">
        <f t="shared" si="2"/>
        <v>180.6</v>
      </c>
      <c r="Z120" s="23">
        <f t="shared" si="3"/>
        <v>196.8130303030303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159.72222222222223</v>
      </c>
      <c r="AJ120" s="9">
        <f t="shared" si="8"/>
        <v>0.46095879429212766</v>
      </c>
      <c r="AK120" s="9">
        <f t="shared" si="9"/>
        <v>0.46095879429212766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</f>
        <v>117</v>
      </c>
      <c r="N121" s="4">
        <f>Forward!N121</f>
        <v>180</v>
      </c>
      <c r="O121" s="4">
        <f>Forward!O121</f>
        <v>191</v>
      </c>
      <c r="P121" s="4">
        <f>Forward!P121</f>
        <v>186</v>
      </c>
      <c r="Q121" s="4">
        <f>Forward!Q121</f>
        <v>181</v>
      </c>
      <c r="R121" s="4">
        <f>Forward!R121</f>
        <v>176</v>
      </c>
      <c r="S121" s="4">
        <f>Forward!S121</f>
        <v>171</v>
      </c>
      <c r="T121" s="4">
        <f>Forward!T121</f>
        <v>166</v>
      </c>
      <c r="U121" s="4">
        <f>Forward!U121</f>
        <v>0</v>
      </c>
      <c r="V121" s="6"/>
      <c r="W121" s="20">
        <f t="shared" si="0"/>
        <v>183.75</v>
      </c>
      <c r="X121" s="20">
        <f t="shared" si="1"/>
        <v>203.2929292929293</v>
      </c>
      <c r="Y121" s="23">
        <f t="shared" si="2"/>
        <v>181.81666666666666</v>
      </c>
      <c r="Z121" s="23">
        <f t="shared" si="3"/>
        <v>196.8130303030303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162.75</v>
      </c>
      <c r="AJ121" s="9">
        <f t="shared" si="8"/>
        <v>0.46969696969696972</v>
      </c>
      <c r="AK121" s="9">
        <f t="shared" si="9"/>
        <v>0.46969696969696972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</f>
        <v>175</v>
      </c>
      <c r="O122" s="4">
        <f>Forward!O122</f>
        <v>199</v>
      </c>
      <c r="P122" s="4">
        <f>Forward!P122</f>
        <v>180</v>
      </c>
      <c r="Q122" s="4">
        <f>Forward!Q122</f>
        <v>175</v>
      </c>
      <c r="R122" s="57">
        <f>Forward!R122</f>
        <v>170</v>
      </c>
      <c r="S122" s="4">
        <f>Forward!S122</f>
        <v>165</v>
      </c>
      <c r="T122" s="4">
        <f>Forward!T122</f>
        <v>160</v>
      </c>
      <c r="U122" s="4">
        <f>Forward!U122</f>
        <v>0</v>
      </c>
      <c r="V122" s="6"/>
      <c r="W122" s="20">
        <f t="shared" si="0"/>
        <v>184.66666666666666</v>
      </c>
      <c r="X122" s="20">
        <f t="shared" si="1"/>
        <v>203.2929292929293</v>
      </c>
      <c r="Y122" s="23">
        <f t="shared" si="2"/>
        <v>179.8</v>
      </c>
      <c r="Z122" s="23">
        <f t="shared" si="3"/>
        <v>196.8130303030303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193.63333333333335</v>
      </c>
      <c r="AJ122" s="9">
        <f t="shared" si="8"/>
        <v>0.51185126442858409</v>
      </c>
      <c r="AK122" s="9">
        <f t="shared" si="9"/>
        <v>0.51185126442858409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</f>
        <v>227</v>
      </c>
      <c r="O123" s="4">
        <f>Forward!O123</f>
        <v>219</v>
      </c>
      <c r="P123" s="4">
        <f>Forward!P123</f>
        <v>198</v>
      </c>
      <c r="Q123" s="4">
        <f>Forward!Q123</f>
        <v>183</v>
      </c>
      <c r="R123" s="4">
        <f>Forward!R123</f>
        <v>178</v>
      </c>
      <c r="S123" s="4">
        <f>Forward!S123</f>
        <v>173</v>
      </c>
      <c r="T123" s="4">
        <f>Forward!T123</f>
        <v>163</v>
      </c>
      <c r="U123" s="4">
        <f>Forward!U123</f>
        <v>0</v>
      </c>
      <c r="V123" s="6"/>
      <c r="W123" s="20">
        <f t="shared" si="0"/>
        <v>213.44444444444446</v>
      </c>
      <c r="X123" s="20">
        <f t="shared" si="1"/>
        <v>203.2929292929293</v>
      </c>
      <c r="Y123" s="23">
        <f t="shared" si="2"/>
        <v>200.1</v>
      </c>
      <c r="Z123" s="23">
        <f t="shared" si="3"/>
        <v>196.8130303030303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164.85555555555555</v>
      </c>
      <c r="AJ123" s="9">
        <f t="shared" si="8"/>
        <v>0.43577995124386876</v>
      </c>
      <c r="AK123" s="9">
        <f t="shared" si="9"/>
        <v>0.43577995124386876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</f>
        <v>322</v>
      </c>
      <c r="O124" s="4">
        <f>Forward!O124</f>
        <v>242</v>
      </c>
      <c r="P124" s="4">
        <f>Forward!P124</f>
        <v>206</v>
      </c>
      <c r="Q124" s="4">
        <f>Forward!Q124</f>
        <v>191</v>
      </c>
      <c r="R124" s="4">
        <f>Forward!R124</f>
        <v>186</v>
      </c>
      <c r="S124" s="4">
        <f>Forward!S124</f>
        <v>181</v>
      </c>
      <c r="T124" s="4">
        <f>Forward!T124</f>
        <v>171</v>
      </c>
      <c r="U124" s="4">
        <f>Forward!U124</f>
        <v>0</v>
      </c>
      <c r="V124" s="6"/>
      <c r="W124" s="20">
        <f t="shared" si="0"/>
        <v>249.38888888888889</v>
      </c>
      <c r="X124" s="20">
        <f t="shared" si="1"/>
        <v>203.2929292929293</v>
      </c>
      <c r="Y124" s="23">
        <f t="shared" si="2"/>
        <v>224.7</v>
      </c>
      <c r="Z124" s="23">
        <f t="shared" si="3"/>
        <v>196.8130303030303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128.91111111111113</v>
      </c>
      <c r="AJ124" s="9">
        <f t="shared" si="8"/>
        <v>0.3407642376714542</v>
      </c>
      <c r="AK124" s="9">
        <f t="shared" si="9"/>
        <v>0.3407642376714542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</f>
        <v>370</v>
      </c>
      <c r="O125" s="4">
        <f>Forward!O125</f>
        <v>273</v>
      </c>
      <c r="P125" s="4">
        <f>Forward!P125</f>
        <v>218</v>
      </c>
      <c r="Q125" s="4">
        <f>Forward!Q125</f>
        <v>199</v>
      </c>
      <c r="R125" s="4">
        <f>Forward!R125</f>
        <v>194</v>
      </c>
      <c r="S125" s="4">
        <f>Forward!S125</f>
        <v>189</v>
      </c>
      <c r="T125" s="4">
        <f>Forward!T125</f>
        <v>179</v>
      </c>
      <c r="U125" s="4">
        <f>Forward!U125</f>
        <v>0</v>
      </c>
      <c r="V125" s="6"/>
      <c r="W125" s="20">
        <f t="shared" si="0"/>
        <v>272.75</v>
      </c>
      <c r="X125" s="20">
        <f t="shared" si="1"/>
        <v>203.2929292929293</v>
      </c>
      <c r="Y125" s="23">
        <f t="shared" si="2"/>
        <v>241.75</v>
      </c>
      <c r="Z125" s="23">
        <f t="shared" si="3"/>
        <v>196.8130303030303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105.55000000000001</v>
      </c>
      <c r="AJ125" s="9">
        <f t="shared" si="8"/>
        <v>0.27901136664023263</v>
      </c>
      <c r="AK125" s="9">
        <f t="shared" si="9"/>
        <v>0.27901136664023263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</f>
        <v>356</v>
      </c>
      <c r="O126" s="4">
        <f>Forward!O126</f>
        <v>271</v>
      </c>
      <c r="P126" s="4">
        <f>Forward!P126</f>
        <v>221</v>
      </c>
      <c r="Q126" s="4">
        <f>Forward!Q126</f>
        <v>201</v>
      </c>
      <c r="R126" s="4">
        <f>Forward!R126</f>
        <v>196</v>
      </c>
      <c r="S126" s="4">
        <f>Forward!S126</f>
        <v>191</v>
      </c>
      <c r="T126" s="4">
        <f>Forward!T126</f>
        <v>181</v>
      </c>
      <c r="U126" s="4">
        <f>Forward!U126</f>
        <v>0</v>
      </c>
      <c r="V126" s="6"/>
      <c r="W126" s="20">
        <f t="shared" si="0"/>
        <v>265.44444444444446</v>
      </c>
      <c r="X126" s="20">
        <f t="shared" si="1"/>
        <v>203.2929292929293</v>
      </c>
      <c r="Y126" s="23">
        <f t="shared" si="2"/>
        <v>238</v>
      </c>
      <c r="Z126" s="23">
        <f t="shared" si="3"/>
        <v>196.8130303030303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112.85555555555555</v>
      </c>
      <c r="AJ126" s="9">
        <f t="shared" si="8"/>
        <v>0.29832290657032923</v>
      </c>
      <c r="AK126" s="9">
        <f t="shared" si="9"/>
        <v>0.29832290657032923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</f>
        <v>364</v>
      </c>
      <c r="O127" s="4">
        <f>Forward!O127</f>
        <v>281</v>
      </c>
      <c r="P127" s="4">
        <f>Forward!P127</f>
        <v>220</v>
      </c>
      <c r="Q127" s="4">
        <f>Forward!Q127</f>
        <v>202</v>
      </c>
      <c r="R127" s="4">
        <f>Forward!R127</f>
        <v>197</v>
      </c>
      <c r="S127" s="4">
        <f>Forward!S127</f>
        <v>192</v>
      </c>
      <c r="T127" s="4">
        <f>Forward!T127</f>
        <v>182</v>
      </c>
      <c r="U127" s="4">
        <f>Forward!U127</f>
        <v>0</v>
      </c>
      <c r="V127" s="6"/>
      <c r="W127" s="20">
        <f t="shared" si="0"/>
        <v>265.83333333333331</v>
      </c>
      <c r="X127" s="20">
        <f t="shared" si="1"/>
        <v>203.2929292929293</v>
      </c>
      <c r="Y127" s="23">
        <f t="shared" si="2"/>
        <v>238.46666666666667</v>
      </c>
      <c r="Z127" s="23">
        <f t="shared" si="3"/>
        <v>196.8130303030303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112.4666666666667</v>
      </c>
      <c r="AJ127" s="9">
        <f t="shared" si="8"/>
        <v>0.29729491585161694</v>
      </c>
      <c r="AK127" s="9">
        <f t="shared" si="9"/>
        <v>0.29729491585161694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</f>
        <v>316</v>
      </c>
      <c r="O128" s="4">
        <f>Forward!O128</f>
        <v>276</v>
      </c>
      <c r="P128" s="4">
        <f>Forward!P128</f>
        <v>224</v>
      </c>
      <c r="Q128" s="4">
        <f>Forward!Q128</f>
        <v>204</v>
      </c>
      <c r="R128" s="4">
        <f>Forward!R128</f>
        <v>199</v>
      </c>
      <c r="S128" s="4">
        <f>Forward!S128</f>
        <v>194</v>
      </c>
      <c r="T128" s="4">
        <f>Forward!T128</f>
        <v>184</v>
      </c>
      <c r="U128" s="4">
        <f>Forward!U128</f>
        <v>0</v>
      </c>
      <c r="V128" s="6"/>
      <c r="W128" s="20">
        <f t="shared" si="0"/>
        <v>253.33333333333334</v>
      </c>
      <c r="X128" s="20">
        <f t="shared" si="1"/>
        <v>203.2929292929293</v>
      </c>
      <c r="Y128" s="23">
        <f t="shared" si="2"/>
        <v>231.6</v>
      </c>
      <c r="Z128" s="23">
        <f t="shared" si="3"/>
        <v>196.8130303030303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124.96666666666667</v>
      </c>
      <c r="AJ128" s="9">
        <f t="shared" si="8"/>
        <v>0.33033747466737157</v>
      </c>
      <c r="AK128" s="9">
        <f t="shared" si="9"/>
        <v>0.33033747466737157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</f>
        <v>293</v>
      </c>
      <c r="O129" s="4">
        <f>Forward!O129</f>
        <v>268</v>
      </c>
      <c r="P129" s="4">
        <f>Forward!P129</f>
        <v>226</v>
      </c>
      <c r="Q129" s="4">
        <f>Forward!Q129</f>
        <v>205</v>
      </c>
      <c r="R129" s="4">
        <f>Forward!R129</f>
        <v>200</v>
      </c>
      <c r="S129" s="4">
        <f>Forward!S129</f>
        <v>195</v>
      </c>
      <c r="T129" s="4">
        <f>Forward!T129</f>
        <v>185</v>
      </c>
      <c r="U129" s="4">
        <f>Forward!U129</f>
        <v>0</v>
      </c>
      <c r="V129" s="6"/>
      <c r="W129" s="20">
        <f t="shared" si="0"/>
        <v>245.22222222222223</v>
      </c>
      <c r="X129" s="20">
        <f t="shared" si="1"/>
        <v>203.2929292929293</v>
      </c>
      <c r="Y129" s="23">
        <f t="shared" si="2"/>
        <v>226.96666666666667</v>
      </c>
      <c r="Z129" s="23">
        <f t="shared" si="3"/>
        <v>196.8130303030303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133.07777777777778</v>
      </c>
      <c r="AJ129" s="9">
        <f t="shared" si="8"/>
        <v>0.35177842394337239</v>
      </c>
      <c r="AK129" s="9">
        <f t="shared" si="9"/>
        <v>0.35177842394337239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</f>
        <v>333</v>
      </c>
      <c r="O130" s="4">
        <f>Forward!O130</f>
        <v>289</v>
      </c>
      <c r="P130" s="4">
        <f>Forward!P130</f>
        <v>241</v>
      </c>
      <c r="Q130" s="4">
        <f>Forward!Q130</f>
        <v>220</v>
      </c>
      <c r="R130" s="4">
        <f>Forward!R130</f>
        <v>215</v>
      </c>
      <c r="S130" s="4">
        <f>Forward!S130</f>
        <v>210</v>
      </c>
      <c r="T130" s="4">
        <f>Forward!T130</f>
        <v>200</v>
      </c>
      <c r="U130" s="4">
        <f>Forward!U130</f>
        <v>0</v>
      </c>
      <c r="V130" s="6"/>
      <c r="W130" s="20">
        <f t="shared" si="0"/>
        <v>262.55555555555554</v>
      </c>
      <c r="X130" s="20">
        <f t="shared" si="1"/>
        <v>203.2929292929293</v>
      </c>
      <c r="Y130" s="23">
        <f t="shared" si="2"/>
        <v>243.2</v>
      </c>
      <c r="Z130" s="23">
        <f t="shared" si="3"/>
        <v>196.8130303030303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115.74444444444447</v>
      </c>
      <c r="AJ130" s="9">
        <f t="shared" si="8"/>
        <v>0.3059594090521926</v>
      </c>
      <c r="AK130" s="9">
        <f t="shared" si="9"/>
        <v>0.3059594090521926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</f>
        <v>322</v>
      </c>
      <c r="O131" s="4">
        <f>Forward!O131</f>
        <v>281</v>
      </c>
      <c r="P131" s="4">
        <f>Forward!P131</f>
        <v>242</v>
      </c>
      <c r="Q131" s="4">
        <f>Forward!Q131</f>
        <v>230</v>
      </c>
      <c r="R131" s="4">
        <f>Forward!R131</f>
        <v>225</v>
      </c>
      <c r="S131" s="4">
        <f>Forward!S131</f>
        <v>220</v>
      </c>
      <c r="T131" s="4">
        <f>Forward!T131</f>
        <v>210</v>
      </c>
      <c r="U131" s="4">
        <f>Forward!U131</f>
        <v>0</v>
      </c>
      <c r="V131" s="6"/>
      <c r="W131" s="20">
        <f t="shared" si="0"/>
        <v>258.66666666666669</v>
      </c>
      <c r="X131" s="20">
        <f t="shared" si="1"/>
        <v>203.2929292929293</v>
      </c>
      <c r="Y131" s="23">
        <f t="shared" si="2"/>
        <v>244.7</v>
      </c>
      <c r="Z131" s="23">
        <f t="shared" si="3"/>
        <v>196.8130303030303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119.63333333333333</v>
      </c>
      <c r="AJ131" s="9">
        <f t="shared" si="8"/>
        <v>0.31623931623931623</v>
      </c>
      <c r="AK131" s="9">
        <f>IF(AJ131&gt;0,AJ131,0)</f>
        <v>0.31623931623931623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</f>
        <v>295</v>
      </c>
      <c r="O132" s="4">
        <f>Forward!O132</f>
        <v>279</v>
      </c>
      <c r="P132" s="4">
        <f>Forward!P132</f>
        <v>233</v>
      </c>
      <c r="Q132" s="4">
        <f>Forward!Q132</f>
        <v>225</v>
      </c>
      <c r="R132" s="4">
        <f>Forward!R132</f>
        <v>220</v>
      </c>
      <c r="S132" s="4">
        <f>Forward!S132</f>
        <v>215</v>
      </c>
      <c r="T132" s="4">
        <f>Forward!T132</f>
        <v>205</v>
      </c>
      <c r="U132" s="4">
        <f>Forward!U132</f>
        <v>0</v>
      </c>
      <c r="V132" s="6"/>
      <c r="W132" s="20">
        <f t="shared" si="0"/>
        <v>249.55555555555554</v>
      </c>
      <c r="X132" s="20">
        <f t="shared" si="1"/>
        <v>203.2929292929293</v>
      </c>
      <c r="Y132" s="23">
        <f t="shared" si="2"/>
        <v>237.06666666666666</v>
      </c>
      <c r="Z132" s="23">
        <f t="shared" si="3"/>
        <v>196.8130303030303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128.74444444444447</v>
      </c>
      <c r="AJ132" s="9">
        <f t="shared" si="8"/>
        <v>0.34032367022057747</v>
      </c>
      <c r="AK132" s="9">
        <f>IF(AJ132&gt;0,AJ132,0)</f>
        <v>0.34032367022057747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</f>
        <v>312</v>
      </c>
      <c r="O133" s="4">
        <f>Forward!O133</f>
        <v>316</v>
      </c>
      <c r="P133" s="4">
        <f>Forward!P133</f>
        <v>265</v>
      </c>
      <c r="Q133" s="4">
        <f>Forward!Q133</f>
        <v>260</v>
      </c>
      <c r="R133" s="4">
        <f>Forward!R133</f>
        <v>231</v>
      </c>
      <c r="S133" s="4">
        <f>Forward!S133</f>
        <v>205</v>
      </c>
      <c r="T133" s="4">
        <f>Forward!T133</f>
        <v>195</v>
      </c>
      <c r="U133" s="4">
        <f>Forward!U133</f>
        <v>0</v>
      </c>
      <c r="V133" s="6"/>
      <c r="W133" s="20">
        <f t="shared" si="0"/>
        <v>281.77777777777777</v>
      </c>
      <c r="X133" s="20">
        <f t="shared" si="1"/>
        <v>203.2929292929293</v>
      </c>
      <c r="Y133" s="23">
        <f t="shared" si="2"/>
        <v>257.18333333333334</v>
      </c>
      <c r="Z133" s="23">
        <f t="shared" si="3"/>
        <v>196.8130303030303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96.52222222222224</v>
      </c>
      <c r="AJ133" s="9">
        <f t="shared" si="8"/>
        <v>0.25514729638440981</v>
      </c>
      <c r="AK133" s="9">
        <f>IF(AJ133&gt;0,AJ133,0)</f>
        <v>0.25514729638440981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</f>
        <v>364</v>
      </c>
      <c r="P134" s="4">
        <f>Forward!P134</f>
        <v>294</v>
      </c>
      <c r="Q134" s="4">
        <f>Forward!Q134</f>
        <v>275</v>
      </c>
      <c r="R134" s="4">
        <f>Forward!R134</f>
        <v>255</v>
      </c>
      <c r="S134" s="4">
        <f>Forward!S134</f>
        <v>215</v>
      </c>
      <c r="T134" s="4">
        <f>Forward!T134</f>
        <v>203</v>
      </c>
      <c r="U134" s="4">
        <f>Forward!U134</f>
        <v>0</v>
      </c>
      <c r="V134" s="6"/>
      <c r="W134" s="20">
        <f t="shared" si="0"/>
        <v>311</v>
      </c>
      <c r="X134" s="20">
        <f t="shared" si="1"/>
        <v>203.2929292929293</v>
      </c>
      <c r="Y134" s="23">
        <f t="shared" si="2"/>
        <v>280.60000000000002</v>
      </c>
      <c r="Z134" s="23">
        <f t="shared" si="3"/>
        <v>196.8130303030303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79</v>
      </c>
      <c r="AJ134" s="9">
        <f t="shared" si="8"/>
        <v>0.20256410256410257</v>
      </c>
      <c r="AK134" s="9">
        <f>IF(AJ134&gt;0,AJ134,0)</f>
        <v>0.20256410256410257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</f>
        <v>436</v>
      </c>
      <c r="P135" s="4">
        <f>Forward!P135</f>
        <v>314</v>
      </c>
      <c r="Q135" s="4">
        <f>Forward!Q135</f>
        <v>298</v>
      </c>
      <c r="R135" s="4">
        <f>Forward!R135</f>
        <v>270</v>
      </c>
      <c r="S135" s="4">
        <f>Forward!S135</f>
        <v>247</v>
      </c>
      <c r="T135" s="4">
        <f>Forward!T135</f>
        <v>209</v>
      </c>
      <c r="U135" s="4">
        <f>Forward!U135</f>
        <v>0</v>
      </c>
      <c r="V135" s="6"/>
      <c r="W135" s="20">
        <f t="shared" si="0"/>
        <v>344.72222222222223</v>
      </c>
      <c r="X135" s="20">
        <f t="shared" si="1"/>
        <v>203.2929292929293</v>
      </c>
      <c r="Y135" s="23">
        <f t="shared" si="2"/>
        <v>309.21666666666664</v>
      </c>
      <c r="Z135" s="23">
        <f t="shared" si="3"/>
        <v>196.8130303030303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45.277777777777771</v>
      </c>
      <c r="AJ135" s="9">
        <f>(AE135-W135)/AE135</f>
        <v>0.11609686609686608</v>
      </c>
      <c r="AK135" s="9">
        <f>IF(AJ135&gt;0,AJ135,0)</f>
        <v>0.11609686609686608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</f>
        <v>400</v>
      </c>
      <c r="P136" s="4">
        <f>Forward!P136</f>
        <v>298</v>
      </c>
      <c r="Q136" s="4">
        <f>Forward!Q136</f>
        <v>282</v>
      </c>
      <c r="R136" s="4">
        <f>Forward!R136</f>
        <v>261</v>
      </c>
      <c r="S136" s="4">
        <f>Forward!S136</f>
        <v>240</v>
      </c>
      <c r="T136" s="4">
        <f>Forward!T136</f>
        <v>218</v>
      </c>
      <c r="U136" s="4">
        <f>Forward!U136</f>
        <v>0</v>
      </c>
      <c r="V136" s="6"/>
      <c r="W136" s="20">
        <f t="shared" si="0"/>
        <v>318.94444444444446</v>
      </c>
      <c r="X136" s="20">
        <f t="shared" si="1"/>
        <v>203.2929292929293</v>
      </c>
      <c r="Y136" s="23">
        <f t="shared" si="2"/>
        <v>290.13333333333333</v>
      </c>
      <c r="Z136" s="23">
        <f t="shared" si="3"/>
        <v>196.8130303030303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71.055555555555543</v>
      </c>
      <c r="AJ136" s="9">
        <f t="shared" ref="AJ136:AJ139" si="18">(AE136-W136)/AE136</f>
        <v>0.18219373219373217</v>
      </c>
      <c r="AK136" s="9">
        <f t="shared" ref="AK136:AK139" si="19">IF(AJ136&gt;0,AJ136,0)</f>
        <v>0.18219373219373217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</f>
        <v>325</v>
      </c>
      <c r="P137" s="4">
        <f>Forward!P137</f>
        <v>296</v>
      </c>
      <c r="Q137" s="4">
        <f>Forward!Q137</f>
        <v>280</v>
      </c>
      <c r="R137" s="4">
        <f>Forward!R137</f>
        <v>256</v>
      </c>
      <c r="S137" s="4">
        <f>Forward!S137</f>
        <v>231</v>
      </c>
      <c r="T137" s="4">
        <f>Forward!T137</f>
        <v>214</v>
      </c>
      <c r="U137" s="4">
        <f>Forward!U137</f>
        <v>0</v>
      </c>
      <c r="V137" s="4"/>
      <c r="W137" s="20">
        <f t="shared" si="0"/>
        <v>294.58333333333331</v>
      </c>
      <c r="X137" s="20">
        <f t="shared" si="1"/>
        <v>203.2929292929293</v>
      </c>
      <c r="Y137" s="23">
        <f t="shared" si="2"/>
        <v>272.05</v>
      </c>
      <c r="Z137" s="23">
        <f t="shared" si="3"/>
        <v>196.8130303030303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95.416666666666686</v>
      </c>
      <c r="AJ137" s="9">
        <f t="shared" si="18"/>
        <v>0.2446581196581197</v>
      </c>
      <c r="AK137" s="9">
        <f t="shared" si="19"/>
        <v>0.2446581196581197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</f>
        <v>337</v>
      </c>
      <c r="P138" s="4">
        <f>Forward!P138</f>
        <v>317</v>
      </c>
      <c r="Q138" s="4">
        <f>Forward!Q138</f>
        <v>293</v>
      </c>
      <c r="R138" s="4">
        <f>Forward!R138</f>
        <v>267</v>
      </c>
      <c r="S138" s="4">
        <f>Forward!S138</f>
        <v>249</v>
      </c>
      <c r="T138" s="4">
        <f>Forward!T138</f>
        <v>220</v>
      </c>
      <c r="U138" s="4">
        <f>Forward!U138</f>
        <v>0</v>
      </c>
      <c r="V138" s="4"/>
      <c r="W138" s="20">
        <f t="shared" si="0"/>
        <v>307.88888888888891</v>
      </c>
      <c r="X138" s="20">
        <f t="shared" si="1"/>
        <v>203.2929292929293</v>
      </c>
      <c r="Y138" s="23">
        <f t="shared" si="2"/>
        <v>284.8</v>
      </c>
      <c r="Z138" s="23">
        <f t="shared" si="3"/>
        <v>196.8130303030303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82.111111111111086</v>
      </c>
      <c r="AJ138" s="9">
        <f t="shared" si="18"/>
        <v>0.21054131054131048</v>
      </c>
      <c r="AK138" s="9">
        <f t="shared" si="19"/>
        <v>0.21054131054131048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</f>
        <v>314</v>
      </c>
      <c r="P139" s="4">
        <f>Forward!P139</f>
        <v>313</v>
      </c>
      <c r="Q139" s="4">
        <f>Forward!Q139</f>
        <v>295</v>
      </c>
      <c r="R139" s="4">
        <f>Forward!R139</f>
        <v>270</v>
      </c>
      <c r="S139" s="4">
        <f>Forward!S139</f>
        <v>251</v>
      </c>
      <c r="T139" s="4">
        <f>Forward!T139</f>
        <v>222</v>
      </c>
      <c r="U139" s="4">
        <f>Forward!U139</f>
        <v>0</v>
      </c>
      <c r="V139" s="4"/>
      <c r="W139" s="20">
        <f t="shared" si="0"/>
        <v>301.22222222222223</v>
      </c>
      <c r="X139" s="20">
        <f t="shared" si="1"/>
        <v>203.2929292929293</v>
      </c>
      <c r="Y139" s="23">
        <f t="shared" si="2"/>
        <v>280.93333333333334</v>
      </c>
      <c r="Z139" s="23">
        <f t="shared" si="3"/>
        <v>196.8130303030303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88.777777777777771</v>
      </c>
      <c r="AJ139" s="9">
        <f t="shared" si="18"/>
        <v>0.22763532763532762</v>
      </c>
      <c r="AK139" s="9">
        <f t="shared" si="19"/>
        <v>0.22763532763532762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</f>
        <v>270</v>
      </c>
      <c r="P140" s="4">
        <f>Forward!P140</f>
        <v>315</v>
      </c>
      <c r="Q140" s="4">
        <f>Forward!Q140</f>
        <v>288</v>
      </c>
      <c r="R140" s="4">
        <f>Forward!R140</f>
        <v>260</v>
      </c>
      <c r="S140" s="4">
        <f>Forward!S140</f>
        <v>246</v>
      </c>
      <c r="T140" s="4">
        <f>Forward!T140</f>
        <v>220</v>
      </c>
      <c r="U140" s="4">
        <f>Forward!U140</f>
        <v>0</v>
      </c>
      <c r="V140" s="4"/>
      <c r="W140" s="20">
        <f t="shared" si="0"/>
        <v>289.33333333333331</v>
      </c>
      <c r="X140" s="20">
        <f t="shared" si="1"/>
        <v>203.2929292929293</v>
      </c>
      <c r="Y140" s="23">
        <f t="shared" si="2"/>
        <v>270.8</v>
      </c>
      <c r="Z140" s="23">
        <f t="shared" si="3"/>
        <v>196.8130303030303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100.66666666666669</v>
      </c>
      <c r="AJ140" s="9">
        <f t="shared" ref="AJ140" si="23">(AE140-W140)/AE140</f>
        <v>0.25811965811965815</v>
      </c>
      <c r="AK140" s="9">
        <f t="shared" ref="AK140" si="24">IF(AJ140&gt;0,AJ140,0)</f>
        <v>0.25811965811965815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pageSetup paperSize="9" scale="27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F053-D12F-4D13-954F-56532A4C877D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Forward!K86*(1+SUM($B86:$B$228))+('Swap - Encargos'!N3)*(1+SUM($B86:$B$228))</f>
        <v>333.00959999999998</v>
      </c>
      <c r="L86" s="4">
        <f>Forward!L86*(1+SUM($B86:$B$228))+('Swap - Encargos'!O3)*(1+SUM($B86:$B$228))</f>
        <v>341.57969999999995</v>
      </c>
      <c r="M86" s="4">
        <f>Forward!M86*(1+SUM($B86:$B$228))+('Swap - Encargos'!P3)*(1+SUM($B86:$B$228))</f>
        <v>312.19650000000001</v>
      </c>
      <c r="N86" s="4">
        <f>Forward!N86*(1+SUM($B86:$B$228))+('Swap - Encargos'!Q3)*(1+SUM($B86:$B$228))</f>
        <v>292.60769999999997</v>
      </c>
      <c r="O86" s="4">
        <f>Forward!O86*(1+SUM($B86:$B$228))+('Swap - Encargos'!R3)*(1+SUM($B86:$B$228))</f>
        <v>279.1404</v>
      </c>
      <c r="P86" s="4">
        <f>Forward!P86*(1+SUM($B86:$B$228))+('Swap - Encargos'!S3)*(1+SUM($B86:$B$228))</f>
        <v>273.01889999999997</v>
      </c>
      <c r="Q86" s="4">
        <f>Forward!Q86*(1+SUM($B86:$B$228))+('Swap - Encargos'!T3)*(1+SUM($B86:$B$228))</f>
        <v>266.8974</v>
      </c>
      <c r="R86" s="4">
        <f>Forward!R86*(1+SUM($B86:$B$228))+('Swap - Encargos'!U3)*(1+SUM($B86:$B$228))</f>
        <v>260.77589999999998</v>
      </c>
      <c r="S86" s="4">
        <f>Forward!S86*(1+SUM($B86:$B$228))+('Swap - Encargos'!V3)*(1+SUM($B86:$B$228))</f>
        <v>254.65440000000001</v>
      </c>
      <c r="T86" s="4">
        <f>Forward!T86*(1+SUM($B86:$B$228))+('Swap - Encargos'!W3)*(1+SUM($B86:$B$228))</f>
        <v>248.53289999999998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328.92859999999996</v>
      </c>
      <c r="X86" s="20">
        <f t="shared" ref="X86:X140" si="1">AVERAGE($W$2:$W$198)</f>
        <v>267.81162883838374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311.70677999999992</v>
      </c>
      <c r="Z86" s="23">
        <f t="shared" ref="Z86:Z140" si="3">AVERAGE($Y$2:$Y$198)</f>
        <v>261.36451815151514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45.7072</v>
      </c>
      <c r="AJ86" s="9">
        <f t="shared" ref="AJ86:AJ134" si="8">(AE86-W86)/AE86</f>
        <v>0.12200435729847496</v>
      </c>
      <c r="AK86" s="9">
        <f t="shared" ref="AK86:AK130" si="9">IF(AJ86&gt;0,AJ86,0)</f>
        <v>0.12200435729847496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Forward!K87*(1+SUM($B87:$B$228))+('Swap - Encargos'!N4)*(1+SUM($B87:$B$228))</f>
        <v>259.62570000000005</v>
      </c>
      <c r="L87" s="4">
        <f>Forward!L87*(1+SUM($B87:$B$228))+('Swap - Encargos'!O4)*(1+SUM($B87:$B$228))</f>
        <v>333.97860000000003</v>
      </c>
      <c r="M87" s="4">
        <f>Forward!M87*(1+SUM($B87:$B$228))+('Swap - Encargos'!P4)*(1+SUM($B87:$B$228))</f>
        <v>315.69510000000002</v>
      </c>
      <c r="N87" s="4">
        <f>Forward!N87*(1+SUM($B87:$B$228))+('Swap - Encargos'!Q4)*(1+SUM($B87:$B$228))</f>
        <v>290.09820000000002</v>
      </c>
      <c r="O87" s="4">
        <f>Forward!O87*(1+SUM($B87:$B$228))+('Swap - Encargos'!R4)*(1+SUM($B87:$B$228))</f>
        <v>285.2226</v>
      </c>
      <c r="P87" s="4">
        <f>Forward!P87*(1+SUM($B87:$B$228))+('Swap - Encargos'!S4)*(1+SUM($B87:$B$228))</f>
        <v>271.81470000000002</v>
      </c>
      <c r="Q87" s="4">
        <f>Forward!Q87*(1+SUM($B87:$B$228))+('Swap - Encargos'!T4)*(1+SUM($B87:$B$228))</f>
        <v>265.72020000000003</v>
      </c>
      <c r="R87" s="4">
        <f>Forward!R87*(1+SUM($B87:$B$228))+('Swap - Encargos'!U4)*(1+SUM($B87:$B$228))</f>
        <v>259.62569999999999</v>
      </c>
      <c r="S87" s="4">
        <f>Forward!S87*(1+SUM($B87:$B$228))+('Swap - Encargos'!V4)*(1+SUM($B87:$B$228))</f>
        <v>253.53120000000001</v>
      </c>
      <c r="T87" s="4">
        <f>Forward!T87*(1+SUM($B87:$B$228))+('Swap - Encargos'!W4)*(1+SUM($B87:$B$228))</f>
        <v>247.43670000000003</v>
      </c>
      <c r="U87" s="4">
        <f>Forward!U87*(1+SUM($B87:$B$228))</f>
        <v>0</v>
      </c>
      <c r="V87" s="6"/>
      <c r="W87" s="20">
        <f t="shared" si="0"/>
        <v>303.94625833333339</v>
      </c>
      <c r="X87" s="20">
        <f t="shared" si="1"/>
        <v>267.81162883838374</v>
      </c>
      <c r="Y87" s="23">
        <f t="shared" si="2"/>
        <v>297.12719000000004</v>
      </c>
      <c r="Z87" s="23">
        <f t="shared" si="3"/>
        <v>261.36451815151514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70.689541666666571</v>
      </c>
      <c r="AJ87" s="9">
        <f t="shared" si="8"/>
        <v>0.18868869890882445</v>
      </c>
      <c r="AK87" s="9">
        <f t="shared" si="9"/>
        <v>0.18868869890882445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Forward!K88*(1+SUM($B88:$B$228))+('Swap - Encargos'!N5)*(1+SUM($B88:$B$228))</f>
        <v>280.44159999999999</v>
      </c>
      <c r="L88" s="4">
        <f>Forward!L88*(1+SUM($B88:$B$228))+('Swap - Encargos'!O5)*(1+SUM($B88:$B$228))</f>
        <v>360.22239999999999</v>
      </c>
      <c r="M88" s="4">
        <f>Forward!M88*(1+SUM($B88:$B$228))+('Swap - Encargos'!P5)*(1+SUM($B88:$B$228))</f>
        <v>320.33199999999999</v>
      </c>
      <c r="N88" s="4">
        <f>Forward!N88*(1+SUM($B88:$B$228))+('Swap - Encargos'!Q5)*(1+SUM($B88:$B$228))</f>
        <v>286.48560000000003</v>
      </c>
      <c r="O88" s="4">
        <f>Forward!O88*(1+SUM($B88:$B$228))+('Swap - Encargos'!R5)*(1+SUM($B88:$B$228))</f>
        <v>276.8152</v>
      </c>
      <c r="P88" s="4">
        <f>Forward!P88*(1+SUM($B88:$B$228))+('Swap - Encargos'!S5)*(1+SUM($B88:$B$228))</f>
        <v>268.35360000000003</v>
      </c>
      <c r="Q88" s="4">
        <f>Forward!Q88*(1+SUM($B88:$B$228))+('Swap - Encargos'!T5)*(1+SUM($B88:$B$228))</f>
        <v>262.30959999999999</v>
      </c>
      <c r="R88" s="4">
        <f>Forward!R88*(1+SUM($B88:$B$228))+('Swap - Encargos'!U5)*(1+SUM($B88:$B$228))</f>
        <v>256.26560000000001</v>
      </c>
      <c r="S88" s="4">
        <f>Forward!S88*(1+SUM($B88:$B$228))+('Swap - Encargos'!V5)*(1+SUM($B88:$B$228))</f>
        <v>250.22160000000002</v>
      </c>
      <c r="T88" s="4">
        <f>Forward!T88*(1+SUM($B88:$B$228))+('Swap - Encargos'!W5)*(1+SUM($B88:$B$228))</f>
        <v>244.17760000000001</v>
      </c>
      <c r="U88" s="4">
        <f>Forward!U88*(1+SUM($B88:$B$228))</f>
        <v>0</v>
      </c>
      <c r="V88" s="6"/>
      <c r="W88" s="20">
        <f t="shared" si="0"/>
        <v>320.66777777777776</v>
      </c>
      <c r="X88" s="20">
        <f t="shared" si="1"/>
        <v>267.81162883838374</v>
      </c>
      <c r="Y88" s="23">
        <f t="shared" si="2"/>
        <v>304.45642666666669</v>
      </c>
      <c r="Z88" s="23">
        <f t="shared" si="3"/>
        <v>261.36451815151514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53.968022222222203</v>
      </c>
      <c r="AJ88" s="9">
        <f t="shared" si="8"/>
        <v>0.14405463178431482</v>
      </c>
      <c r="AK88" s="9">
        <f t="shared" si="9"/>
        <v>0.14405463178431482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Forward!K89*(1+SUM($B89:$B$228))+('Swap - Encargos'!N6)*(1+SUM($B89:$B$228))</f>
        <v>255.21640000000002</v>
      </c>
      <c r="L89" s="4">
        <f>Forward!L89*(1+SUM($B89:$B$228))+('Swap - Encargos'!O6)*(1+SUM($B89:$B$228))</f>
        <v>357.78000000000003</v>
      </c>
      <c r="M89" s="4">
        <f>Forward!M89*(1+SUM($B89:$B$228))+('Swap - Encargos'!P6)*(1+SUM($B89:$B$228))</f>
        <v>324.38720000000001</v>
      </c>
      <c r="N89" s="4">
        <f>Forward!N89*(1+SUM($B89:$B$228))+('Swap - Encargos'!Q6)*(1+SUM($B89:$B$228))</f>
        <v>289.80180000000001</v>
      </c>
      <c r="O89" s="4">
        <f>Forward!O89*(1+SUM($B89:$B$228))+('Swap - Encargos'!R6)*(1+SUM($B89:$B$228))</f>
        <v>279.0684</v>
      </c>
      <c r="P89" s="4">
        <f>Forward!P89*(1+SUM($B89:$B$228))+('Swap - Encargos'!S6)*(1+SUM($B89:$B$228))</f>
        <v>269.52760000000001</v>
      </c>
      <c r="Q89" s="4">
        <f>Forward!Q89*(1+SUM($B89:$B$228))+('Swap - Encargos'!T6)*(1+SUM($B89:$B$228))</f>
        <v>263.56460000000004</v>
      </c>
      <c r="R89" s="4">
        <f>Forward!R89*(1+SUM($B89:$B$228))+('Swap - Encargos'!U6)*(1+SUM($B89:$B$228))</f>
        <v>257.60160000000002</v>
      </c>
      <c r="S89" s="4">
        <f>Forward!S89*(1+SUM($B89:$B$228))+('Swap - Encargos'!V6)*(1+SUM($B89:$B$228))</f>
        <v>251.63860000000003</v>
      </c>
      <c r="T89" s="4">
        <f>Forward!T89*(1+SUM($B89:$B$228))+('Swap - Encargos'!W6)*(1+SUM($B89:$B$228))</f>
        <v>245.67560000000003</v>
      </c>
      <c r="U89" s="4">
        <f>Forward!U89*(1+SUM($B89:$B$228))</f>
        <v>0</v>
      </c>
      <c r="V89" s="6"/>
      <c r="W89" s="20">
        <f t="shared" si="0"/>
        <v>315.34331666666668</v>
      </c>
      <c r="X89" s="20">
        <f t="shared" si="1"/>
        <v>267.81162883838374</v>
      </c>
      <c r="Y89" s="23">
        <f t="shared" si="2"/>
        <v>301.96632000000005</v>
      </c>
      <c r="Z89" s="23">
        <f t="shared" si="3"/>
        <v>261.36451815151514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59.29248333333328</v>
      </c>
      <c r="AJ89" s="9">
        <f t="shared" si="8"/>
        <v>0.15826699779714937</v>
      </c>
      <c r="AK89" s="9">
        <f t="shared" si="9"/>
        <v>0.15826699779714937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Forward!K90*(1+SUM($B90:$B$228))+('Swap - Encargos'!N7)*(1+SUM($B90:$B$228))</f>
        <v>248.22</v>
      </c>
      <c r="L90" s="4">
        <f>Forward!L90*(1+SUM($B90:$B$228))+('Swap - Encargos'!O7)*(1+SUM($B90:$B$228))</f>
        <v>325.04999999999995</v>
      </c>
      <c r="M90" s="4">
        <f>Forward!M90*(1+SUM($B90:$B$228))+('Swap - Encargos'!P7)*(1+SUM($B90:$B$228))</f>
        <v>320.322</v>
      </c>
      <c r="N90" s="4">
        <f>Forward!N90*(1+SUM($B90:$B$228))+('Swap - Encargos'!Q7)*(1+SUM($B90:$B$228))</f>
        <v>294.31799999999998</v>
      </c>
      <c r="O90" s="4">
        <f>Forward!O90*(1+SUM($B90:$B$228))+('Swap - Encargos'!R7)*(1+SUM($B90:$B$228))</f>
        <v>284.86199999999997</v>
      </c>
      <c r="P90" s="4">
        <f>Forward!P90*(1+SUM($B90:$B$228))+('Swap - Encargos'!S7)*(1+SUM($B90:$B$228))</f>
        <v>274.22399999999999</v>
      </c>
      <c r="Q90" s="4">
        <f>Forward!Q90*(1+SUM($B90:$B$228))+('Swap - Encargos'!T7)*(1+SUM($B90:$B$228))</f>
        <v>268.31399999999996</v>
      </c>
      <c r="R90" s="4">
        <f>Forward!R90*(1+SUM($B90:$B$228))+('Swap - Encargos'!U7)*(1+SUM($B90:$B$228))</f>
        <v>262.404</v>
      </c>
      <c r="S90" s="4">
        <f>Forward!S90*(1+SUM($B90:$B$228))+('Swap - Encargos'!V7)*(1+SUM($B90:$B$228))</f>
        <v>256.49400000000003</v>
      </c>
      <c r="T90" s="4">
        <f>Forward!T90*(1+SUM($B90:$B$228))+('Swap - Encargos'!W7)*(1+SUM($B90:$B$228))</f>
        <v>250.584</v>
      </c>
      <c r="U90" s="4">
        <f>Forward!U90*(1+SUM($B90:$B$228))</f>
        <v>0</v>
      </c>
      <c r="V90" s="6"/>
      <c r="W90" s="20">
        <f t="shared" si="0"/>
        <v>302.98599999999999</v>
      </c>
      <c r="X90" s="20">
        <f t="shared" si="1"/>
        <v>267.81162883838374</v>
      </c>
      <c r="Y90" s="23">
        <f t="shared" si="2"/>
        <v>296.28800000000007</v>
      </c>
      <c r="Z90" s="23">
        <f t="shared" si="3"/>
        <v>261.36451815151514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71.649799999999971</v>
      </c>
      <c r="AJ90" s="9">
        <f t="shared" si="8"/>
        <v>0.19125187715642761</v>
      </c>
      <c r="AK90" s="9">
        <f t="shared" si="9"/>
        <v>0.19125187715642761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Forward!K91*(1+SUM($B91:$B$228))+('Swap - Encargos'!N8)*(1+SUM($B91:$B$228))</f>
        <v>243.7011</v>
      </c>
      <c r="L91" s="4">
        <f>Forward!L91*(1+SUM($B91:$B$228))+('Swap - Encargos'!O8)*(1+SUM($B91:$B$228))</f>
        <v>323.75749999999999</v>
      </c>
      <c r="M91" s="4">
        <f>Forward!M91*(1+SUM($B91:$B$228))+('Swap - Encargos'!P8)*(1+SUM($B91:$B$228))</f>
        <v>311.98449999999997</v>
      </c>
      <c r="N91" s="4">
        <f>Forward!N91*(1+SUM($B91:$B$228))+('Swap - Encargos'!Q8)*(1+SUM($B91:$B$228))</f>
        <v>284.90660000000003</v>
      </c>
      <c r="O91" s="4">
        <f>Forward!O91*(1+SUM($B91:$B$228))+('Swap - Encargos'!R8)*(1+SUM($B91:$B$228))</f>
        <v>277.84280000000001</v>
      </c>
      <c r="P91" s="4">
        <f>Forward!P91*(1+SUM($B91:$B$228))+('Swap - Encargos'!S8)*(1+SUM($B91:$B$228))</f>
        <v>264.89249999999998</v>
      </c>
      <c r="Q91" s="4">
        <f>Forward!Q91*(1+SUM($B91:$B$228))+('Swap - Encargos'!T8)*(1+SUM($B91:$B$228))</f>
        <v>259.00599999999997</v>
      </c>
      <c r="R91" s="4">
        <f>Forward!R91*(1+SUM($B91:$B$228))+('Swap - Encargos'!U8)*(1+SUM($B91:$B$228))</f>
        <v>253.11950000000002</v>
      </c>
      <c r="S91" s="4">
        <f>Forward!S91*(1+SUM($B91:$B$228))+('Swap - Encargos'!V8)*(1+SUM($B91:$B$228))</f>
        <v>247.233</v>
      </c>
      <c r="T91" s="4">
        <f>Forward!T91*(1+SUM($B91:$B$228))+('Swap - Encargos'!W8)*(1+SUM($B91:$B$228))</f>
        <v>241.34650000000002</v>
      </c>
      <c r="U91" s="4">
        <f>Forward!U91*(1+SUM($B91:$B$228))</f>
        <v>0</v>
      </c>
      <c r="V91" s="6"/>
      <c r="W91" s="20">
        <f t="shared" si="0"/>
        <v>298.87068611111107</v>
      </c>
      <c r="X91" s="20">
        <f t="shared" si="1"/>
        <v>267.81162883838374</v>
      </c>
      <c r="Y91" s="23">
        <f t="shared" si="2"/>
        <v>290.20445000000001</v>
      </c>
      <c r="Z91" s="23">
        <f t="shared" si="3"/>
        <v>261.36451815151514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75.765113888888891</v>
      </c>
      <c r="AJ91" s="9">
        <f t="shared" si="8"/>
        <v>0.20223671600228516</v>
      </c>
      <c r="AK91" s="9">
        <f t="shared" si="9"/>
        <v>0.20223671600228516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Forward!K92*(1+SUM($B92:$B$228))+('Swap - Encargos'!N9)*(1+SUM($B92:$B$228))</f>
        <v>156.86040000000003</v>
      </c>
      <c r="L92" s="4">
        <f>Forward!L92*(1+SUM($B92:$B$228))+('Swap - Encargos'!O9)*(1+SUM($B92:$B$228))</f>
        <v>297.33240000000001</v>
      </c>
      <c r="M92" s="4">
        <f>Forward!M92*(1+SUM($B92:$B$228))+('Swap - Encargos'!P9)*(1+SUM($B92:$B$228))</f>
        <v>298.50300000000004</v>
      </c>
      <c r="N92" s="4">
        <f>Forward!N92*(1+SUM($B92:$B$228))+('Swap - Encargos'!Q9)*(1+SUM($B92:$B$228))</f>
        <v>283.28520000000003</v>
      </c>
      <c r="O92" s="4">
        <f>Forward!O92*(1+SUM($B92:$B$228))+('Swap - Encargos'!R9)*(1+SUM($B92:$B$228))</f>
        <v>277.43220000000002</v>
      </c>
      <c r="P92" s="4">
        <f>Forward!P92*(1+SUM($B92:$B$228))+('Swap - Encargos'!S9)*(1+SUM($B92:$B$228))</f>
        <v>263.38500000000005</v>
      </c>
      <c r="Q92" s="4">
        <f>Forward!Q92*(1+SUM($B92:$B$228))+('Swap - Encargos'!T9)*(1+SUM($B92:$B$228))</f>
        <v>257.53200000000004</v>
      </c>
      <c r="R92" s="4">
        <f>Forward!R92*(1+SUM($B92:$B$228))+('Swap - Encargos'!U9)*(1+SUM($B92:$B$228))</f>
        <v>251.679</v>
      </c>
      <c r="S92" s="4">
        <f>Forward!S92*(1+SUM($B92:$B$228))+('Swap - Encargos'!V9)*(1+SUM($B92:$B$228))</f>
        <v>245.82600000000002</v>
      </c>
      <c r="T92" s="4">
        <f>Forward!T92*(1+SUM($B92:$B$228))+('Swap - Encargos'!W9)*(1+SUM($B92:$B$228))</f>
        <v>239.97300000000001</v>
      </c>
      <c r="U92" s="4">
        <f>Forward!U92*(1+SUM($B92:$B$228))</f>
        <v>0</v>
      </c>
      <c r="V92" s="6"/>
      <c r="W92" s="20">
        <f t="shared" si="0"/>
        <v>271.96940000000001</v>
      </c>
      <c r="X92" s="20">
        <f t="shared" si="1"/>
        <v>267.81162883838374</v>
      </c>
      <c r="Y92" s="23">
        <f t="shared" si="2"/>
        <v>273.33510000000001</v>
      </c>
      <c r="Z92" s="23">
        <f t="shared" si="3"/>
        <v>261.36451815151514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102.66639999999995</v>
      </c>
      <c r="AJ92" s="9">
        <f t="shared" si="8"/>
        <v>0.27404321743944376</v>
      </c>
      <c r="AK92" s="9">
        <f t="shared" si="9"/>
        <v>0.27404321743944376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Forward!K93*(1+SUM($B93:$B$228))+('Swap - Encargos'!N10)*(1+SUM($B93:$B$228))</f>
        <v>166.01339999999999</v>
      </c>
      <c r="L93" s="4">
        <f>Forward!L93*(1+SUM($B93:$B$228))+('Swap - Encargos'!O10)*(1+SUM($B93:$B$228))</f>
        <v>288.46300000000002</v>
      </c>
      <c r="M93" s="4">
        <f>Forward!M93*(1+SUM($B93:$B$228))+('Swap - Encargos'!P10)*(1+SUM($B93:$B$228))</f>
        <v>294.35000000000002</v>
      </c>
      <c r="N93" s="4">
        <f>Forward!N93*(1+SUM($B93:$B$228))+('Swap - Encargos'!Q10)*(1+SUM($B93:$B$228))</f>
        <v>283.7534</v>
      </c>
      <c r="O93" s="4">
        <f>Forward!O93*(1+SUM($B93:$B$228))+('Swap - Encargos'!R10)*(1+SUM($B93:$B$228))</f>
        <v>271.9794</v>
      </c>
      <c r="P93" s="4">
        <f>Forward!P93*(1+SUM($B93:$B$228))+('Swap - Encargos'!S10)*(1+SUM($B93:$B$228))</f>
        <v>263.73759999999999</v>
      </c>
      <c r="Q93" s="4">
        <f>Forward!Q93*(1+SUM($B93:$B$228))+('Swap - Encargos'!T10)*(1+SUM($B93:$B$228))</f>
        <v>257.85059999999999</v>
      </c>
      <c r="R93" s="4">
        <f>Forward!R93*(1+SUM($B93:$B$228))+('Swap - Encargos'!U10)*(1+SUM($B93:$B$228))</f>
        <v>251.96359999999999</v>
      </c>
      <c r="S93" s="4">
        <f>Forward!S93*(1+SUM($B93:$B$228))+('Swap - Encargos'!V10)*(1+SUM($B93:$B$228))</f>
        <v>246.07659999999998</v>
      </c>
      <c r="T93" s="4">
        <f>Forward!T93*(1+SUM($B93:$B$228))+('Swap - Encargos'!W10)*(1+SUM($B93:$B$228))</f>
        <v>240.18959999999998</v>
      </c>
      <c r="U93" s="4">
        <f>Forward!U93*(1+SUM($B93:$B$228))</f>
        <v>0</v>
      </c>
      <c r="V93" s="6"/>
      <c r="W93" s="20">
        <f t="shared" si="0"/>
        <v>272.50268888888888</v>
      </c>
      <c r="X93" s="20">
        <f t="shared" si="1"/>
        <v>267.81162883838374</v>
      </c>
      <c r="Y93" s="23">
        <f t="shared" si="2"/>
        <v>272.31299666666666</v>
      </c>
      <c r="Z93" s="23">
        <f t="shared" si="3"/>
        <v>261.36451815151514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102.13311111111108</v>
      </c>
      <c r="AJ93" s="9">
        <f t="shared" si="8"/>
        <v>0.27261973124594896</v>
      </c>
      <c r="AK93" s="9">
        <f t="shared" si="9"/>
        <v>0.27261973124594896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Forward!K94*(1+SUM($B94:$B$228))+('Swap - Encargos'!N11)*(1+SUM($B94:$B$228))</f>
        <v>184.23600000000002</v>
      </c>
      <c r="L94" s="4">
        <f>Forward!L94*(1+SUM($B94:$B$228))+('Swap - Encargos'!O11)*(1+SUM($B94:$B$228))</f>
        <v>276.35400000000004</v>
      </c>
      <c r="M94" s="4">
        <f>Forward!M94*(1+SUM($B94:$B$228))+('Swap - Encargos'!P11)*(1+SUM($B94:$B$228))</f>
        <v>290.52600000000001</v>
      </c>
      <c r="N94" s="4">
        <f>Forward!N94*(1+SUM($B94:$B$228))+('Swap - Encargos'!Q11)*(1+SUM($B94:$B$228))</f>
        <v>282.25900000000001</v>
      </c>
      <c r="O94" s="4">
        <f>Forward!O94*(1+SUM($B94:$B$228))+('Swap - Encargos'!R11)*(1+SUM($B94:$B$228))</f>
        <v>277.53500000000003</v>
      </c>
      <c r="P94" s="4">
        <f>Forward!P94*(1+SUM($B94:$B$228))+('Swap - Encargos'!S11)*(1+SUM($B94:$B$228))</f>
        <v>268.08699999999999</v>
      </c>
      <c r="Q94" s="4">
        <f>Forward!Q94*(1+SUM($B94:$B$228))+('Swap - Encargos'!T11)*(1+SUM($B94:$B$228))</f>
        <v>262.18200000000002</v>
      </c>
      <c r="R94" s="4">
        <f>Forward!R94*(1+SUM($B94:$B$228))+('Swap - Encargos'!U11)*(1+SUM($B94:$B$228))</f>
        <v>256.27699999999999</v>
      </c>
      <c r="S94" s="4">
        <f>Forward!S94*(1+SUM($B94:$B$228))+('Swap - Encargos'!V11)*(1+SUM($B94:$B$228))</f>
        <v>250.37200000000001</v>
      </c>
      <c r="T94" s="4">
        <f>Forward!T94*(1+SUM($B94:$B$228))+('Swap - Encargos'!W11)*(1+SUM($B94:$B$228))</f>
        <v>244.46699999999998</v>
      </c>
      <c r="U94" s="4">
        <f>Forward!U94*(1+SUM($B94:$B$228))</f>
        <v>0</v>
      </c>
      <c r="V94" s="6"/>
      <c r="W94" s="20">
        <f t="shared" si="0"/>
        <v>272.15488888888893</v>
      </c>
      <c r="X94" s="20">
        <f t="shared" si="1"/>
        <v>267.81162883838374</v>
      </c>
      <c r="Y94" s="23">
        <f t="shared" si="2"/>
        <v>273.36213333333336</v>
      </c>
      <c r="Z94" s="23">
        <f t="shared" si="3"/>
        <v>261.36451815151514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102.48091111111103</v>
      </c>
      <c r="AJ94" s="9">
        <f t="shared" si="8"/>
        <v>0.27354809954390646</v>
      </c>
      <c r="AK94" s="9">
        <f t="shared" si="9"/>
        <v>0.27354809954390646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Forward!K95*(1+SUM($B95:$B$228))+('Swap - Encargos'!N12)*(1+SUM($B95:$B$228))</f>
        <v>158.64260000000002</v>
      </c>
      <c r="L95" s="4">
        <f>Forward!L95*(1+SUM($B95:$B$228))+('Swap - Encargos'!O12)*(1+SUM($B95:$B$228))</f>
        <v>241.51560000000001</v>
      </c>
      <c r="M95" s="4">
        <f>Forward!M95*(1+SUM($B95:$B$228))+('Swap - Encargos'!P12)*(1+SUM($B95:$B$228))</f>
        <v>266.3775</v>
      </c>
      <c r="N95" s="4">
        <f>Forward!N95*(1+SUM($B95:$B$228))+('Swap - Encargos'!Q12)*(1+SUM($B95:$B$228))</f>
        <v>269.92919999999998</v>
      </c>
      <c r="O95" s="4">
        <f>Forward!O95*(1+SUM($B95:$B$228))+('Swap - Encargos'!R12)*(1+SUM($B95:$B$228))</f>
        <v>254.5385</v>
      </c>
      <c r="P95" s="4">
        <f>Forward!P95*(1+SUM($B95:$B$228))+('Swap - Encargos'!S12)*(1+SUM($B95:$B$228))</f>
        <v>256.90629999999999</v>
      </c>
      <c r="Q95" s="4">
        <f>Forward!Q95*(1+SUM($B95:$B$228))+('Swap - Encargos'!T12)*(1+SUM($B95:$B$228))</f>
        <v>250.98680000000002</v>
      </c>
      <c r="R95" s="4">
        <f>Forward!R95*(1+SUM($B95:$B$228))+('Swap - Encargos'!U12)*(1+SUM($B95:$B$228))</f>
        <v>245.06729999999999</v>
      </c>
      <c r="S95" s="4">
        <f>Forward!S95*(1+SUM($B95:$B$228))+('Swap - Encargos'!V12)*(1+SUM($B95:$B$228))</f>
        <v>239.14779999999996</v>
      </c>
      <c r="T95" s="4">
        <f>Forward!T95*(1+SUM($B95:$B$228))+('Swap - Encargos'!W12)*(1+SUM($B95:$B$228))</f>
        <v>233.22829999999999</v>
      </c>
      <c r="U95" s="4">
        <f>Forward!U95*(1+SUM($B95:$B$228))</f>
        <v>0</v>
      </c>
      <c r="V95" s="6"/>
      <c r="W95" s="20">
        <f t="shared" si="0"/>
        <v>250.00021666666666</v>
      </c>
      <c r="X95" s="20">
        <f t="shared" si="1"/>
        <v>267.81162883838374</v>
      </c>
      <c r="Y95" s="23">
        <f t="shared" si="2"/>
        <v>252.94023499999997</v>
      </c>
      <c r="Z95" s="23">
        <f t="shared" si="3"/>
        <v>261.36451815151514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124.6355833333333</v>
      </c>
      <c r="AJ95" s="9">
        <f t="shared" si="8"/>
        <v>0.33268465889627558</v>
      </c>
      <c r="AK95" s="9">
        <f t="shared" si="9"/>
        <v>0.33268465889627558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Forward!K96*(1+SUM($B96:$B$228))+('Swap - Encargos'!N13)*(1+SUM($B96:$B$228))</f>
        <v>156.67399999999998</v>
      </c>
      <c r="L96" s="4">
        <f>Forward!L96*(1+SUM($B96:$B$228))+('Swap - Encargos'!O13)*(1+SUM($B96:$B$228))</f>
        <v>193.19199999999998</v>
      </c>
      <c r="M96" s="4">
        <f>Forward!M96*(1+SUM($B96:$B$228))+('Swap - Encargos'!P13)*(1+SUM($B96:$B$228))</f>
        <v>236.77799999999996</v>
      </c>
      <c r="N96" s="4">
        <f>Forward!N96*(1+SUM($B96:$B$228))+('Swap - Encargos'!Q13)*(1+SUM($B96:$B$228))</f>
        <v>250.91399999999999</v>
      </c>
      <c r="O96" s="4">
        <f>Forward!O96*(1+SUM($B96:$B$228))+('Swap - Encargos'!R13)*(1+SUM($B96:$B$228))</f>
        <v>241.48999999999998</v>
      </c>
      <c r="P96" s="4">
        <f>Forward!P96*(1+SUM($B96:$B$228))+('Swap - Encargos'!S13)*(1+SUM($B96:$B$228))</f>
        <v>252.09199999999998</v>
      </c>
      <c r="Q96" s="4">
        <f>Forward!Q96*(1+SUM($B96:$B$228))+('Swap - Encargos'!T13)*(1+SUM($B96:$B$228))</f>
        <v>246.202</v>
      </c>
      <c r="R96" s="4">
        <f>Forward!R96*(1+SUM($B96:$B$228))+('Swap - Encargos'!U13)*(1+SUM($B96:$B$228))</f>
        <v>240.31199999999998</v>
      </c>
      <c r="S96" s="4">
        <f>Forward!S96*(1+SUM($B96:$B$228))+('Swap - Encargos'!V13)*(1+SUM($B96:$B$228))</f>
        <v>236.77799999999999</v>
      </c>
      <c r="T96" s="4">
        <f>Forward!T96*(1+SUM($B96:$B$228))+('Swap - Encargos'!W13)*(1+SUM($B96:$B$228))</f>
        <v>229.71</v>
      </c>
      <c r="U96" s="4">
        <f>Forward!U96*(1+SUM($B96:$B$228))</f>
        <v>0</v>
      </c>
      <c r="V96" s="6"/>
      <c r="W96" s="20">
        <f t="shared" si="0"/>
        <v>221.72577777777775</v>
      </c>
      <c r="X96" s="20">
        <f t="shared" si="1"/>
        <v>267.81162883838374</v>
      </c>
      <c r="Y96" s="23">
        <f t="shared" si="2"/>
        <v>231.71259999999995</v>
      </c>
      <c r="Z96" s="23">
        <f t="shared" si="3"/>
        <v>261.36451815151514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152.91002222222221</v>
      </c>
      <c r="AJ96" s="9">
        <f t="shared" si="8"/>
        <v>0.40815646081400181</v>
      </c>
      <c r="AK96" s="9">
        <f t="shared" si="9"/>
        <v>0.40815646081400181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Forward!K97*(1+SUM($B97:$B$228))+('Swap - Encargos'!N14)*(1+SUM($B97:$B$228))</f>
        <v>151.4331</v>
      </c>
      <c r="L97" s="4">
        <f>Forward!L97*(1+SUM($B97:$B$228))+('Swap - Encargos'!O14)*(1+SUM($B97:$B$228))</f>
        <v>183.1284</v>
      </c>
      <c r="M97" s="4">
        <f>Forward!M97*(1+SUM($B97:$B$228))+('Swap - Encargos'!P14)*(1+SUM($B97:$B$228))</f>
        <v>235.95389999999998</v>
      </c>
      <c r="N97" s="4">
        <f>Forward!N97*(1+SUM($B97:$B$228))+('Swap - Encargos'!Q14)*(1+SUM($B97:$B$228))</f>
        <v>247.69289999999998</v>
      </c>
      <c r="O97" s="4">
        <f>Forward!O97*(1+SUM($B97:$B$228))+('Swap - Encargos'!R14)*(1+SUM($B97:$B$228))</f>
        <v>240.64949999999999</v>
      </c>
      <c r="P97" s="4">
        <f>Forward!P97*(1+SUM($B97:$B$228))+('Swap - Encargos'!S14)*(1+SUM($B97:$B$228))</f>
        <v>253.56239999999997</v>
      </c>
      <c r="Q97" s="4">
        <f>Forward!Q97*(1+SUM($B97:$B$228))+('Swap - Encargos'!T14)*(1+SUM($B97:$B$228))</f>
        <v>247.69289999999998</v>
      </c>
      <c r="R97" s="4">
        <f>Forward!R97*(1+SUM($B97:$B$228))+('Swap - Encargos'!U14)*(1+SUM($B97:$B$228))</f>
        <v>241.82339999999999</v>
      </c>
      <c r="S97" s="4">
        <f>Forward!S97*(1+SUM($B97:$B$228))+('Swap - Encargos'!V14)*(1+SUM($B97:$B$228))</f>
        <v>235.95389999999998</v>
      </c>
      <c r="T97" s="4">
        <f>Forward!T97*(1+SUM($B97:$B$228))+('Swap - Encargos'!W14)*(1+SUM($B97:$B$228))</f>
        <v>230.08439999999999</v>
      </c>
      <c r="U97" s="4">
        <f>Forward!U97*(1+SUM($B97:$B$228))</f>
        <v>0</v>
      </c>
      <c r="V97" s="6"/>
      <c r="W97" s="20">
        <f t="shared" si="0"/>
        <v>219.58451666666664</v>
      </c>
      <c r="X97" s="20">
        <f t="shared" si="1"/>
        <v>267.81162883838374</v>
      </c>
      <c r="Y97" s="23">
        <f t="shared" si="2"/>
        <v>230.49526499999999</v>
      </c>
      <c r="Z97" s="23">
        <f t="shared" si="3"/>
        <v>261.36451815151514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155.05128333333332</v>
      </c>
      <c r="AJ97" s="9">
        <f t="shared" si="8"/>
        <v>0.41387204141551165</v>
      </c>
      <c r="AK97" s="9">
        <f t="shared" si="9"/>
        <v>0.41387204141551165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Forward!L98*(1+SUM($B98:$B$228))+('Swap - Encargos'!O15)*(1+SUM($B98:$B$228))</f>
        <v>172.81959999999998</v>
      </c>
      <c r="M98" s="4">
        <f>Forward!M98*(1+SUM($B98:$B$228))+('Swap - Encargos'!P15)*(1+SUM($B98:$B$228))</f>
        <v>198.50899999999999</v>
      </c>
      <c r="N98" s="4">
        <f>Forward!N98*(1+SUM($B98:$B$228))+('Swap - Encargos'!Q15)*(1+SUM($B98:$B$228))</f>
        <v>216.02449999999999</v>
      </c>
      <c r="O98" s="4">
        <f>Forward!O98*(1+SUM($B98:$B$228))+('Swap - Encargos'!R15)*(1+SUM($B98:$B$228))</f>
        <v>233.54</v>
      </c>
      <c r="P98" s="4">
        <f>Forward!P98*(1+SUM($B98:$B$228))+('Swap - Encargos'!S15)*(1+SUM($B98:$B$228))</f>
        <v>255.72629999999998</v>
      </c>
      <c r="Q98" s="4">
        <f>Forward!Q98*(1+SUM($B98:$B$228))+('Swap - Encargos'!T15)*(1+SUM($B98:$B$228))</f>
        <v>249.8878</v>
      </c>
      <c r="R98" s="4">
        <f>Forward!R98*(1+SUM($B98:$B$228))+('Swap - Encargos'!U15)*(1+SUM($B98:$B$228))</f>
        <v>244.04929999999999</v>
      </c>
      <c r="S98" s="4">
        <f>Forward!S98*(1+SUM($B98:$B$228))+('Swap - Encargos'!V15)*(1+SUM($B98:$B$228))</f>
        <v>238.21079999999998</v>
      </c>
      <c r="T98" s="4">
        <f>Forward!T98*(1+SUM($B98:$B$228))+('Swap - Encargos'!W15)*(1+SUM($B98:$B$228))</f>
        <v>232.3723</v>
      </c>
      <c r="U98" s="4">
        <f>Forward!U98*(1+SUM($B98:$B$228))</f>
        <v>0</v>
      </c>
      <c r="V98" s="6"/>
      <c r="W98" s="20">
        <f t="shared" si="0"/>
        <v>195.78436666666664</v>
      </c>
      <c r="X98" s="20">
        <f t="shared" si="1"/>
        <v>267.81162883838374</v>
      </c>
      <c r="Y98" s="23">
        <f t="shared" si="2"/>
        <v>215.32387999999997</v>
      </c>
      <c r="Z98" s="23">
        <f t="shared" si="3"/>
        <v>261.36451815151514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174.14299333333338</v>
      </c>
      <c r="AJ98" s="9">
        <f t="shared" si="8"/>
        <v>0.47074915824915836</v>
      </c>
      <c r="AK98" s="9">
        <f t="shared" si="9"/>
        <v>0.47074915824915836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Forward!L99*(1+SUM($B99:$B$228))+('Swap - Encargos'!O16)*(1+SUM($B99:$B$228))</f>
        <v>173.19760000000002</v>
      </c>
      <c r="M99" s="4">
        <f>Forward!M99*(1+SUM($B99:$B$228))+('Swap - Encargos'!P16)*(1+SUM($B99:$B$228))</f>
        <v>183.65920000000003</v>
      </c>
      <c r="N99" s="4">
        <f>Forward!N99*(1+SUM($B99:$B$228))+('Swap - Encargos'!Q16)*(1+SUM($B99:$B$228))</f>
        <v>199.93280000000001</v>
      </c>
      <c r="O99" s="4">
        <f>Forward!O99*(1+SUM($B99:$B$228))+('Swap - Encargos'!R16)*(1+SUM($B99:$B$228))</f>
        <v>212.7192</v>
      </c>
      <c r="P99" s="4">
        <f>Forward!P99*(1+SUM($B99:$B$228))+('Swap - Encargos'!S16)*(1+SUM($B99:$B$228))</f>
        <v>254.56560000000002</v>
      </c>
      <c r="Q99" s="4">
        <f>Forward!Q99*(1+SUM($B99:$B$228))+('Swap - Encargos'!T16)*(1+SUM($B99:$B$228))</f>
        <v>253.40320000000003</v>
      </c>
      <c r="R99" s="4">
        <f>Forward!R99*(1+SUM($B99:$B$228))+('Swap - Encargos'!U16)*(1+SUM($B99:$B$228))</f>
        <v>247.59120000000001</v>
      </c>
      <c r="S99" s="4">
        <f>Forward!S99*(1+SUM($B99:$B$228))+('Swap - Encargos'!V16)*(1+SUM($B99:$B$228))</f>
        <v>241.77920000000003</v>
      </c>
      <c r="T99" s="4">
        <f>Forward!T99*(1+SUM($B99:$B$228))+('Swap - Encargos'!W16)*(1+SUM($B99:$B$228))</f>
        <v>235.96720000000002</v>
      </c>
      <c r="U99" s="4">
        <f>Forward!U99*(1+SUM($B99:$B$228))</f>
        <v>0</v>
      </c>
      <c r="V99" s="6"/>
      <c r="W99" s="20">
        <f t="shared" si="0"/>
        <v>186.69435555555557</v>
      </c>
      <c r="X99" s="20">
        <f t="shared" si="1"/>
        <v>267.81162883838374</v>
      </c>
      <c r="Y99" s="23">
        <f t="shared" si="2"/>
        <v>206.15164000000004</v>
      </c>
      <c r="Z99" s="23">
        <f t="shared" si="3"/>
        <v>261.36451815151514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183.23300444444445</v>
      </c>
      <c r="AJ99" s="9">
        <f t="shared" si="8"/>
        <v>0.49532158001085519</v>
      </c>
      <c r="AK99" s="9">
        <f t="shared" si="9"/>
        <v>0.49532158001085519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Forward!L100*(1+SUM($B100:$B$228))+('Swap - Encargos'!O17)*(1+SUM($B100:$B$228))</f>
        <v>162.714</v>
      </c>
      <c r="M100" s="4">
        <f>Forward!M100*(1+SUM($B100:$B$228))+('Swap - Encargos'!P17)*(1+SUM($B100:$B$228))</f>
        <v>180.02399999999997</v>
      </c>
      <c r="N100" s="4">
        <f>Forward!N100*(1+SUM($B100:$B$228))+('Swap - Encargos'!Q17)*(1+SUM($B100:$B$228))</f>
        <v>198.48799999999997</v>
      </c>
      <c r="O100" s="4">
        <f>Forward!O100*(1+SUM($B100:$B$228))+('Swap - Encargos'!R17)*(1+SUM($B100:$B$228))</f>
        <v>207.71999999999997</v>
      </c>
      <c r="P100" s="4">
        <f>Forward!P100*(1+SUM($B100:$B$228))+('Swap - Encargos'!S17)*(1+SUM($B100:$B$228))</f>
        <v>230.79999999999998</v>
      </c>
      <c r="Q100" s="4">
        <f>Forward!Q100*(1+SUM($B100:$B$228))+('Swap - Encargos'!T17)*(1+SUM($B100:$B$228))</f>
        <v>244.64799999999997</v>
      </c>
      <c r="R100" s="4">
        <f>Forward!R100*(1+SUM($B100:$B$228))+('Swap - Encargos'!U17)*(1+SUM($B100:$B$228))</f>
        <v>238.87799999999999</v>
      </c>
      <c r="S100" s="4">
        <f>Forward!S100*(1+SUM($B100:$B$228))+('Swap - Encargos'!V17)*(1+SUM($B100:$B$228))</f>
        <v>233.10799999999998</v>
      </c>
      <c r="T100" s="4">
        <f>Forward!T100*(1+SUM($B100:$B$228))+('Swap - Encargos'!W17)*(1+SUM($B100:$B$228))</f>
        <v>227.33799999999999</v>
      </c>
      <c r="U100" s="4">
        <f>Forward!U100*(1+SUM($B100:$B$228))</f>
        <v>0</v>
      </c>
      <c r="V100" s="6"/>
      <c r="W100" s="20">
        <f t="shared" si="0"/>
        <v>182.90899999999999</v>
      </c>
      <c r="X100" s="20">
        <f t="shared" si="1"/>
        <v>267.81162883838374</v>
      </c>
      <c r="Y100" s="23">
        <f t="shared" si="2"/>
        <v>198.68033333333332</v>
      </c>
      <c r="Z100" s="23">
        <f t="shared" si="3"/>
        <v>261.36451815151514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187.01836000000003</v>
      </c>
      <c r="AJ100" s="9">
        <f t="shared" si="8"/>
        <v>0.5055542796293846</v>
      </c>
      <c r="AK100" s="9">
        <f t="shared" si="9"/>
        <v>0.5055542796293846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Forward!L101*(1+SUM($B101:$B$228))+('Swap - Encargos'!O18)*(1+SUM($B101:$B$228))</f>
        <v>164.0067</v>
      </c>
      <c r="M101" s="4">
        <f>Forward!M101*(1+SUM($B101:$B$228))+('Swap - Encargos'!P18)*(1+SUM($B101:$B$228))</f>
        <v>166.3005</v>
      </c>
      <c r="N101" s="4">
        <f>Forward!N101*(1+SUM($B101:$B$228))+('Swap - Encargos'!Q18)*(1+SUM($B101:$B$228))</f>
        <v>177.76950000000002</v>
      </c>
      <c r="O101" s="4">
        <f>Forward!O101*(1+SUM($B101:$B$228))+('Swap - Encargos'!R18)*(1+SUM($B101:$B$228))</f>
        <v>191.53230000000002</v>
      </c>
      <c r="P101" s="4">
        <f>Forward!P101*(1+SUM($B101:$B$228))+('Swap - Encargos'!S18)*(1+SUM($B101:$B$228))</f>
        <v>220.20480000000001</v>
      </c>
      <c r="Q101" s="4">
        <f>Forward!Q101*(1+SUM($B101:$B$228))+('Swap - Encargos'!T18)*(1+SUM($B101:$B$228))</f>
        <v>238.55520000000001</v>
      </c>
      <c r="R101" s="4">
        <f>Forward!R101*(1+SUM($B101:$B$228))+('Swap - Encargos'!U18)*(1+SUM($B101:$B$228))</f>
        <v>236.26140000000001</v>
      </c>
      <c r="S101" s="4">
        <f>Forward!S101*(1+SUM($B101:$B$228))+('Swap - Encargos'!V18)*(1+SUM($B101:$B$228))</f>
        <v>233.9676</v>
      </c>
      <c r="T101" s="4">
        <f>Forward!T101*(1+SUM($B101:$B$228))+('Swap - Encargos'!W18)*(1+SUM($B101:$B$228))</f>
        <v>231.6738</v>
      </c>
      <c r="U101" s="4">
        <f>Forward!U101*(1+SUM($B101:$B$228))</f>
        <v>0</v>
      </c>
      <c r="V101" s="6"/>
      <c r="W101" s="20">
        <f t="shared" si="0"/>
        <v>171.65269999999998</v>
      </c>
      <c r="X101" s="20">
        <f t="shared" si="1"/>
        <v>267.81162883838374</v>
      </c>
      <c r="Y101" s="23">
        <f t="shared" si="2"/>
        <v>187.69018500000001</v>
      </c>
      <c r="Z101" s="23">
        <f t="shared" si="3"/>
        <v>261.36451815151514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198.27466000000004</v>
      </c>
      <c r="AJ101" s="9">
        <f t="shared" si="8"/>
        <v>0.53598268589811804</v>
      </c>
      <c r="AK101" s="9">
        <f t="shared" si="9"/>
        <v>0.53598268589811804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Forward!L102*(1+SUM($B102:$B$228))+('Swap - Encargos'!O19)*(1+SUM($B102:$B$228))</f>
        <v>165.47399999999999</v>
      </c>
      <c r="M102" s="4">
        <f>Forward!M102*(1+SUM($B102:$B$228))+('Swap - Encargos'!P19)*(1+SUM($B102:$B$228))</f>
        <v>165.47399999999999</v>
      </c>
      <c r="N102" s="4">
        <f>Forward!N102*(1+SUM($B102:$B$228))+('Swap - Encargos'!Q19)*(1+SUM($B102:$B$228))</f>
        <v>183.73319999999998</v>
      </c>
      <c r="O102" s="4">
        <f>Forward!O102*(1+SUM($B102:$B$228))+('Swap - Encargos'!R19)*(1+SUM($B102:$B$228))</f>
        <v>195.14519999999999</v>
      </c>
      <c r="P102" s="4">
        <f>Forward!P102*(1+SUM($B102:$B$228))+('Swap - Encargos'!S19)*(1+SUM($B102:$B$228))</f>
        <v>211.12199999999999</v>
      </c>
      <c r="Q102" s="4">
        <f>Forward!Q102*(1+SUM($B102:$B$228))+('Swap - Encargos'!T19)*(1+SUM($B102:$B$228))</f>
        <v>228.23999999999998</v>
      </c>
      <c r="R102" s="4">
        <f>Forward!R102*(1+SUM($B102:$B$228))+('Swap - Encargos'!U19)*(1+SUM($B102:$B$228))</f>
        <v>225.95759999999999</v>
      </c>
      <c r="S102" s="4">
        <f>Forward!S102*(1+SUM($B102:$B$228))+('Swap - Encargos'!V19)*(1+SUM($B102:$B$228))</f>
        <v>223.67519999999999</v>
      </c>
      <c r="T102" s="4">
        <f>Forward!T102*(1+SUM($B102:$B$228))+('Swap - Encargos'!W19)*(1+SUM($B102:$B$228))</f>
        <v>221.39279999999999</v>
      </c>
      <c r="U102" s="4">
        <f>Forward!U102*(1+SUM($B102:$B$228))</f>
        <v>0</v>
      </c>
      <c r="V102" s="6"/>
      <c r="W102" s="20">
        <f t="shared" si="0"/>
        <v>174.85719999999998</v>
      </c>
      <c r="X102" s="20">
        <f t="shared" si="1"/>
        <v>267.81162883838374</v>
      </c>
      <c r="Y102" s="23">
        <f t="shared" si="2"/>
        <v>188.37407999999996</v>
      </c>
      <c r="Z102" s="23">
        <f t="shared" si="3"/>
        <v>261.36451815151514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195.07016000000004</v>
      </c>
      <c r="AJ102" s="9">
        <f t="shared" si="8"/>
        <v>0.52732017442559542</v>
      </c>
      <c r="AK102" s="9">
        <f t="shared" si="9"/>
        <v>0.52732017442559542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Forward!L103*(1+SUM($B103:$B$228))+('Swap - Encargos'!O20)*(1+SUM($B103:$B$228))</f>
        <v>162.86270000000002</v>
      </c>
      <c r="M103" s="4">
        <f>Forward!M103*(1+SUM($B103:$B$228))+('Swap - Encargos'!P20)*(1+SUM($B103:$B$228))</f>
        <v>164.0016</v>
      </c>
      <c r="N103" s="4">
        <f>Forward!N103*(1+SUM($B103:$B$228))+('Swap - Encargos'!Q20)*(1+SUM($B103:$B$228))</f>
        <v>185.64070000000001</v>
      </c>
      <c r="O103" s="4">
        <f>Forward!O103*(1+SUM($B103:$B$228))+('Swap - Encargos'!R20)*(1+SUM($B103:$B$228))</f>
        <v>195.89080000000001</v>
      </c>
      <c r="P103" s="4">
        <f>Forward!P103*(1+SUM($B103:$B$228))+('Swap - Encargos'!S20)*(1+SUM($B103:$B$228))</f>
        <v>202.7242</v>
      </c>
      <c r="Q103" s="4">
        <f>Forward!Q103*(1+SUM($B103:$B$228))+('Swap - Encargos'!T20)*(1+SUM($B103:$B$228))</f>
        <v>222.0855</v>
      </c>
      <c r="R103" s="4">
        <f>Forward!R103*(1+SUM($B103:$B$228))+('Swap - Encargos'!U20)*(1+SUM($B103:$B$228))</f>
        <v>219.80770000000001</v>
      </c>
      <c r="S103" s="4">
        <f>Forward!S103*(1+SUM($B103:$B$228))+('Swap - Encargos'!V20)*(1+SUM($B103:$B$228))</f>
        <v>217.5299</v>
      </c>
      <c r="T103" s="4">
        <f>Forward!T103*(1+SUM($B103:$B$228))+('Swap - Encargos'!W20)*(1+SUM($B103:$B$228))</f>
        <v>215.25210000000001</v>
      </c>
      <c r="U103" s="4">
        <f>Forward!U103*(1+SUM($B103:$B$228))</f>
        <v>0</v>
      </c>
      <c r="V103" s="6"/>
      <c r="W103" s="20">
        <f t="shared" si="0"/>
        <v>175.42223611111112</v>
      </c>
      <c r="X103" s="20">
        <f t="shared" si="1"/>
        <v>267.81162883838374</v>
      </c>
      <c r="Y103" s="23">
        <f t="shared" si="2"/>
        <v>187.15923333333333</v>
      </c>
      <c r="Z103" s="23">
        <f t="shared" si="3"/>
        <v>261.36451815151514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194.5051238888889</v>
      </c>
      <c r="AJ103" s="9">
        <f t="shared" si="8"/>
        <v>0.52579274993038871</v>
      </c>
      <c r="AK103" s="9">
        <f t="shared" si="9"/>
        <v>0.52579274993038871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Forward!L104*(1+SUM($B104:$B$228))+('Swap - Encargos'!O21)*(1+SUM($B104:$B$228))</f>
        <v>168.67559999999997</v>
      </c>
      <c r="M104" s="4">
        <f>Forward!M104*(1+SUM($B104:$B$228))+('Swap - Encargos'!P21)*(1+SUM($B104:$B$228))</f>
        <v>170.95499999999998</v>
      </c>
      <c r="N104" s="4">
        <f>Forward!N104*(1+SUM($B104:$B$228))+('Swap - Encargos'!Q21)*(1+SUM($B104:$B$228))</f>
        <v>183.49169999999998</v>
      </c>
      <c r="O104" s="4">
        <f>Forward!O104*(1+SUM($B104:$B$228))+('Swap - Encargos'!R21)*(1+SUM($B104:$B$228))</f>
        <v>192.60929999999999</v>
      </c>
      <c r="P104" s="4">
        <f>Forward!P104*(1+SUM($B104:$B$228))+('Swap - Encargos'!S21)*(1+SUM($B104:$B$228))</f>
        <v>201.7269</v>
      </c>
      <c r="Q104" s="4">
        <f>Forward!Q104*(1+SUM($B104:$B$228))+('Swap - Encargos'!T21)*(1+SUM($B104:$B$228))</f>
        <v>216.54300000000001</v>
      </c>
      <c r="R104" s="4">
        <f>Forward!R104*(1+SUM($B104:$B$228))+('Swap - Encargos'!U21)*(1+SUM($B104:$B$228))</f>
        <v>214.2636</v>
      </c>
      <c r="S104" s="4">
        <f>Forward!S104*(1+SUM($B104:$B$228))+('Swap - Encargos'!V21)*(1+SUM($B104:$B$228))</f>
        <v>211.98419999999999</v>
      </c>
      <c r="T104" s="4">
        <f>Forward!T104*(1+SUM($B104:$B$228))+('Swap - Encargos'!W21)*(1+SUM($B104:$B$228))</f>
        <v>209.70479999999998</v>
      </c>
      <c r="U104" s="4">
        <f>Forward!U104*(1+SUM($B104:$B$228))</f>
        <v>0</v>
      </c>
      <c r="V104" s="6"/>
      <c r="W104" s="20">
        <f t="shared" si="0"/>
        <v>178.36304999999999</v>
      </c>
      <c r="X104" s="20">
        <f t="shared" si="1"/>
        <v>267.81162883838374</v>
      </c>
      <c r="Y104" s="23">
        <f t="shared" si="2"/>
        <v>188.27843999999999</v>
      </c>
      <c r="Z104" s="23">
        <f t="shared" si="3"/>
        <v>261.36451815151514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191.56431000000003</v>
      </c>
      <c r="AJ104" s="9">
        <f t="shared" si="8"/>
        <v>0.51784304356401223</v>
      </c>
      <c r="AK104" s="9">
        <f t="shared" si="9"/>
        <v>0.51784304356401223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Forward!L105*(1+SUM($B105:$B$228))+('Swap - Encargos'!O22)*(1+SUM($B105:$B$228))</f>
        <v>171.9135</v>
      </c>
      <c r="M105" s="4">
        <f>Forward!M105*(1+SUM($B105:$B$228))+('Swap - Encargos'!P22)*(1+SUM($B105:$B$228))</f>
        <v>166.221</v>
      </c>
      <c r="N105" s="4">
        <f>Forward!N105*(1+SUM($B105:$B$228))+('Swap - Encargos'!Q22)*(1+SUM($B105:$B$228))</f>
        <v>184.43700000000001</v>
      </c>
      <c r="O105" s="4">
        <f>Forward!O105*(1+SUM($B105:$B$228))+('Swap - Encargos'!R22)*(1+SUM($B105:$B$228))</f>
        <v>196.9605</v>
      </c>
      <c r="P105" s="4">
        <f>Forward!P105*(1+SUM($B105:$B$228))+('Swap - Encargos'!S22)*(1+SUM($B105:$B$228))</f>
        <v>201.51450000000003</v>
      </c>
      <c r="Q105" s="4">
        <f>Forward!Q105*(1+SUM($B105:$B$228))+('Swap - Encargos'!T22)*(1+SUM($B105:$B$228))</f>
        <v>216.31500000000003</v>
      </c>
      <c r="R105" s="4">
        <f>Forward!R105*(1+SUM($B105:$B$228))+('Swap - Encargos'!U22)*(1+SUM($B105:$B$228))</f>
        <v>214.03800000000001</v>
      </c>
      <c r="S105" s="4">
        <f>Forward!S105*(1+SUM($B105:$B$228))+('Swap - Encargos'!V22)*(1+SUM($B105:$B$228))</f>
        <v>211.76100000000002</v>
      </c>
      <c r="T105" s="4">
        <f>Forward!T105*(1+SUM($B105:$B$228))+('Swap - Encargos'!W22)*(1+SUM($B105:$B$228))</f>
        <v>209.48400000000001</v>
      </c>
      <c r="U105" s="4">
        <f>Forward!U105*(1+SUM($B105:$B$228))</f>
        <v>0</v>
      </c>
      <c r="V105" s="6"/>
      <c r="W105" s="20">
        <f t="shared" si="0"/>
        <v>179.06074999999998</v>
      </c>
      <c r="X105" s="20">
        <f t="shared" si="1"/>
        <v>267.81162883838374</v>
      </c>
      <c r="Y105" s="23">
        <f t="shared" si="2"/>
        <v>189.389475</v>
      </c>
      <c r="Z105" s="23">
        <f t="shared" si="3"/>
        <v>261.36451815151514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190.86661000000004</v>
      </c>
      <c r="AJ105" s="9">
        <f t="shared" si="8"/>
        <v>0.51595699761163927</v>
      </c>
      <c r="AK105" s="9">
        <f t="shared" si="9"/>
        <v>0.51595699761163927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Forward!L106*(1+SUM($B106:$B$228))+('Swap - Encargos'!O23)*(1+SUM($B106:$B$228))</f>
        <v>164.66199999999998</v>
      </c>
      <c r="M106" s="4">
        <f>Forward!M106*(1+SUM($B106:$B$228))+('Swap - Encargos'!P23)*(1+SUM($B106:$B$228))</f>
        <v>162.39079999999998</v>
      </c>
      <c r="N106" s="4">
        <f>Forward!N106*(1+SUM($B106:$B$228))+('Swap - Encargos'!Q23)*(1+SUM($B106:$B$228))</f>
        <v>179.4248</v>
      </c>
      <c r="O106" s="4">
        <f>Forward!O106*(1+SUM($B106:$B$228))+('Swap - Encargos'!R23)*(1+SUM($B106:$B$228))</f>
        <v>190.7808</v>
      </c>
      <c r="P106" s="4">
        <f>Forward!P106*(1+SUM($B106:$B$228))+('Swap - Encargos'!S23)*(1+SUM($B106:$B$228))</f>
        <v>203.2724</v>
      </c>
      <c r="Q106" s="4">
        <f>Forward!Q106*(1+SUM($B106:$B$228))+('Swap - Encargos'!T23)*(1+SUM($B106:$B$228))</f>
        <v>218.0352</v>
      </c>
      <c r="R106" s="4">
        <f>Forward!R106*(1+SUM($B106:$B$228))+('Swap - Encargos'!U23)*(1+SUM($B106:$B$228))</f>
        <v>215.76400000000001</v>
      </c>
      <c r="S106" s="4">
        <f>Forward!S106*(1+SUM($B106:$B$228))+('Swap - Encargos'!V23)*(1+SUM($B106:$B$228))</f>
        <v>213.49279999999999</v>
      </c>
      <c r="T106" s="4">
        <f>Forward!T106*(1+SUM($B106:$B$228))+('Swap - Encargos'!W23)*(1+SUM($B106:$B$228))</f>
        <v>211.2216</v>
      </c>
      <c r="U106" s="4">
        <f>Forward!U106*(1+SUM($B106:$B$228))</f>
        <v>0</v>
      </c>
      <c r="V106" s="6"/>
      <c r="W106" s="20">
        <f t="shared" si="0"/>
        <v>174.63004444444445</v>
      </c>
      <c r="X106" s="20">
        <f t="shared" si="1"/>
        <v>267.81162883838374</v>
      </c>
      <c r="Y106" s="23">
        <f t="shared" si="2"/>
        <v>187.22258666666667</v>
      </c>
      <c r="Z106" s="23">
        <f t="shared" si="3"/>
        <v>261.36451815151514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195.29731555555557</v>
      </c>
      <c r="AJ106" s="9">
        <f t="shared" si="8"/>
        <v>0.52793422891336172</v>
      </c>
      <c r="AK106" s="9">
        <f t="shared" si="9"/>
        <v>0.52793422891336172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Forward!L107*(1+SUM($B107:$B$228))+('Swap - Encargos'!O24)*(1+SUM($B107:$B$228))</f>
        <v>166.55099999999999</v>
      </c>
      <c r="M107" s="4">
        <f>Forward!M107*(1+SUM($B107:$B$228))+('Swap - Encargos'!P24)*(1+SUM($B107:$B$228))</f>
        <v>164.285</v>
      </c>
      <c r="N107" s="4">
        <f>Forward!N107*(1+SUM($B107:$B$228))+('Swap - Encargos'!Q24)*(1+SUM($B107:$B$228))</f>
        <v>183.54599999999999</v>
      </c>
      <c r="O107" s="4">
        <f>Forward!O107*(1+SUM($B107:$B$228))+('Swap - Encargos'!R24)*(1+SUM($B107:$B$228))</f>
        <v>189.21099999999998</v>
      </c>
      <c r="P107" s="4">
        <f>Forward!P107*(1+SUM($B107:$B$228))+('Swap - Encargos'!S24)*(1+SUM($B107:$B$228))</f>
        <v>201.67400000000001</v>
      </c>
      <c r="Q107" s="4">
        <f>Forward!Q107*(1+SUM($B107:$B$228))+('Swap - Encargos'!T24)*(1+SUM($B107:$B$228))</f>
        <v>213.00399999999999</v>
      </c>
      <c r="R107" s="4">
        <f>Forward!R107*(1+SUM($B107:$B$228))+('Swap - Encargos'!U24)*(1+SUM($B107:$B$228))</f>
        <v>210.738</v>
      </c>
      <c r="S107" s="4">
        <f>Forward!S107*(1+SUM($B107:$B$228))+('Swap - Encargos'!V24)*(1+SUM($B107:$B$228))</f>
        <v>208.47200000000001</v>
      </c>
      <c r="T107" s="4">
        <f>Forward!T107*(1+SUM($B107:$B$228))+('Swap - Encargos'!W24)*(1+SUM($B107:$B$228))</f>
        <v>206.20599999999999</v>
      </c>
      <c r="U107" s="4">
        <f>Forward!U107*(1+SUM($B107:$B$228))</f>
        <v>0</v>
      </c>
      <c r="V107" s="6"/>
      <c r="W107" s="20">
        <f t="shared" si="0"/>
        <v>177.12566666666666</v>
      </c>
      <c r="X107" s="20">
        <f t="shared" si="1"/>
        <v>267.81162883838374</v>
      </c>
      <c r="Y107" s="23">
        <f t="shared" si="2"/>
        <v>188.02134999999998</v>
      </c>
      <c r="Z107" s="23">
        <f t="shared" si="3"/>
        <v>261.36451815151514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192.80169333333336</v>
      </c>
      <c r="AJ107" s="9">
        <f t="shared" si="8"/>
        <v>0.52118797953558593</v>
      </c>
      <c r="AK107" s="9">
        <f t="shared" si="9"/>
        <v>0.52118797953558593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Forward!L108*(1+SUM($B108:$B$228))+('Swap - Encargos'!O25)*(1+SUM($B108:$B$228))</f>
        <v>166.19819999999999</v>
      </c>
      <c r="M108" s="4">
        <f>Forward!M108*(1+SUM($B108:$B$228))+('Swap - Encargos'!P25)*(1+SUM($B108:$B$228))</f>
        <v>177.50420000000003</v>
      </c>
      <c r="N108" s="4">
        <f>Forward!N108*(1+SUM($B108:$B$228))+('Swap - Encargos'!Q25)*(1+SUM($B108:$B$228))</f>
        <v>192.202</v>
      </c>
      <c r="O108" s="4">
        <f>Forward!O108*(1+SUM($B108:$B$228))+('Swap - Encargos'!R25)*(1+SUM($B108:$B$228))</f>
        <v>197.85500000000002</v>
      </c>
      <c r="P108" s="4">
        <f>Forward!P108*(1+SUM($B108:$B$228))+('Swap - Encargos'!S25)*(1+SUM($B108:$B$228))</f>
        <v>198.98560000000001</v>
      </c>
      <c r="Q108" s="4">
        <f>Forward!Q108*(1+SUM($B108:$B$228))+('Swap - Encargos'!T25)*(1+SUM($B108:$B$228))</f>
        <v>218.20580000000001</v>
      </c>
      <c r="R108" s="4">
        <f>Forward!R108*(1+SUM($B108:$B$228))+('Swap - Encargos'!U25)*(1+SUM($B108:$B$228))</f>
        <v>215.94460000000001</v>
      </c>
      <c r="S108" s="4">
        <f>Forward!S108*(1+SUM($B108:$B$228))+('Swap - Encargos'!V25)*(1+SUM($B108:$B$228))</f>
        <v>213.68340000000001</v>
      </c>
      <c r="T108" s="4">
        <f>Forward!T108*(1+SUM($B108:$B$228))+('Swap - Encargos'!W25)*(1+SUM($B108:$B$228))</f>
        <v>211.4222</v>
      </c>
      <c r="U108" s="4">
        <f>Forward!U108*(1+SUM($B108:$B$228))</f>
        <v>0</v>
      </c>
      <c r="V108" s="6"/>
      <c r="W108" s="20">
        <f t="shared" si="0"/>
        <v>187.42835555555558</v>
      </c>
      <c r="X108" s="20">
        <f t="shared" si="1"/>
        <v>267.81162883838374</v>
      </c>
      <c r="Y108" s="23">
        <f t="shared" si="2"/>
        <v>195.21693333333332</v>
      </c>
      <c r="Z108" s="23">
        <f t="shared" si="3"/>
        <v>261.36451815151514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182.49900444444444</v>
      </c>
      <c r="AJ108" s="9">
        <f t="shared" si="8"/>
        <v>0.49333740668558396</v>
      </c>
      <c r="AK108" s="9">
        <f t="shared" si="9"/>
        <v>0.49333740668558396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Forward!L109*(1+SUM($B109:$B$228))+('Swap - Encargos'!O26)*(1+SUM($B109:$B$228))</f>
        <v>166.9144</v>
      </c>
      <c r="M109" s="4">
        <f>Forward!M109*(1+SUM($B109:$B$228))+('Swap - Encargos'!P26)*(1+SUM($B109:$B$228))</f>
        <v>177.06459999999998</v>
      </c>
      <c r="N109" s="4">
        <f>Forward!N109*(1+SUM($B109:$B$228))+('Swap - Encargos'!Q26)*(1+SUM($B109:$B$228))</f>
        <v>204.1318</v>
      </c>
      <c r="O109" s="4">
        <f>Forward!O109*(1+SUM($B109:$B$228))+('Swap - Encargos'!R26)*(1+SUM($B109:$B$228))</f>
        <v>213.1542</v>
      </c>
      <c r="P109" s="4">
        <f>Forward!P109*(1+SUM($B109:$B$228))+('Swap - Encargos'!S26)*(1+SUM($B109:$B$228))</f>
        <v>216.53759999999997</v>
      </c>
      <c r="Q109" s="4">
        <f>Forward!Q109*(1+SUM($B109:$B$228))+('Swap - Encargos'!T26)*(1+SUM($B109:$B$228))</f>
        <v>226.68779999999998</v>
      </c>
      <c r="R109" s="4">
        <f>Forward!R109*(1+SUM($B109:$B$228))+('Swap - Encargos'!U26)*(1+SUM($B109:$B$228))</f>
        <v>224.43219999999999</v>
      </c>
      <c r="S109" s="4">
        <f>Forward!S109*(1+SUM($B109:$B$228))+('Swap - Encargos'!V26)*(1+SUM($B109:$B$228))</f>
        <v>222.17659999999998</v>
      </c>
      <c r="T109" s="4">
        <f>Forward!T109*(1+SUM($B109:$B$228))+('Swap - Encargos'!W26)*(1+SUM($B109:$B$228))</f>
        <v>219.92099999999999</v>
      </c>
      <c r="U109" s="4">
        <f>Forward!U109*(1+SUM($B109:$B$228))</f>
        <v>0</v>
      </c>
      <c r="V109" s="6"/>
      <c r="W109" s="20">
        <f t="shared" si="0"/>
        <v>196.83242777777775</v>
      </c>
      <c r="X109" s="20">
        <f t="shared" si="1"/>
        <v>267.81162883838374</v>
      </c>
      <c r="Y109" s="23">
        <f t="shared" si="2"/>
        <v>206.51897666666667</v>
      </c>
      <c r="Z109" s="23">
        <f t="shared" si="3"/>
        <v>261.36451815151514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173.09493222222227</v>
      </c>
      <c r="AJ109" s="9">
        <f t="shared" si="8"/>
        <v>0.46791600443455239</v>
      </c>
      <c r="AK109" s="9">
        <f t="shared" si="9"/>
        <v>0.46791600443455239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Forward!M110*(1+SUM($B110:$B$228))+('Swap - Encargos'!P27)*(1+SUM($B110:$B$228))</f>
        <v>178.875</v>
      </c>
      <c r="N110" s="4">
        <f>Forward!N110*(1+SUM($B110:$B$228))+('Swap - Encargos'!Q27)*(1+SUM($B110:$B$228))</f>
        <v>200.25</v>
      </c>
      <c r="O110" s="4">
        <f>Forward!O110*(1+SUM($B110:$B$228))+('Swap - Encargos'!R27)*(1+SUM($B110:$B$228))</f>
        <v>205.875</v>
      </c>
      <c r="P110" s="4">
        <f>Forward!P110*(1+SUM($B110:$B$228))+('Swap - Encargos'!S27)*(1+SUM($B110:$B$228))</f>
        <v>234</v>
      </c>
      <c r="Q110" s="4">
        <f>Forward!Q110*(1+SUM($B110:$B$228))+('Swap - Encargos'!T27)*(1+SUM($B110:$B$228))</f>
        <v>229.5</v>
      </c>
      <c r="R110" s="4">
        <f>Forward!R110*(1+SUM($B110:$B$228))+('Swap - Encargos'!U27)*(1+SUM($B110:$B$228))</f>
        <v>230.625</v>
      </c>
      <c r="S110" s="4">
        <f>Forward!S110*(1+SUM($B110:$B$228))+('Swap - Encargos'!V27)*(1+SUM($B110:$B$228))</f>
        <v>228.375</v>
      </c>
      <c r="T110" s="4">
        <f>Forward!T110*(1+SUM($B110:$B$228))+('Swap - Encargos'!W27)*(1+SUM($B110:$B$228))</f>
        <v>226.125</v>
      </c>
      <c r="U110" s="4">
        <f>Forward!U110*(1+SUM($B110:$B$228))</f>
        <v>0</v>
      </c>
      <c r="V110" s="6"/>
      <c r="W110" s="20">
        <f t="shared" si="0"/>
        <v>195</v>
      </c>
      <c r="X110" s="20">
        <f t="shared" si="1"/>
        <v>267.81162883838374</v>
      </c>
      <c r="Y110" s="23">
        <f t="shared" si="2"/>
        <v>209.7</v>
      </c>
      <c r="Z110" s="23">
        <f t="shared" si="3"/>
        <v>261.36451815151514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194.8125</v>
      </c>
      <c r="AJ110" s="9">
        <f t="shared" si="8"/>
        <v>0.49975949975949974</v>
      </c>
      <c r="AK110" s="9">
        <f t="shared" si="9"/>
        <v>0.49975949975949974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Forward!M111*(1+SUM($B111:$B$228))+('Swap - Encargos'!P28)*(1+SUM($B111:$B$228))</f>
        <v>223.03919999999999</v>
      </c>
      <c r="N111" s="4">
        <f>Forward!N111*(1+SUM($B111:$B$228))+('Swap - Encargos'!Q28)*(1+SUM($B111:$B$228))</f>
        <v>286.9248</v>
      </c>
      <c r="O111" s="4">
        <f>Forward!O111*(1+SUM($B111:$B$228))+('Swap - Encargos'!R28)*(1+SUM($B111:$B$228))</f>
        <v>268.99200000000002</v>
      </c>
      <c r="P111" s="4">
        <f>Forward!P111*(1+SUM($B111:$B$228))+('Swap - Encargos'!S28)*(1+SUM($B111:$B$228))</f>
        <v>270.11279999999999</v>
      </c>
      <c r="Q111" s="4">
        <f>Forward!Q111*(1+SUM($B111:$B$228))+('Swap - Encargos'!T28)*(1+SUM($B111:$B$228))</f>
        <v>260.0256</v>
      </c>
      <c r="R111" s="4">
        <f>Forward!R111*(1+SUM($B111:$B$228))+('Swap - Encargos'!U28)*(1+SUM($B111:$B$228))</f>
        <v>254.42160000000001</v>
      </c>
      <c r="S111" s="4">
        <f>Forward!S111*(1+SUM($B111:$B$228))+('Swap - Encargos'!V28)*(1+SUM($B111:$B$228))</f>
        <v>248.8176</v>
      </c>
      <c r="T111" s="4">
        <f>Forward!T111*(1+SUM($B111:$B$228))+('Swap - Encargos'!W28)*(1+SUM($B111:$B$228))</f>
        <v>243.21360000000001</v>
      </c>
      <c r="U111" s="4">
        <f>Forward!U111*(1+SUM($B111:$B$228))</f>
        <v>0</v>
      </c>
      <c r="V111" s="6"/>
      <c r="W111" s="20">
        <f t="shared" si="0"/>
        <v>260.95960000000002</v>
      </c>
      <c r="X111" s="20">
        <f t="shared" si="1"/>
        <v>267.81162883838374</v>
      </c>
      <c r="Y111" s="23">
        <f t="shared" si="2"/>
        <v>262.34192000000002</v>
      </c>
      <c r="Z111" s="23">
        <f t="shared" si="3"/>
        <v>261.36451815151514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128.85289999999998</v>
      </c>
      <c r="AJ111" s="9">
        <f t="shared" si="8"/>
        <v>0.33055097001763661</v>
      </c>
      <c r="AK111" s="9">
        <f t="shared" si="9"/>
        <v>0.33055097001763661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Forward!M112*(1+SUM($B112:$B$228))+('Swap - Encargos'!P29)*(1+SUM($B112:$B$228))</f>
        <v>219.16250000000002</v>
      </c>
      <c r="N112" s="4">
        <f>Forward!N112*(1+SUM($B112:$B$228))+('Swap - Encargos'!Q29)*(1+SUM($B112:$B$228))</f>
        <v>270.33750000000003</v>
      </c>
      <c r="O112" s="4">
        <f>Forward!O112*(1+SUM($B112:$B$228))+('Swap - Encargos'!R29)*(1+SUM($B112:$B$228))</f>
        <v>259.21249999999998</v>
      </c>
      <c r="P112" s="4">
        <f>Forward!P112*(1+SUM($B112:$B$228))+('Swap - Encargos'!S29)*(1+SUM($B112:$B$228))</f>
        <v>258.10000000000002</v>
      </c>
      <c r="Q112" s="4">
        <f>Forward!Q112*(1+SUM($B112:$B$228))+('Swap - Encargos'!T29)*(1+SUM($B112:$B$228))</f>
        <v>254.76249999999999</v>
      </c>
      <c r="R112" s="4">
        <f>Forward!R112*(1+SUM($B112:$B$228))+('Swap - Encargos'!U29)*(1+SUM($B112:$B$228))</f>
        <v>251.42500000000001</v>
      </c>
      <c r="S112" s="4">
        <f>Forward!S112*(1+SUM($B112:$B$228))+('Swap - Encargos'!V29)*(1+SUM($B112:$B$228))</f>
        <v>245.86250000000001</v>
      </c>
      <c r="T112" s="4">
        <f>Forward!T112*(1+SUM($B112:$B$228))+('Swap - Encargos'!W29)*(1+SUM($B112:$B$228))</f>
        <v>240.3</v>
      </c>
      <c r="U112" s="4">
        <f>Forward!U112*(1+SUM($B112:$B$228))</f>
        <v>0</v>
      </c>
      <c r="V112" s="6"/>
      <c r="W112" s="20">
        <f t="shared" si="0"/>
        <v>251.73402777777781</v>
      </c>
      <c r="X112" s="20">
        <f t="shared" si="1"/>
        <v>267.81162883838374</v>
      </c>
      <c r="Y112" s="23">
        <f t="shared" si="2"/>
        <v>253.39041666666668</v>
      </c>
      <c r="Z112" s="23">
        <f t="shared" si="3"/>
        <v>261.36451815151514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138.07847222222219</v>
      </c>
      <c r="AJ112" s="9">
        <f t="shared" si="8"/>
        <v>0.35421766162506896</v>
      </c>
      <c r="AK112" s="9">
        <f t="shared" si="9"/>
        <v>0.35421766162506896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Forward!M113*(1+SUM($B113:$B$228))+('Swap - Encargos'!P30)*(1+SUM($B113:$B$228))</f>
        <v>207.73829999999998</v>
      </c>
      <c r="N113" s="4">
        <f>Forward!N113*(1+SUM($B113:$B$228))+('Swap - Encargos'!Q30)*(1+SUM($B113:$B$228))</f>
        <v>245.50890000000001</v>
      </c>
      <c r="O113" s="4">
        <f>Forward!O113*(1+SUM($B113:$B$228))+('Swap - Encargos'!R30)*(1+SUM($B113:$B$228))</f>
        <v>244.398</v>
      </c>
      <c r="P113" s="4">
        <f>Forward!P113*(1+SUM($B113:$B$228))+('Swap - Encargos'!S30)*(1+SUM($B113:$B$228))</f>
        <v>242.17619999999999</v>
      </c>
      <c r="Q113" s="4">
        <f>Forward!Q113*(1+SUM($B113:$B$228))+('Swap - Encargos'!T30)*(1+SUM($B113:$B$228))</f>
        <v>241.06530000000001</v>
      </c>
      <c r="R113" s="4">
        <f>Forward!R113*(1+SUM($B113:$B$228))+('Swap - Encargos'!U30)*(1+SUM($B113:$B$228))</f>
        <v>228.84540000000001</v>
      </c>
      <c r="S113" s="4">
        <f>Forward!S113*(1+SUM($B113:$B$228))+('Swap - Encargos'!V30)*(1+SUM($B113:$B$228))</f>
        <v>223.29089999999999</v>
      </c>
      <c r="T113" s="4">
        <f>Forward!T113*(1+SUM($B113:$B$228))+('Swap - Encargos'!W30)*(1+SUM($B113:$B$228))</f>
        <v>217.7364</v>
      </c>
      <c r="U113" s="4">
        <f>Forward!U113*(1+SUM($B113:$B$228))</f>
        <v>0</v>
      </c>
      <c r="V113" s="6"/>
      <c r="W113" s="20">
        <f t="shared" si="0"/>
        <v>235.41822500000001</v>
      </c>
      <c r="X113" s="20">
        <f t="shared" si="1"/>
        <v>267.81162883838374</v>
      </c>
      <c r="Y113" s="23">
        <f t="shared" si="2"/>
        <v>237.23269500000004</v>
      </c>
      <c r="Z113" s="23">
        <f t="shared" si="3"/>
        <v>261.36451815151514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154.39427499999999</v>
      </c>
      <c r="AJ113" s="9">
        <f t="shared" si="8"/>
        <v>0.3960731762065095</v>
      </c>
      <c r="AK113" s="9">
        <f t="shared" si="9"/>
        <v>0.3960731762065095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Forward!M114*(1+SUM($B114:$B$228))+('Swap - Encargos'!P31)*(1+SUM($B114:$B$228))</f>
        <v>184.88569999999999</v>
      </c>
      <c r="N114" s="4">
        <f>Forward!N114*(1+SUM($B114:$B$228))+('Swap - Encargos'!Q31)*(1+SUM($B114:$B$228))</f>
        <v>226.9555</v>
      </c>
      <c r="O114" s="4">
        <f>Forward!O114*(1+SUM($B114:$B$228))+('Swap - Encargos'!R31)*(1+SUM($B114:$B$228))</f>
        <v>238.0265</v>
      </c>
      <c r="P114" s="4">
        <f>Forward!P114*(1+SUM($B114:$B$228))+('Swap - Encargos'!S31)*(1+SUM($B114:$B$228))</f>
        <v>231.38389999999998</v>
      </c>
      <c r="Q114" s="4">
        <f>Forward!Q114*(1+SUM($B114:$B$228))+('Swap - Encargos'!T31)*(1+SUM($B114:$B$228))</f>
        <v>228.06259999999997</v>
      </c>
      <c r="R114" s="4">
        <f>Forward!R114*(1+SUM($B114:$B$228))+('Swap - Encargos'!U31)*(1+SUM($B114:$B$228))</f>
        <v>222.52709999999999</v>
      </c>
      <c r="S114" s="4">
        <f>Forward!S114*(1+SUM($B114:$B$228))+('Swap - Encargos'!V31)*(1+SUM($B114:$B$228))</f>
        <v>216.99159999999998</v>
      </c>
      <c r="T114" s="4">
        <f>Forward!T114*(1+SUM($B114:$B$228))+('Swap - Encargos'!W31)*(1+SUM($B114:$B$228))</f>
        <v>211.45609999999999</v>
      </c>
      <c r="U114" s="4">
        <f>Forward!U114*(1+SUM($B114:$B$228))</f>
        <v>0</v>
      </c>
      <c r="V114" s="6"/>
      <c r="W114" s="20">
        <f t="shared" si="0"/>
        <v>221.78903333333335</v>
      </c>
      <c r="X114" s="20">
        <f t="shared" si="1"/>
        <v>267.81162883838374</v>
      </c>
      <c r="Y114" s="23">
        <f t="shared" si="2"/>
        <v>224.37226666666663</v>
      </c>
      <c r="Z114" s="23">
        <f t="shared" si="3"/>
        <v>261.36451815151514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168.02346666666665</v>
      </c>
      <c r="AJ114" s="9">
        <f t="shared" si="8"/>
        <v>0.43103663085885302</v>
      </c>
      <c r="AK114" s="9">
        <f t="shared" si="9"/>
        <v>0.43103663085885302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Forward!M115*(1+SUM($B115:$B$228))+('Swap - Encargos'!P32)*(1+SUM($B115:$B$228))</f>
        <v>243.6525</v>
      </c>
      <c r="N115" s="4">
        <f>Forward!N115*(1+SUM($B115:$B$228))+('Swap - Encargos'!Q32)*(1+SUM($B115:$B$228))</f>
        <v>255.78000000000003</v>
      </c>
      <c r="O115" s="4">
        <f>Forward!O115*(1+SUM($B115:$B$228))+('Swap - Encargos'!R32)*(1+SUM($B115:$B$228))</f>
        <v>251.37</v>
      </c>
      <c r="P115" s="4">
        <f>Forward!P115*(1+SUM($B115:$B$228))+('Swap - Encargos'!S32)*(1+SUM($B115:$B$228))</f>
        <v>239.24250000000001</v>
      </c>
      <c r="Q115" s="4">
        <f>Forward!Q115*(1+SUM($B115:$B$228))+('Swap - Encargos'!T32)*(1+SUM($B115:$B$228))</f>
        <v>235.935</v>
      </c>
      <c r="R115" s="4">
        <f>Forward!R115*(1+SUM($B115:$B$228))+('Swap - Encargos'!U32)*(1+SUM($B115:$B$228))</f>
        <v>227.11500000000001</v>
      </c>
      <c r="S115" s="4">
        <f>Forward!S115*(1+SUM($B115:$B$228))+('Swap - Encargos'!V32)*(1+SUM($B115:$B$228))</f>
        <v>221.60249999999999</v>
      </c>
      <c r="T115" s="4">
        <f>Forward!T115*(1+SUM($B115:$B$228))+('Swap - Encargos'!W32)*(1+SUM($B115:$B$228))</f>
        <v>216.09</v>
      </c>
      <c r="U115" s="4">
        <f>Forward!U115*(1+SUM($B115:$B$228))</f>
        <v>0</v>
      </c>
      <c r="V115" s="6"/>
      <c r="W115" s="20">
        <f t="shared" si="0"/>
        <v>249.655</v>
      </c>
      <c r="X115" s="20">
        <f t="shared" si="1"/>
        <v>267.81162883838374</v>
      </c>
      <c r="Y115" s="23">
        <f t="shared" si="2"/>
        <v>243.81787500000004</v>
      </c>
      <c r="Z115" s="23">
        <f t="shared" si="3"/>
        <v>261.36451815151514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140.1575</v>
      </c>
      <c r="AJ115" s="9">
        <f t="shared" si="8"/>
        <v>0.35955106621773286</v>
      </c>
      <c r="AK115" s="9">
        <f t="shared" si="9"/>
        <v>0.35955106621773286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Forward!M116*(1+SUM($B116:$B$228))+('Swap - Encargos'!P33)*(1+SUM($B116:$B$228))</f>
        <v>303.71039999999999</v>
      </c>
      <c r="N116" s="4">
        <f>Forward!N116*(1+SUM($B116:$B$228))+('Swap - Encargos'!Q33)*(1+SUM($B116:$B$228))</f>
        <v>279.5016</v>
      </c>
      <c r="O116" s="4">
        <f>Forward!O116*(1+SUM($B116:$B$228))+('Swap - Encargos'!R33)*(1+SUM($B116:$B$228))</f>
        <v>257.49360000000001</v>
      </c>
      <c r="P116" s="4">
        <f>Forward!P116*(1+SUM($B116:$B$228))+('Swap - Encargos'!S33)*(1+SUM($B116:$B$228))</f>
        <v>243.1884</v>
      </c>
      <c r="Q116" s="4">
        <f>Forward!Q116*(1+SUM($B116:$B$228))+('Swap - Encargos'!T33)*(1+SUM($B116:$B$228))</f>
        <v>234.3852</v>
      </c>
      <c r="R116" s="4">
        <f>Forward!R116*(1+SUM($B116:$B$228))+('Swap - Encargos'!U33)*(1+SUM($B116:$B$228))</f>
        <v>227.78280000000001</v>
      </c>
      <c r="S116" s="4">
        <f>Forward!S116*(1+SUM($B116:$B$228))+('Swap - Encargos'!V33)*(1+SUM($B116:$B$228))</f>
        <v>222.2808</v>
      </c>
      <c r="T116" s="4">
        <f>Forward!T116*(1+SUM($B116:$B$228))+('Swap - Encargos'!W33)*(1+SUM($B116:$B$228))</f>
        <v>216.77879999999999</v>
      </c>
      <c r="U116" s="4">
        <f>Forward!U116*(1+SUM($B116:$B$228))</f>
        <v>0</v>
      </c>
      <c r="V116" s="6"/>
      <c r="W116" s="20">
        <f t="shared" si="0"/>
        <v>270.14819999999997</v>
      </c>
      <c r="X116" s="20">
        <f t="shared" si="1"/>
        <v>267.81162883838374</v>
      </c>
      <c r="Y116" s="23">
        <f t="shared" si="2"/>
        <v>256.06308000000001</v>
      </c>
      <c r="Z116" s="23">
        <f t="shared" si="3"/>
        <v>261.36451815151514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119.66430000000003</v>
      </c>
      <c r="AJ116" s="9">
        <f t="shared" si="8"/>
        <v>0.30697912457912463</v>
      </c>
      <c r="AK116" s="9">
        <f t="shared" si="9"/>
        <v>0.30697912457912463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Forward!M117*(1+SUM($B117:$B$228))+('Swap - Encargos'!P34)*(1+SUM($B117:$B$228))</f>
        <v>245.63840000000002</v>
      </c>
      <c r="N117" s="4">
        <f>Forward!N117*(1+SUM($B117:$B$228))+('Swap - Encargos'!Q34)*(1+SUM($B117:$B$228))</f>
        <v>265.37720000000002</v>
      </c>
      <c r="O117" s="4">
        <f>Forward!O117*(1+SUM($B117:$B$228))+('Swap - Encargos'!R34)*(1+SUM($B117:$B$228))</f>
        <v>244.54179999999999</v>
      </c>
      <c r="P117" s="4">
        <f>Forward!P117*(1+SUM($B117:$B$228))+('Swap - Encargos'!S34)*(1+SUM($B117:$B$228))</f>
        <v>240.15540000000001</v>
      </c>
      <c r="Q117" s="4">
        <f>Forward!Q117*(1+SUM($B117:$B$228))+('Swap - Encargos'!T34)*(1+SUM($B117:$B$228))</f>
        <v>233.57580000000002</v>
      </c>
      <c r="R117" s="4">
        <f>Forward!R117*(1+SUM($B117:$B$228))+('Swap - Encargos'!U34)*(1+SUM($B117:$B$228))</f>
        <v>223.7064</v>
      </c>
      <c r="S117" s="4">
        <f>Forward!S117*(1+SUM($B117:$B$228))+('Swap - Encargos'!V34)*(1+SUM($B117:$B$228))</f>
        <v>218.2234</v>
      </c>
      <c r="T117" s="4">
        <f>Forward!T117*(1+SUM($B117:$B$228))+('Swap - Encargos'!W34)*(1+SUM($B117:$B$228))</f>
        <v>212.74040000000002</v>
      </c>
      <c r="U117" s="4">
        <f>Forward!U117*(1+SUM($B117:$B$228))</f>
        <v>0</v>
      </c>
      <c r="V117" s="6"/>
      <c r="W117" s="20">
        <f t="shared" si="0"/>
        <v>250.78632777777773</v>
      </c>
      <c r="X117" s="20">
        <f t="shared" si="1"/>
        <v>267.81162883838374</v>
      </c>
      <c r="Y117" s="23">
        <f t="shared" si="2"/>
        <v>243.29898666666665</v>
      </c>
      <c r="Z117" s="23">
        <f t="shared" si="3"/>
        <v>261.36451815151514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139.02617222222227</v>
      </c>
      <c r="AJ117" s="9">
        <f t="shared" si="8"/>
        <v>0.35664883045623796</v>
      </c>
      <c r="AK117" s="9">
        <f t="shared" si="9"/>
        <v>0.35664883045623796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Forward!M118*(1+SUM($B118:$B$228))+('Swap - Encargos'!P35)*(1+SUM($B118:$B$228))</f>
        <v>295.56900000000002</v>
      </c>
      <c r="N118" s="4">
        <f>Forward!N118*(1+SUM($B118:$B$228))+('Swap - Encargos'!Q35)*(1+SUM($B118:$B$228))</f>
        <v>283.52729999999997</v>
      </c>
      <c r="O118" s="4">
        <f>Forward!O118*(1+SUM($B118:$B$228))+('Swap - Encargos'!R35)*(1+SUM($B118:$B$228))</f>
        <v>256.15980000000002</v>
      </c>
      <c r="P118" s="4">
        <f>Forward!P118*(1+SUM($B118:$B$228))+('Swap - Encargos'!S35)*(1+SUM($B118:$B$228))</f>
        <v>241.92869999999999</v>
      </c>
      <c r="Q118" s="4">
        <f>Forward!Q118*(1+SUM($B118:$B$228))+('Swap - Encargos'!T35)*(1+SUM($B118:$B$228))</f>
        <v>237.54990000000001</v>
      </c>
      <c r="R118" s="4">
        <f>Forward!R118*(1+SUM($B118:$B$228))+('Swap - Encargos'!U35)*(1+SUM($B118:$B$228))</f>
        <v>232.07640000000001</v>
      </c>
      <c r="S118" s="4">
        <f>Forward!S118*(1+SUM($B118:$B$228))+('Swap - Encargos'!V35)*(1+SUM($B118:$B$228))</f>
        <v>226.60290000000001</v>
      </c>
      <c r="T118" s="4">
        <f>Forward!T118*(1+SUM($B118:$B$228))+('Swap - Encargos'!W35)*(1+SUM($B118:$B$228))</f>
        <v>221.1294</v>
      </c>
      <c r="U118" s="4">
        <f>Forward!U118*(1+SUM($B118:$B$228))</f>
        <v>0</v>
      </c>
      <c r="V118" s="6"/>
      <c r="W118" s="20">
        <f t="shared" si="0"/>
        <v>266.49863333333332</v>
      </c>
      <c r="X118" s="20">
        <f t="shared" si="1"/>
        <v>267.81162883838374</v>
      </c>
      <c r="Y118" s="23">
        <f t="shared" si="2"/>
        <v>254.48125999999999</v>
      </c>
      <c r="Z118" s="23">
        <f t="shared" si="3"/>
        <v>261.36451815151514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123.31386666666668</v>
      </c>
      <c r="AJ118" s="9">
        <f t="shared" si="8"/>
        <v>0.31634148896371123</v>
      </c>
      <c r="AK118" s="9">
        <f t="shared" si="9"/>
        <v>0.31634148896371123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Forward!M119*(1+SUM($B119:$B$228))+('Swap - Encargos'!P36)*(1+SUM($B119:$B$228))</f>
        <v>394.68860000000001</v>
      </c>
      <c r="N119" s="4">
        <f>Forward!N119*(1+SUM($B119:$B$228))+('Swap - Encargos'!Q36)*(1+SUM($B119:$B$228))</f>
        <v>305.28399999999999</v>
      </c>
      <c r="O119" s="4">
        <f>Forward!O119*(1+SUM($B119:$B$228))+('Swap - Encargos'!R36)*(1+SUM($B119:$B$228))</f>
        <v>255.1302</v>
      </c>
      <c r="P119" s="4">
        <f>Forward!P119*(1+SUM($B119:$B$228))+('Swap - Encargos'!S36)*(1+SUM($B119:$B$228))</f>
        <v>236.5951</v>
      </c>
      <c r="Q119" s="4">
        <f>Forward!Q119*(1+SUM($B119:$B$228))+('Swap - Encargos'!T36)*(1+SUM($B119:$B$228))</f>
        <v>233.32420000000002</v>
      </c>
      <c r="R119" s="4">
        <f>Forward!R119*(1+SUM($B119:$B$228))+('Swap - Encargos'!U36)*(1+SUM($B119:$B$228))</f>
        <v>227.87270000000001</v>
      </c>
      <c r="S119" s="4">
        <f>Forward!S119*(1+SUM($B119:$B$228))+('Swap - Encargos'!V36)*(1+SUM($B119:$B$228))</f>
        <v>222.4212</v>
      </c>
      <c r="T119" s="4">
        <f>Forward!T119*(1+SUM($B119:$B$228))+('Swap - Encargos'!W36)*(1+SUM($B119:$B$228))</f>
        <v>216.96970000000002</v>
      </c>
      <c r="U119" s="4">
        <f>Forward!U119*(1+SUM($B119:$B$228))</f>
        <v>0</v>
      </c>
      <c r="V119" s="6"/>
      <c r="W119" s="20">
        <f t="shared" si="0"/>
        <v>278.84422499999999</v>
      </c>
      <c r="X119" s="20">
        <f t="shared" si="1"/>
        <v>267.81162883838374</v>
      </c>
      <c r="Y119" s="23">
        <f t="shared" si="2"/>
        <v>259.982035</v>
      </c>
      <c r="Z119" s="23">
        <f t="shared" si="3"/>
        <v>261.36451815151514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110.96827500000001</v>
      </c>
      <c r="AJ119" s="9">
        <f t="shared" si="8"/>
        <v>0.28467089947089946</v>
      </c>
      <c r="AK119" s="9">
        <f t="shared" si="9"/>
        <v>0.28467089947089946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Forward!M120*(1+SUM($B120:$B$228))+('Swap - Encargos'!P37)*(1+SUM($B120:$B$228))</f>
        <v>352.59249999999997</v>
      </c>
      <c r="N120" s="4">
        <f>Forward!N120*(1+SUM($B120:$B$228))+('Swap - Encargos'!Q37)*(1+SUM($B120:$B$228))</f>
        <v>234.33839999999998</v>
      </c>
      <c r="O120" s="4">
        <f>Forward!O120*(1+SUM($B120:$B$228))+('Swap - Encargos'!R37)*(1+SUM($B120:$B$228))</f>
        <v>243.01759999999999</v>
      </c>
      <c r="P120" s="4">
        <f>Forward!P120*(1+SUM($B120:$B$228))+('Swap - Encargos'!S37)*(1+SUM($B120:$B$228))</f>
        <v>234.33840000000001</v>
      </c>
      <c r="Q120" s="4">
        <f>Forward!Q120*(1+SUM($B120:$B$228))+('Swap - Encargos'!T37)*(1+SUM($B120:$B$228))</f>
        <v>224.57429999999999</v>
      </c>
      <c r="R120" s="4">
        <f>Forward!R120*(1+SUM($B120:$B$228))+('Swap - Encargos'!U37)*(1+SUM($B120:$B$228))</f>
        <v>222.40449999999998</v>
      </c>
      <c r="S120" s="4">
        <f>Forward!S120*(1+SUM($B120:$B$228))+('Swap - Encargos'!V37)*(1+SUM($B120:$B$228))</f>
        <v>216.98</v>
      </c>
      <c r="T120" s="4">
        <f>Forward!T120*(1+SUM($B120:$B$228))+('Swap - Encargos'!W37)*(1+SUM($B120:$B$228))</f>
        <v>211.55549999999999</v>
      </c>
      <c r="U120" s="4">
        <f>Forward!U120*(1+SUM($B120:$B$228))</f>
        <v>0</v>
      </c>
      <c r="V120" s="6"/>
      <c r="W120" s="20">
        <f t="shared" si="0"/>
        <v>243.80113888888889</v>
      </c>
      <c r="X120" s="20">
        <f t="shared" si="1"/>
        <v>267.81162883838374</v>
      </c>
      <c r="Y120" s="23">
        <f t="shared" si="2"/>
        <v>236.07424</v>
      </c>
      <c r="Z120" s="23">
        <f t="shared" si="3"/>
        <v>261.36451815151514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146.01136111111111</v>
      </c>
      <c r="AJ120" s="9">
        <f t="shared" si="8"/>
        <v>0.37456818627188998</v>
      </c>
      <c r="AK120" s="9">
        <f t="shared" si="9"/>
        <v>0.37456818627188998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Forward!M121*(1+SUM($B121:$B$228))+('Swap - Encargos'!P38)*(1+SUM($B121:$B$228))</f>
        <v>169.71699999999998</v>
      </c>
      <c r="N121" s="4">
        <f>Forward!N121*(1+SUM($B121:$B$228))+('Swap - Encargos'!Q38)*(1+SUM($B121:$B$228))</f>
        <v>238.90099999999998</v>
      </c>
      <c r="O121" s="4">
        <f>Forward!O121*(1+SUM($B121:$B$228))+('Swap - Encargos'!R38)*(1+SUM($B121:$B$228))</f>
        <v>244.30600000000001</v>
      </c>
      <c r="P121" s="4">
        <f>Forward!P121*(1+SUM($B121:$B$228))+('Swap - Encargos'!S38)*(1+SUM($B121:$B$228))</f>
        <v>245.387</v>
      </c>
      <c r="Q121" s="4">
        <f>Forward!Q121*(1+SUM($B121:$B$228))+('Swap - Encargos'!T38)*(1+SUM($B121:$B$228))</f>
        <v>241.06299999999999</v>
      </c>
      <c r="R121" s="4">
        <f>Forward!R121*(1+SUM($B121:$B$228))+('Swap - Encargos'!U38)*(1+SUM($B121:$B$228))</f>
        <v>232.41499999999999</v>
      </c>
      <c r="S121" s="4">
        <f>Forward!S121*(1+SUM($B121:$B$228))+('Swap - Encargos'!V38)*(1+SUM($B121:$B$228))</f>
        <v>227.01</v>
      </c>
      <c r="T121" s="4">
        <f>Forward!T121*(1+SUM($B121:$B$228))+('Swap - Encargos'!W38)*(1+SUM($B121:$B$228))</f>
        <v>221.60499999999999</v>
      </c>
      <c r="U121" s="4">
        <f>Forward!U121*(1+SUM($B121:$B$228))</f>
        <v>0</v>
      </c>
      <c r="V121" s="6"/>
      <c r="W121" s="20">
        <f t="shared" si="0"/>
        <v>240.76272222222224</v>
      </c>
      <c r="X121" s="20">
        <f t="shared" si="1"/>
        <v>267.81162883838374</v>
      </c>
      <c r="Y121" s="23">
        <f t="shared" si="2"/>
        <v>239.36943333333335</v>
      </c>
      <c r="Z121" s="23">
        <f t="shared" si="3"/>
        <v>261.36451815151514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149.04977777777776</v>
      </c>
      <c r="AJ121" s="9">
        <f t="shared" si="8"/>
        <v>0.38236274562200484</v>
      </c>
      <c r="AK121" s="9">
        <f t="shared" si="9"/>
        <v>0.38236274562200484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Forward!N122*(1+SUM($B122:$B$228))+('Swap - Encargos'!Q39)*(1+SUM($B122:$B$228))</f>
        <v>234.52440000000001</v>
      </c>
      <c r="O122" s="4">
        <f>Forward!O122*(1+SUM($B122:$B$228))+('Swap - Encargos'!R39)*(1+SUM($B122:$B$228))</f>
        <v>250.66140000000001</v>
      </c>
      <c r="P122" s="4">
        <f>Forward!P122*(1+SUM($B122:$B$228))+('Swap - Encargos'!S39)*(1+SUM($B122:$B$228))</f>
        <v>238.82760000000002</v>
      </c>
      <c r="Q122" s="4">
        <f>Forward!Q122*(1+SUM($B122:$B$228))+('Swap - Encargos'!T39)*(1+SUM($B122:$B$228))</f>
        <v>232.37280000000001</v>
      </c>
      <c r="R122" s="4">
        <f>Forward!R122*(1+SUM($B122:$B$228))+('Swap - Encargos'!U39)*(1+SUM($B122:$B$228))</f>
        <v>224.84220000000002</v>
      </c>
      <c r="S122" s="4">
        <f>Forward!S122*(1+SUM($B122:$B$228))+('Swap - Encargos'!V39)*(1+SUM($B122:$B$228))</f>
        <v>219.4632</v>
      </c>
      <c r="T122" s="4">
        <f>Forward!T122*(1+SUM($B122:$B$228))+('Swap - Encargos'!W39)*(1+SUM($B122:$B$228))</f>
        <v>214.08420000000001</v>
      </c>
      <c r="U122" s="4">
        <f>Forward!U122*(1+SUM($B122:$B$228))</f>
        <v>0</v>
      </c>
      <c r="V122" s="6"/>
      <c r="W122" s="20">
        <f t="shared" si="0"/>
        <v>241.33780000000004</v>
      </c>
      <c r="X122" s="20">
        <f t="shared" si="1"/>
        <v>267.81162883838374</v>
      </c>
      <c r="Y122" s="23">
        <f t="shared" si="2"/>
        <v>236.24568000000005</v>
      </c>
      <c r="Z122" s="23">
        <f t="shared" si="3"/>
        <v>261.36451815151514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165.63733999999997</v>
      </c>
      <c r="AJ122" s="9">
        <f t="shared" si="8"/>
        <v>0.40699621111992235</v>
      </c>
      <c r="AK122" s="9">
        <f t="shared" si="9"/>
        <v>0.40699621111992235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Forward!N123*(1+SUM($B123:$B$228))+('Swap - Encargos'!Q40)*(1+SUM($B123:$B$228))</f>
        <v>286.81139999999999</v>
      </c>
      <c r="O123" s="4">
        <f>Forward!O123*(1+SUM($B123:$B$228))+('Swap - Encargos'!R40)*(1+SUM($B123:$B$228))</f>
        <v>271.77260000000001</v>
      </c>
      <c r="P123" s="4">
        <f>Forward!P123*(1+SUM($B123:$B$228))+('Swap - Encargos'!S40)*(1+SUM($B123:$B$228))</f>
        <v>259.95640000000003</v>
      </c>
      <c r="Q123" s="4">
        <f>Forward!Q123*(1+SUM($B123:$B$228))+('Swap - Encargos'!T40)*(1+SUM($B123:$B$228))</f>
        <v>239.54660000000001</v>
      </c>
      <c r="R123" s="4">
        <f>Forward!R123*(1+SUM($B123:$B$228))+('Swap - Encargos'!U40)*(1+SUM($B123:$B$228))</f>
        <v>234.17560000000003</v>
      </c>
      <c r="S123" s="4">
        <f>Forward!S123*(1+SUM($B123:$B$228))+('Swap - Encargos'!V40)*(1+SUM($B123:$B$228))</f>
        <v>228.80459999999999</v>
      </c>
      <c r="T123" s="4">
        <f>Forward!T123*(1+SUM($B123:$B$228))+('Swap - Encargos'!W40)*(1+SUM($B123:$B$228))</f>
        <v>218.06260000000003</v>
      </c>
      <c r="U123" s="4">
        <f>Forward!U123*(1+SUM($B123:$B$228))</f>
        <v>0</v>
      </c>
      <c r="V123" s="6"/>
      <c r="W123" s="20">
        <f t="shared" si="0"/>
        <v>271.5338888888889</v>
      </c>
      <c r="X123" s="20">
        <f t="shared" si="1"/>
        <v>267.81162883838374</v>
      </c>
      <c r="Y123" s="23">
        <f t="shared" si="2"/>
        <v>257.48573999999996</v>
      </c>
      <c r="Z123" s="23">
        <f t="shared" si="3"/>
        <v>261.36451815151514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135.44125111111111</v>
      </c>
      <c r="AJ123" s="9">
        <f t="shared" si="8"/>
        <v>0.33279981453194196</v>
      </c>
      <c r="AK123" s="9">
        <f t="shared" si="9"/>
        <v>0.33279981453194196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Forward!N124*(1+SUM($B124:$B$228))+('Swap - Encargos'!Q41)*(1+SUM($B124:$B$228))</f>
        <v>387.30149999999998</v>
      </c>
      <c r="O124" s="4">
        <f>Forward!O124*(1+SUM($B124:$B$228))+('Swap - Encargos'!R41)*(1+SUM($B124:$B$228))</f>
        <v>294.98579999999998</v>
      </c>
      <c r="P124" s="4">
        <f>Forward!P124*(1+SUM($B124:$B$228))+('Swap - Encargos'!S41)*(1+SUM($B124:$B$228))</f>
        <v>264.21389999999997</v>
      </c>
      <c r="Q124" s="4">
        <f>Forward!Q124*(1+SUM($B124:$B$228))+('Swap - Encargos'!T41)*(1+SUM($B124:$B$228))</f>
        <v>247.23629999999997</v>
      </c>
      <c r="R124" s="4">
        <f>Forward!R124*(1+SUM($B124:$B$228))+('Swap - Encargos'!U41)*(1+SUM($B124:$B$228))</f>
        <v>236.62529999999998</v>
      </c>
      <c r="S124" s="4">
        <f>Forward!S124*(1+SUM($B124:$B$228))+('Swap - Encargos'!V41)*(1+SUM($B124:$B$228))</f>
        <v>235.5642</v>
      </c>
      <c r="T124" s="4">
        <f>Forward!T124*(1+SUM($B124:$B$228))+('Swap - Encargos'!W41)*(1+SUM($B124:$B$228))</f>
        <v>224.95319999999998</v>
      </c>
      <c r="U124" s="4">
        <f>Forward!U124*(1+SUM($B124:$B$228))</f>
        <v>0</v>
      </c>
      <c r="V124" s="6"/>
      <c r="W124" s="20">
        <f t="shared" si="0"/>
        <v>307.71899999999999</v>
      </c>
      <c r="X124" s="20">
        <f t="shared" si="1"/>
        <v>267.81162883838374</v>
      </c>
      <c r="Y124" s="23">
        <f t="shared" si="2"/>
        <v>281.01465000000002</v>
      </c>
      <c r="Z124" s="23">
        <f t="shared" si="3"/>
        <v>261.36451815151514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99.256140000000016</v>
      </c>
      <c r="AJ124" s="9">
        <f t="shared" si="8"/>
        <v>0.24388747676332273</v>
      </c>
      <c r="AK124" s="9">
        <f t="shared" si="9"/>
        <v>0.24388747676332273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Forward!N125*(1+SUM($B125:$B$228))+('Swap - Encargos'!Q42)*(1+SUM($B125:$B$228))</f>
        <v>435.59109999999998</v>
      </c>
      <c r="O125" s="4">
        <f>Forward!O125*(1+SUM($B125:$B$228))+('Swap - Encargos'!R42)*(1+SUM($B125:$B$228))</f>
        <v>325.90229999999997</v>
      </c>
      <c r="P125" s="4">
        <f>Forward!P125*(1+SUM($B125:$B$228))+('Swap - Encargos'!S42)*(1+SUM($B125:$B$228))</f>
        <v>275.27670000000001</v>
      </c>
      <c r="Q125" s="4">
        <f>Forward!Q125*(1+SUM($B125:$B$228))+('Swap - Encargos'!T42)*(1+SUM($B125:$B$228))</f>
        <v>251.01859999999999</v>
      </c>
      <c r="R125" s="4">
        <f>Forward!R125*(1+SUM($B125:$B$228))+('Swap - Encargos'!U42)*(1+SUM($B125:$B$228))</f>
        <v>242.58099999999999</v>
      </c>
      <c r="S125" s="4">
        <f>Forward!S125*(1+SUM($B125:$B$228))+('Swap - Encargos'!V42)*(1+SUM($B125:$B$228))</f>
        <v>242.58100000000002</v>
      </c>
      <c r="T125" s="4">
        <f>Forward!T125*(1+SUM($B125:$B$228))+('Swap - Encargos'!W42)*(1+SUM($B125:$B$228))</f>
        <v>232.03399999999999</v>
      </c>
      <c r="U125" s="4">
        <f>Forward!U125*(1+SUM($B125:$B$228))</f>
        <v>0</v>
      </c>
      <c r="V125" s="6"/>
      <c r="W125" s="20">
        <f t="shared" si="0"/>
        <v>330.20899166666663</v>
      </c>
      <c r="X125" s="20">
        <f t="shared" si="1"/>
        <v>267.81162883838374</v>
      </c>
      <c r="Y125" s="23">
        <f t="shared" si="2"/>
        <v>296.42343499999993</v>
      </c>
      <c r="Z125" s="23">
        <f t="shared" si="3"/>
        <v>261.36451815151514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76.766148333333376</v>
      </c>
      <c r="AJ125" s="9">
        <f t="shared" si="8"/>
        <v>0.18862613655795626</v>
      </c>
      <c r="AK125" s="9">
        <f t="shared" si="9"/>
        <v>0.18862613655795626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Forward!N126*(1+SUM($B126:$B$228))+('Swap - Encargos'!Q43)*(1+SUM($B126:$B$228))</f>
        <v>414.90800000000002</v>
      </c>
      <c r="O126" s="4">
        <f>Forward!O126*(1+SUM($B126:$B$228))+('Swap - Encargos'!R43)*(1+SUM($B126:$B$228))</f>
        <v>321.42239999999998</v>
      </c>
      <c r="P126" s="4">
        <f>Forward!P126*(1+SUM($B126:$B$228))+('Swap - Encargos'!S43)*(1+SUM($B126:$B$228))</f>
        <v>274.15440000000001</v>
      </c>
      <c r="Q126" s="4">
        <f>Forward!Q126*(1+SUM($B126:$B$228))+('Swap - Encargos'!T43)*(1+SUM($B126:$B$228))</f>
        <v>249.99520000000001</v>
      </c>
      <c r="R126" s="4">
        <f>Forward!R126*(1+SUM($B126:$B$228))+('Swap - Encargos'!U43)*(1+SUM($B126:$B$228))</f>
        <v>249.99520000000001</v>
      </c>
      <c r="S126" s="4">
        <f>Forward!S126*(1+SUM($B126:$B$228))+('Swap - Encargos'!V43)*(1+SUM($B126:$B$228))</f>
        <v>240.54159999999999</v>
      </c>
      <c r="T126" s="4">
        <f>Forward!T126*(1+SUM($B126:$B$228))+('Swap - Encargos'!W43)*(1+SUM($B126:$B$228))</f>
        <v>232.13839999999999</v>
      </c>
      <c r="U126" s="4">
        <f>Forward!U126*(1+SUM($B126:$B$228))</f>
        <v>0</v>
      </c>
      <c r="V126" s="6"/>
      <c r="W126" s="20">
        <f t="shared" si="0"/>
        <v>318.50462222222222</v>
      </c>
      <c r="X126" s="20">
        <f t="shared" si="1"/>
        <v>267.81162883838374</v>
      </c>
      <c r="Y126" s="23">
        <f t="shared" si="2"/>
        <v>290.47061333333329</v>
      </c>
      <c r="Z126" s="23">
        <f t="shared" si="3"/>
        <v>261.36451815151514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88.470517777777786</v>
      </c>
      <c r="AJ126" s="9">
        <f t="shared" si="8"/>
        <v>0.21738555769715512</v>
      </c>
      <c r="AK126" s="9">
        <f t="shared" si="9"/>
        <v>0.21738555769715512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Forward!N127*(1+SUM($B127:$B$228))+('Swap - Encargos'!Q44)*(1+SUM($B127:$B$228))</f>
        <v>421.21559999999999</v>
      </c>
      <c r="O127" s="4">
        <f>Forward!O127*(1+SUM($B127:$B$228))+('Swap - Encargos'!R44)*(1+SUM($B127:$B$228))</f>
        <v>327.96140000000003</v>
      </c>
      <c r="P127" s="4">
        <f>Forward!P127*(1+SUM($B127:$B$228))+('Swap - Encargos'!S44)*(1+SUM($B127:$B$228))</f>
        <v>274.52360000000004</v>
      </c>
      <c r="Q127" s="4">
        <f>Forward!Q127*(1+SUM($B127:$B$228))+('Swap - Encargos'!T44)*(1+SUM($B127:$B$228))</f>
        <v>256.71100000000001</v>
      </c>
      <c r="R127" s="4">
        <f>Forward!R127*(1+SUM($B127:$B$228))+('Swap - Encargos'!U44)*(1+SUM($B127:$B$228))</f>
        <v>248.32860000000002</v>
      </c>
      <c r="S127" s="4">
        <f>Forward!S127*(1+SUM($B127:$B$228))+('Swap - Encargos'!V44)*(1+SUM($B127:$B$228))</f>
        <v>240.99400000000003</v>
      </c>
      <c r="T127" s="4">
        <f>Forward!T127*(1+SUM($B127:$B$228))+('Swap - Encargos'!W44)*(1+SUM($B127:$B$228))</f>
        <v>227.37260000000001</v>
      </c>
      <c r="U127" s="4">
        <f>Forward!U127*(1+SUM($B127:$B$228))</f>
        <v>0</v>
      </c>
      <c r="V127" s="6"/>
      <c r="W127" s="20">
        <f t="shared" si="0"/>
        <v>318.38567222222224</v>
      </c>
      <c r="X127" s="20">
        <f t="shared" si="1"/>
        <v>267.81162883838374</v>
      </c>
      <c r="Y127" s="23">
        <f t="shared" si="2"/>
        <v>290.72957333333329</v>
      </c>
      <c r="Z127" s="23">
        <f t="shared" si="3"/>
        <v>261.36451815151514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88.58946777777777</v>
      </c>
      <c r="AJ127" s="9">
        <f t="shared" si="8"/>
        <v>0.21767783599208976</v>
      </c>
      <c r="AK127" s="9">
        <f t="shared" si="9"/>
        <v>0.21767783599208976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Forward!N128*(1+SUM($B128:$B$228))+('Swap - Encargos'!Q45)*(1+SUM($B128:$B$228))</f>
        <v>369.02619999999996</v>
      </c>
      <c r="O128" s="4">
        <f>Forward!O128*(1+SUM($B128:$B$228))+('Swap - Encargos'!R45)*(1+SUM($B128:$B$228))</f>
        <v>323.02859999999998</v>
      </c>
      <c r="P128" s="4">
        <f>Forward!P128*(1+SUM($B128:$B$228))+('Swap - Encargos'!S45)*(1+SUM($B128:$B$228))</f>
        <v>279.12179999999995</v>
      </c>
      <c r="Q128" s="4">
        <f>Forward!Q128*(1+SUM($B128:$B$228))+('Swap - Encargos'!T45)*(1+SUM($B128:$B$228))</f>
        <v>257.16839999999996</v>
      </c>
      <c r="R128" s="4">
        <f>Forward!R128*(1+SUM($B128:$B$228))+('Swap - Encargos'!U45)*(1+SUM($B128:$B$228))</f>
        <v>249.85059999999999</v>
      </c>
      <c r="S128" s="4">
        <f>Forward!S128*(1+SUM($B128:$B$228))+('Swap - Encargos'!V45)*(1+SUM($B128:$B$228))</f>
        <v>244.62359999999998</v>
      </c>
      <c r="T128" s="4">
        <f>Forward!T128*(1+SUM($B128:$B$228))+('Swap - Encargos'!W45)*(1+SUM($B128:$B$228))</f>
        <v>232.07879999999997</v>
      </c>
      <c r="U128" s="4">
        <f>Forward!U128*(1+SUM($B128:$B$228))</f>
        <v>0</v>
      </c>
      <c r="V128" s="6"/>
      <c r="W128" s="20">
        <f t="shared" si="0"/>
        <v>305.08256666666665</v>
      </c>
      <c r="X128" s="20">
        <f t="shared" si="1"/>
        <v>267.81162883838374</v>
      </c>
      <c r="Y128" s="23">
        <f t="shared" si="2"/>
        <v>283.19886000000002</v>
      </c>
      <c r="Z128" s="23">
        <f t="shared" si="3"/>
        <v>261.36451815151514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101.89257333333336</v>
      </c>
      <c r="AJ128" s="9">
        <f t="shared" si="8"/>
        <v>0.25036559563154975</v>
      </c>
      <c r="AK128" s="9">
        <f t="shared" si="9"/>
        <v>0.25036559563154975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Forward!N129*(1+SUM($B129:$B$228))+('Swap - Encargos'!Q46)*(1+SUM($B129:$B$228))</f>
        <v>348.29519999999997</v>
      </c>
      <c r="O129" s="4">
        <f>Forward!O129*(1+SUM($B129:$B$228))+('Swap - Encargos'!R46)*(1+SUM($B129:$B$228))</f>
        <v>319.09679999999997</v>
      </c>
      <c r="P129" s="4">
        <f>Forward!P129*(1+SUM($B129:$B$228))+('Swap - Encargos'!S46)*(1+SUM($B129:$B$228))</f>
        <v>275.29919999999998</v>
      </c>
      <c r="Q129" s="4">
        <f>Forward!Q129*(1+SUM($B129:$B$228))+('Swap - Encargos'!T46)*(1+SUM($B129:$B$228))</f>
        <v>255.48599999999999</v>
      </c>
      <c r="R129" s="4">
        <f>Forward!R129*(1+SUM($B129:$B$228))+('Swap - Encargos'!U46)*(1+SUM($B129:$B$228))</f>
        <v>252.35759999999999</v>
      </c>
      <c r="S129" s="4">
        <f>Forward!S129*(1+SUM($B129:$B$228))+('Swap - Encargos'!V46)*(1+SUM($B129:$B$228))</f>
        <v>239.84399999999999</v>
      </c>
      <c r="T129" s="4">
        <f>Forward!T129*(1+SUM($B129:$B$228))+('Swap - Encargos'!W46)*(1+SUM($B129:$B$228))</f>
        <v>248.18639999999999</v>
      </c>
      <c r="U129" s="4">
        <f>Forward!U129*(1+SUM($B129:$B$228))</f>
        <v>0</v>
      </c>
      <c r="V129" s="6"/>
      <c r="W129" s="20">
        <f t="shared" si="0"/>
        <v>296.18416666666667</v>
      </c>
      <c r="X129" s="20">
        <f t="shared" si="1"/>
        <v>267.81162883838374</v>
      </c>
      <c r="Y129" s="23">
        <f t="shared" si="2"/>
        <v>277.45432</v>
      </c>
      <c r="Z129" s="23">
        <f t="shared" si="3"/>
        <v>261.36451815151514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110.79097333333334</v>
      </c>
      <c r="AJ129" s="9">
        <f t="shared" si="8"/>
        <v>0.27223032181605328</v>
      </c>
      <c r="AK129" s="9">
        <f t="shared" si="9"/>
        <v>0.27223032181605328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Forward!N130*(1+SUM($B130:$B$228))+('Swap - Encargos'!Q47)*(1+SUM($B130:$B$228))</f>
        <v>388.33080000000001</v>
      </c>
      <c r="O130" s="4">
        <f>Forward!O130*(1+SUM($B130:$B$228))+('Swap - Encargos'!R47)*(1+SUM($B130:$B$228))</f>
        <v>341.3553</v>
      </c>
      <c r="P130" s="4">
        <f>Forward!P130*(1+SUM($B130:$B$228))+('Swap - Encargos'!S47)*(1+SUM($B130:$B$228))</f>
        <v>292.29200000000003</v>
      </c>
      <c r="Q130" s="4">
        <f>Forward!Q130*(1+SUM($B130:$B$228))+('Swap - Encargos'!T47)*(1+SUM($B130:$B$228))</f>
        <v>273.5018</v>
      </c>
      <c r="R130" s="4">
        <f>Forward!R130*(1+SUM($B130:$B$228))+('Swap - Encargos'!U47)*(1+SUM($B130:$B$228))</f>
        <v>266.19450000000001</v>
      </c>
      <c r="S130" s="4">
        <f>Forward!S130*(1+SUM($B130:$B$228))+('Swap - Encargos'!V47)*(1+SUM($B130:$B$228))</f>
        <v>259.93110000000001</v>
      </c>
      <c r="T130" s="4">
        <f>Forward!T130*(1+SUM($B130:$B$228))+('Swap - Encargos'!W47)*(1+SUM($B130:$B$228))</f>
        <v>257.8433</v>
      </c>
      <c r="U130" s="4">
        <f>Forward!U130*(1+SUM($B130:$B$228))</f>
        <v>0</v>
      </c>
      <c r="V130" s="6"/>
      <c r="W130" s="20">
        <f t="shared" si="0"/>
        <v>315.14181111111111</v>
      </c>
      <c r="X130" s="20">
        <f t="shared" si="1"/>
        <v>267.81162883838374</v>
      </c>
      <c r="Y130" s="23">
        <f t="shared" si="2"/>
        <v>295.21492000000001</v>
      </c>
      <c r="Z130" s="23">
        <f t="shared" si="3"/>
        <v>261.36451815151514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91.8333288888889</v>
      </c>
      <c r="AJ130" s="9">
        <f t="shared" si="8"/>
        <v>0.22564849756889058</v>
      </c>
      <c r="AK130" s="9">
        <f t="shared" si="9"/>
        <v>0.22564849756889058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Forward!N131*(1+SUM($B131:$B$228))+('Swap - Encargos'!Q48)*(1+SUM($B131:$B$228))</f>
        <v>376.15419999999995</v>
      </c>
      <c r="O131" s="4">
        <f>Forward!O131*(1+SUM($B131:$B$228))+('Swap - Encargos'!R48)*(1+SUM($B131:$B$228))</f>
        <v>325.23829999999998</v>
      </c>
      <c r="P131" s="4">
        <f>Forward!P131*(1+SUM($B131:$B$228))+('Swap - Encargos'!S48)*(1+SUM($B131:$B$228))</f>
        <v>295.10439999999994</v>
      </c>
      <c r="Q131" s="4">
        <f>Forward!Q131*(1+SUM($B131:$B$228))+('Swap - Encargos'!T48)*(1+SUM($B131:$B$228))</f>
        <v>283.67429999999996</v>
      </c>
      <c r="R131" s="4">
        <f>Forward!R131*(1+SUM($B131:$B$228))+('Swap - Encargos'!U48)*(1+SUM($B131:$B$228))</f>
        <v>274.32239999999996</v>
      </c>
      <c r="S131" s="4">
        <f>Forward!S131*(1+SUM($B131:$B$228))+('Swap - Encargos'!V48)*(1+SUM($B131:$B$228))</f>
        <v>268.08779999999996</v>
      </c>
      <c r="T131" s="4">
        <f>Forward!T131*(1+SUM($B131:$B$228))+('Swap - Encargos'!W48)*(1+SUM($B131:$B$228))</f>
        <v>270.166</v>
      </c>
      <c r="U131" s="4">
        <f>Forward!U131*(1+SUM($B131:$B$228))</f>
        <v>0</v>
      </c>
      <c r="V131" s="6"/>
      <c r="W131" s="20">
        <f t="shared" si="0"/>
        <v>309.04565833333328</v>
      </c>
      <c r="X131" s="20">
        <f t="shared" si="1"/>
        <v>267.81162883838374</v>
      </c>
      <c r="Y131" s="23">
        <f t="shared" si="2"/>
        <v>294.68875999999995</v>
      </c>
      <c r="Z131" s="23">
        <f t="shared" si="3"/>
        <v>261.36451815151514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97.929481666666732</v>
      </c>
      <c r="AJ131" s="9">
        <f t="shared" si="8"/>
        <v>0.24062767486649608</v>
      </c>
      <c r="AK131" s="9">
        <f>IF(AJ131&gt;0,AJ131,0)</f>
        <v>0.24062767486649608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Forward!N132*(1+SUM($B132:$B$228))+('Swap - Encargos'!Q49)*(1+SUM($B132:$B$228))</f>
        <v>350.91160000000002</v>
      </c>
      <c r="O132" s="4">
        <f>Forward!O132*(1+SUM($B132:$B$228))+('Swap - Encargos'!R49)*(1+SUM($B132:$B$228))</f>
        <v>325.9948</v>
      </c>
      <c r="P132" s="4">
        <f>Forward!P132*(1+SUM($B132:$B$228))+('Swap - Encargos'!S49)*(1+SUM($B132:$B$228))</f>
        <v>281.35219999999998</v>
      </c>
      <c r="Q132" s="4">
        <f>Forward!Q132*(1+SUM($B132:$B$228))+('Swap - Encargos'!T49)*(1+SUM($B132:$B$228))</f>
        <v>275.12299999999999</v>
      </c>
      <c r="R132" s="4">
        <f>Forward!R132*(1+SUM($B132:$B$228))+('Swap - Encargos'!U49)*(1+SUM($B132:$B$228))</f>
        <v>270.97019999999998</v>
      </c>
      <c r="S132" s="4">
        <f>Forward!S132*(1+SUM($B132:$B$228))+('Swap - Encargos'!V49)*(1+SUM($B132:$B$228))</f>
        <v>262.66460000000001</v>
      </c>
      <c r="T132" s="4">
        <f>Forward!T132*(1+SUM($B132:$B$228))+('Swap - Encargos'!W49)*(1+SUM($B132:$B$228))</f>
        <v>262.66460000000001</v>
      </c>
      <c r="U132" s="4">
        <f>Forward!U132*(1+SUM($B132:$B$228))</f>
        <v>0</v>
      </c>
      <c r="V132" s="6"/>
      <c r="W132" s="20">
        <f t="shared" si="0"/>
        <v>298.36714444444442</v>
      </c>
      <c r="X132" s="20">
        <f t="shared" si="1"/>
        <v>267.81162883838374</v>
      </c>
      <c r="Y132" s="23">
        <f t="shared" si="2"/>
        <v>286.16252666666668</v>
      </c>
      <c r="Z132" s="23">
        <f t="shared" si="3"/>
        <v>261.36451815151514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108.60799555555559</v>
      </c>
      <c r="AJ132" s="9">
        <f t="shared" si="8"/>
        <v>0.26686641241908682</v>
      </c>
      <c r="AK132" s="9">
        <f>IF(AJ132&gt;0,AJ132,0)</f>
        <v>0.26686641241908682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Forward!N133*(1+SUM($B133:$B$228))+('Swap - Encargos'!Q50)*(1+SUM($B133:$B$228))</f>
        <v>375.17680000000001</v>
      </c>
      <c r="O133" s="4">
        <f>Forward!O133*(1+SUM($B133:$B$228))+('Swap - Encargos'!R50)*(1+SUM($B133:$B$228))</f>
        <v>373.10400000000004</v>
      </c>
      <c r="P133" s="4">
        <f>Forward!P133*(1+SUM($B133:$B$228))+('Swap - Encargos'!S50)*(1+SUM($B133:$B$228))</f>
        <v>327.50240000000002</v>
      </c>
      <c r="Q133" s="4">
        <f>Forward!Q133*(1+SUM($B133:$B$228))+('Swap - Encargos'!T50)*(1+SUM($B133:$B$228))</f>
        <v>321.28399999999999</v>
      </c>
      <c r="R133" s="4">
        <f>Forward!R133*(1+SUM($B133:$B$228))+('Swap - Encargos'!U50)*(1+SUM($B133:$B$228))</f>
        <v>290.19200000000001</v>
      </c>
      <c r="S133" s="4">
        <f>Forward!S133*(1+SUM($B133:$B$228))+('Swap - Encargos'!V50)*(1+SUM($B133:$B$228))</f>
        <v>266.35480000000001</v>
      </c>
      <c r="T133" s="4">
        <f>Forward!T133*(1+SUM($B133:$B$228))+('Swap - Encargos'!W50)*(1+SUM($B133:$B$228))</f>
        <v>259.09999999999997</v>
      </c>
      <c r="U133" s="4">
        <f>Forward!U133*(1+SUM($B133:$B$228))</f>
        <v>0</v>
      </c>
      <c r="V133" s="6"/>
      <c r="W133" s="20">
        <f t="shared" si="0"/>
        <v>342.12715555555559</v>
      </c>
      <c r="X133" s="20">
        <f t="shared" si="1"/>
        <v>267.81162883838374</v>
      </c>
      <c r="Y133" s="23">
        <f t="shared" si="2"/>
        <v>317.50114000000002</v>
      </c>
      <c r="Z133" s="23">
        <f t="shared" si="3"/>
        <v>261.36451815151514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64.847984444444421</v>
      </c>
      <c r="AJ133" s="9">
        <f t="shared" si="8"/>
        <v>0.15934138985601043</v>
      </c>
      <c r="AK133" s="9">
        <f>IF(AJ133&gt;0,AJ133,0)</f>
        <v>0.15934138985601043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Forward!O134*(1+SUM($B134:$B$228))+('Swap - Encargos'!R51)*(1+SUM($B134:$B$228))</f>
        <v>420.47169999999994</v>
      </c>
      <c r="P134" s="4">
        <f>Forward!P134*(1+SUM($B134:$B$228))+('Swap - Encargos'!S51)*(1+SUM($B134:$B$228))</f>
        <v>355.38639999999992</v>
      </c>
      <c r="Q134" s="4">
        <f>Forward!Q134*(1+SUM($B134:$B$228))+('Swap - Encargos'!T51)*(1+SUM($B134:$B$228))</f>
        <v>340.92299999999994</v>
      </c>
      <c r="R134" s="4">
        <f>Forward!R134*(1+SUM($B134:$B$228))+('Swap - Encargos'!U51)*(1+SUM($B134:$B$228))</f>
        <v>318.19479999999999</v>
      </c>
      <c r="S134" s="4">
        <f>Forward!S134*(1+SUM($B134:$B$228))+('Swap - Encargos'!V51)*(1+SUM($B134:$B$228))</f>
        <v>278.93699999999995</v>
      </c>
      <c r="T134" s="4">
        <f>Forward!T134*(1+SUM($B134:$B$228))+('Swap - Encargos'!W51)*(1+SUM($B134:$B$228))</f>
        <v>264.47359999999998</v>
      </c>
      <c r="U134" s="4">
        <f>Forward!U134*(1+SUM($B134:$B$228))</f>
        <v>0</v>
      </c>
      <c r="V134" s="6"/>
      <c r="W134" s="20">
        <f t="shared" si="0"/>
        <v>372.26036666666658</v>
      </c>
      <c r="X134" s="20">
        <f t="shared" si="1"/>
        <v>267.81162883838374</v>
      </c>
      <c r="Y134" s="23">
        <f t="shared" si="2"/>
        <v>342.78257999999994</v>
      </c>
      <c r="Z134" s="23">
        <f t="shared" si="3"/>
        <v>261.36451815151514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30.648633333333407</v>
      </c>
      <c r="AJ134" s="9">
        <f t="shared" si="8"/>
        <v>7.6068376068376256E-2</v>
      </c>
      <c r="AK134" s="9">
        <f>IF(AJ134&gt;0,AJ134,0)</f>
        <v>7.6068376068376256E-2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Forward!O135*(1+SUM($B135:$B$228))+('Swap - Encargos'!R52)*(1+SUM($B135:$B$228))</f>
        <v>489.83129999999994</v>
      </c>
      <c r="P135" s="4">
        <f>Forward!P135*(1+SUM($B135:$B$228))+('Swap - Encargos'!S52)*(1+SUM($B135:$B$228))</f>
        <v>373.79160000000002</v>
      </c>
      <c r="Q135" s="4">
        <f>Forward!Q135*(1+SUM($B135:$B$228))+('Swap - Encargos'!T52)*(1+SUM($B135:$B$228))</f>
        <v>359.41499999999996</v>
      </c>
      <c r="R135" s="4">
        <f>Forward!R135*(1+SUM($B135:$B$228))+('Swap - Encargos'!U52)*(1+SUM($B135:$B$228))</f>
        <v>330.66179999999997</v>
      </c>
      <c r="S135" s="4">
        <f>Forward!S135*(1+SUM($B135:$B$228))+('Swap - Encargos'!V52)*(1+SUM($B135:$B$228))</f>
        <v>308.07</v>
      </c>
      <c r="T135" s="4">
        <f>Forward!T135*(1+SUM($B135:$B$228))+('Swap - Encargos'!W52)*(1+SUM($B135:$B$228))</f>
        <v>269.0478</v>
      </c>
      <c r="U135" s="4">
        <f>Forward!U135*(1+SUM($B135:$B$228))</f>
        <v>0</v>
      </c>
      <c r="V135" s="6"/>
      <c r="W135" s="20">
        <f t="shared" si="0"/>
        <v>403.25792499999994</v>
      </c>
      <c r="X135" s="20">
        <f t="shared" si="1"/>
        <v>267.81162883838374</v>
      </c>
      <c r="Y135" s="23">
        <f t="shared" si="2"/>
        <v>368.67421499999995</v>
      </c>
      <c r="Z135" s="23">
        <f t="shared" si="3"/>
        <v>261.36451815151514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-0.34892499999995152</v>
      </c>
      <c r="AJ135" s="9">
        <f>(AE135-W135)/AE135</f>
        <v>-8.6601441020168709E-4</v>
      </c>
      <c r="AK135" s="9">
        <f>IF(AJ135&gt;0,AJ135,0)</f>
        <v>0</v>
      </c>
      <c r="AL135" s="9">
        <f>IF(AJ135&lt;0,AJ135,0)</f>
        <v>-8.6601441020168709E-4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Forward!O136*(1+SUM($B136:$B$228))+('Swap - Encargos'!R53)*(1+SUM($B136:$B$228))</f>
        <v>453.54600000000005</v>
      </c>
      <c r="P136" s="4">
        <f>Forward!P136*(1+SUM($B136:$B$228))+('Swap - Encargos'!S53)*(1+SUM($B136:$B$228))</f>
        <v>356.50350000000003</v>
      </c>
      <c r="Q136" s="4">
        <f>Forward!Q136*(1+SUM($B136:$B$228))+('Swap - Encargos'!T53)*(1+SUM($B136:$B$228))</f>
        <v>337.09500000000003</v>
      </c>
      <c r="R136" s="4">
        <f>Forward!R136*(1+SUM($B136:$B$228))+('Swap - Encargos'!U53)*(1+SUM($B136:$B$228))</f>
        <v>316.66500000000002</v>
      </c>
      <c r="S136" s="4">
        <f>Forward!S136*(1+SUM($B136:$B$228))+('Swap - Encargos'!V53)*(1+SUM($B136:$B$228))</f>
        <v>295.21350000000001</v>
      </c>
      <c r="T136" s="4">
        <f>Forward!T136*(1+SUM($B136:$B$228))+('Swap - Encargos'!W53)*(1+SUM($B136:$B$228))</f>
        <v>270.69749999999999</v>
      </c>
      <c r="U136" s="4">
        <f>Forward!U136*(1+SUM($B136:$B$228))</f>
        <v>0</v>
      </c>
      <c r="V136" s="6"/>
      <c r="W136" s="20">
        <f t="shared" si="0"/>
        <v>374.77699999999999</v>
      </c>
      <c r="X136" s="20">
        <f t="shared" si="1"/>
        <v>267.81162883838374</v>
      </c>
      <c r="Y136" s="23">
        <f t="shared" si="2"/>
        <v>345.70965000000001</v>
      </c>
      <c r="Z136" s="23">
        <f t="shared" si="3"/>
        <v>261.36451815151514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28.132000000000005</v>
      </c>
      <c r="AJ136" s="9">
        <f t="shared" ref="AJ136:AJ139" si="18">(AE136-W136)/AE136</f>
        <v>6.9822217920175539E-2</v>
      </c>
      <c r="AK136" s="9">
        <f t="shared" ref="AK136:AK139" si="19">IF(AJ136&gt;0,AJ136,0)</f>
        <v>6.9822217920175539E-2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Forward!O137*(1+SUM($B137:$B$228))+('Swap - Encargos'!R54)*(1+SUM($B137:$B$228))</f>
        <v>376.49079999999998</v>
      </c>
      <c r="P137" s="4">
        <f>Forward!P137*(1+SUM($B137:$B$228))+('Swap - Encargos'!S54)*(1+SUM($B137:$B$228))</f>
        <v>352.13559999999995</v>
      </c>
      <c r="Q137" s="4">
        <f>Forward!Q137*(1+SUM($B137:$B$228))+('Swap - Encargos'!T54)*(1+SUM($B137:$B$228))</f>
        <v>337.92840000000001</v>
      </c>
      <c r="R137" s="4">
        <f>Forward!R137*(1+SUM($B137:$B$228))+('Swap - Encargos'!U54)*(1+SUM($B137:$B$228))</f>
        <v>312.55840000000001</v>
      </c>
      <c r="S137" s="4">
        <f>Forward!S137*(1+SUM($B137:$B$228))+('Swap - Encargos'!V54)*(1+SUM($B137:$B$228))</f>
        <v>285.15879999999999</v>
      </c>
      <c r="T137" s="4">
        <f>Forward!T137*(1+SUM($B137:$B$228))+('Swap - Encargos'!W54)*(1+SUM($B137:$B$228))</f>
        <v>270.95159999999998</v>
      </c>
      <c r="U137" s="4">
        <f>Forward!U137*(1+SUM($B137:$B$228))</f>
        <v>0</v>
      </c>
      <c r="V137" s="4"/>
      <c r="W137" s="20">
        <f t="shared" si="0"/>
        <v>350.19056666666665</v>
      </c>
      <c r="X137" s="20">
        <f t="shared" si="1"/>
        <v>267.81162883838374</v>
      </c>
      <c r="Y137" s="23">
        <f t="shared" si="2"/>
        <v>327.57744000000002</v>
      </c>
      <c r="Z137" s="23">
        <f t="shared" si="3"/>
        <v>261.36451815151514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52.718433333333337</v>
      </c>
      <c r="AJ137" s="9">
        <f t="shared" si="18"/>
        <v>0.13084451658645832</v>
      </c>
      <c r="AK137" s="9">
        <f t="shared" si="19"/>
        <v>0.13084451658645832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Forward!O138*(1+SUM($B138:$B$228))+('Swap - Encargos'!R55)*(1+SUM($B138:$B$228))</f>
        <v>382.06989999999996</v>
      </c>
      <c r="P138" s="4">
        <f>Forward!P138*(1+SUM($B138:$B$228))+('Swap - Encargos'!S55)*(1+SUM($B138:$B$228))</f>
        <v>367.95650000000001</v>
      </c>
      <c r="Q138" s="4">
        <f>Forward!Q138*(1+SUM($B138:$B$228))+('Swap - Encargos'!T55)*(1+SUM($B138:$B$228))</f>
        <v>346.78639999999996</v>
      </c>
      <c r="R138" s="4">
        <f>Forward!R138*(1+SUM($B138:$B$228))+('Swap - Encargos'!U55)*(1+SUM($B138:$B$228))</f>
        <v>319.56769999999995</v>
      </c>
      <c r="S138" s="4">
        <f>Forward!S138*(1+SUM($B138:$B$228))+('Swap - Encargos'!V55)*(1+SUM($B138:$B$228))</f>
        <v>302.43</v>
      </c>
      <c r="T138" s="4">
        <f>Forward!T138*(1+SUM($B138:$B$228))+('Swap - Encargos'!W55)*(1+SUM($B138:$B$228))</f>
        <v>271.1789</v>
      </c>
      <c r="U138" s="4">
        <f>Forward!U138*(1+SUM($B138:$B$228))</f>
        <v>0</v>
      </c>
      <c r="V138" s="4"/>
      <c r="W138" s="20">
        <f t="shared" si="0"/>
        <v>358.65957777777771</v>
      </c>
      <c r="X138" s="20">
        <f t="shared" si="1"/>
        <v>267.81162883838374</v>
      </c>
      <c r="Y138" s="23">
        <f t="shared" si="2"/>
        <v>336.36936666666662</v>
      </c>
      <c r="Z138" s="23">
        <f t="shared" si="3"/>
        <v>261.36451815151514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44.249422222222279</v>
      </c>
      <c r="AJ138" s="9">
        <f t="shared" si="18"/>
        <v>0.10982485430263975</v>
      </c>
      <c r="AK138" s="9">
        <f t="shared" si="19"/>
        <v>0.10982485430263975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Forward!O139*(1+SUM($B139:$B$228))+('Swap - Encargos'!R56)*(1+SUM($B139:$B$228))</f>
        <v>366.84179999999998</v>
      </c>
      <c r="P139" s="4">
        <f>Forward!P139*(1+SUM($B139:$B$228))+('Swap - Encargos'!S56)*(1+SUM($B139:$B$228))</f>
        <v>363.8349</v>
      </c>
      <c r="Q139" s="4">
        <f>Forward!Q139*(1+SUM($B139:$B$228))+('Swap - Encargos'!T56)*(1+SUM($B139:$B$228))</f>
        <v>345.79349999999999</v>
      </c>
      <c r="R139" s="4">
        <f>Forward!R139*(1+SUM($B139:$B$228))+('Swap - Encargos'!U56)*(1+SUM($B139:$B$228))</f>
        <v>319.7337</v>
      </c>
      <c r="S139" s="4">
        <f>Forward!S139*(1+SUM($B139:$B$228))+('Swap - Encargos'!V56)*(1+SUM($B139:$B$228))</f>
        <v>302.69459999999998</v>
      </c>
      <c r="T139" s="4">
        <f>Forward!T139*(1+SUM($B139:$B$228))+('Swap - Encargos'!W56)*(1+SUM($B139:$B$228))</f>
        <v>270.62099999999998</v>
      </c>
      <c r="U139" s="4">
        <f>Forward!U139*(1+SUM($B139:$B$228))</f>
        <v>0</v>
      </c>
      <c r="V139" s="4"/>
      <c r="W139" s="20">
        <f t="shared" si="0"/>
        <v>352.28060833333325</v>
      </c>
      <c r="X139" s="20">
        <f t="shared" si="1"/>
        <v>267.81162883838374</v>
      </c>
      <c r="Y139" s="23">
        <f t="shared" si="2"/>
        <v>331.76129999999995</v>
      </c>
      <c r="Z139" s="23">
        <f t="shared" si="3"/>
        <v>261.36451815151514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50.628391666666744</v>
      </c>
      <c r="AJ139" s="9">
        <f t="shared" si="18"/>
        <v>0.12565713763322919</v>
      </c>
      <c r="AK139" s="9">
        <f t="shared" si="19"/>
        <v>0.12565713763322919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Forward!O140*(1+SUM($B140:$B$228))+('Swap - Encargos'!R57)*(1+SUM($B140:$B$228))</f>
        <v>316.22119999999995</v>
      </c>
      <c r="P140" s="4">
        <f>Forward!P140*(1+SUM($B140:$B$228))+('Swap - Encargos'!S57)*(1+SUM($B140:$B$228))</f>
        <v>368.25759999999997</v>
      </c>
      <c r="Q140" s="4">
        <f>Forward!Q140*(1+SUM($B140:$B$228))+('Swap - Encargos'!T57)*(1+SUM($B140:$B$228))</f>
        <v>338.23659999999995</v>
      </c>
      <c r="R140" s="4">
        <f>Forward!R140*(1+SUM($B140:$B$228))+('Swap - Encargos'!U57)*(1+SUM($B140:$B$228))</f>
        <v>309.21629999999993</v>
      </c>
      <c r="S140" s="4">
        <f>Forward!S140*(1+SUM($B140:$B$228))+('Swap - Encargos'!V57)*(1+SUM($B140:$B$228))</f>
        <v>298.20859999999999</v>
      </c>
      <c r="T140" s="4">
        <f>Forward!T140*(1+SUM($B140:$B$228))+('Swap - Encargos'!W57)*(1+SUM($B140:$B$228))</f>
        <v>271.18970000000002</v>
      </c>
      <c r="U140" s="4">
        <f>Forward!U140*(1+SUM($B140:$B$228))</f>
        <v>0</v>
      </c>
      <c r="V140" s="4"/>
      <c r="W140" s="20">
        <f t="shared" si="0"/>
        <v>339.73764999999997</v>
      </c>
      <c r="X140" s="20">
        <f t="shared" si="1"/>
        <v>267.81162883838374</v>
      </c>
      <c r="Y140" s="23">
        <f t="shared" si="2"/>
        <v>321.52490999999998</v>
      </c>
      <c r="Z140" s="23">
        <f t="shared" si="3"/>
        <v>261.36451815151514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63.171350000000018</v>
      </c>
      <c r="AJ140" s="9">
        <f t="shared" ref="AJ140" si="23">(AE140-W140)/AE140</f>
        <v>0.15678813330057165</v>
      </c>
      <c r="AK140" s="9">
        <f t="shared" ref="AK140" si="24">IF(AJ140&gt;0,AJ140,0)</f>
        <v>0.15678813330057165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A3DF-0F00-44D8-9BDC-85CF399FAB51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Forward!K86+('Swap - Encargos'!N3)</f>
        <v>272</v>
      </c>
      <c r="L86" s="4">
        <f>Forward!L86+('Swap - Encargos'!O3)</f>
        <v>279</v>
      </c>
      <c r="M86" s="4">
        <f>Forward!M86+('Swap - Encargos'!P3)</f>
        <v>255</v>
      </c>
      <c r="N86" s="4">
        <f>Forward!N86+('Swap - Encargos'!Q3)</f>
        <v>239</v>
      </c>
      <c r="O86" s="4">
        <f>Forward!O86+('Swap - Encargos'!R3)</f>
        <v>228</v>
      </c>
      <c r="P86" s="4">
        <f>Forward!P86+('Swap - Encargos'!S3)</f>
        <v>223</v>
      </c>
      <c r="Q86" s="4">
        <f>Forward!Q86+('Swap - Encargos'!T3)</f>
        <v>218</v>
      </c>
      <c r="R86" s="4">
        <f>Forward!R86+('Swap - Encargos'!U3)</f>
        <v>213</v>
      </c>
      <c r="S86" s="4">
        <f>Forward!S86+('Swap - Encargos'!V3)</f>
        <v>208</v>
      </c>
      <c r="T86" s="4">
        <f>Forward!T86+('Swap - Encargos'!W3)</f>
        <v>203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268.66666666666669</v>
      </c>
      <c r="X86" s="20">
        <f t="shared" ref="X86:X140" si="1">AVERAGE($W$2:$W$198)</f>
        <v>244.18434343434339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254.6</v>
      </c>
      <c r="Z86" s="23">
        <f t="shared" ref="Z86:Z140" si="3">AVERAGE($Y$2:$Y$198)</f>
        <v>237.84242424242416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37.333333333333314</v>
      </c>
      <c r="AJ86" s="9">
        <f t="shared" ref="AJ86:AJ134" si="8">(AE86-W86)/AE86</f>
        <v>0.12200435729847488</v>
      </c>
      <c r="AK86" s="9">
        <f t="shared" ref="AK86:AK130" si="9">IF(AJ86&gt;0,AJ86,0)</f>
        <v>0.12200435729847488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Forward!K87+('Swap - Encargos'!N4)</f>
        <v>213</v>
      </c>
      <c r="L87" s="4">
        <f>Forward!L87+('Swap - Encargos'!O4)</f>
        <v>274</v>
      </c>
      <c r="M87" s="4">
        <f>Forward!M87+('Swap - Encargos'!P4)</f>
        <v>259</v>
      </c>
      <c r="N87" s="4">
        <f>Forward!N87+('Swap - Encargos'!Q4)</f>
        <v>238</v>
      </c>
      <c r="O87" s="4">
        <f>Forward!O87+('Swap - Encargos'!R4)</f>
        <v>234</v>
      </c>
      <c r="P87" s="4">
        <f>Forward!P87+('Swap - Encargos'!S4)</f>
        <v>223</v>
      </c>
      <c r="Q87" s="4">
        <f>Forward!Q87+('Swap - Encargos'!T4)</f>
        <v>218</v>
      </c>
      <c r="R87" s="4">
        <f>Forward!R87+('Swap - Encargos'!U4)</f>
        <v>213</v>
      </c>
      <c r="S87" s="4">
        <f>Forward!S87+('Swap - Encargos'!V4)</f>
        <v>208</v>
      </c>
      <c r="T87" s="4">
        <f>Forward!T87+('Swap - Encargos'!W4)</f>
        <v>203</v>
      </c>
      <c r="U87" s="4">
        <f>Forward!U87</f>
        <v>0</v>
      </c>
      <c r="V87" s="6"/>
      <c r="W87" s="20">
        <f t="shared" si="0"/>
        <v>249.36111111111111</v>
      </c>
      <c r="X87" s="20">
        <f t="shared" si="1"/>
        <v>244.18434343434339</v>
      </c>
      <c r="Y87" s="23">
        <f t="shared" si="2"/>
        <v>243.76666666666668</v>
      </c>
      <c r="Z87" s="23">
        <f t="shared" si="3"/>
        <v>237.84242424242416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56.638888888888886</v>
      </c>
      <c r="AJ87" s="9">
        <f t="shared" si="8"/>
        <v>0.18509440813362382</v>
      </c>
      <c r="AK87" s="9">
        <f t="shared" si="9"/>
        <v>0.18509440813362382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Forward!K88+('Swap - Encargos'!N5)</f>
        <v>232</v>
      </c>
      <c r="L88" s="4">
        <f>Forward!L88+('Swap - Encargos'!O5)</f>
        <v>298</v>
      </c>
      <c r="M88" s="4">
        <f>Forward!M88+('Swap - Encargos'!P5)</f>
        <v>265</v>
      </c>
      <c r="N88" s="4">
        <f>Forward!N88+('Swap - Encargos'!Q5)</f>
        <v>237</v>
      </c>
      <c r="O88" s="4">
        <f>Forward!O88+('Swap - Encargos'!R5)</f>
        <v>229</v>
      </c>
      <c r="P88" s="4">
        <f>Forward!P88+('Swap - Encargos'!S5)</f>
        <v>222</v>
      </c>
      <c r="Q88" s="4">
        <f>Forward!Q88+('Swap - Encargos'!T5)</f>
        <v>217</v>
      </c>
      <c r="R88" s="4">
        <f>Forward!R88+('Swap - Encargos'!U5)</f>
        <v>212</v>
      </c>
      <c r="S88" s="4">
        <f>Forward!S88+('Swap - Encargos'!V5)</f>
        <v>207</v>
      </c>
      <c r="T88" s="4">
        <f>Forward!T88+('Swap - Encargos'!W5)</f>
        <v>202</v>
      </c>
      <c r="U88" s="4">
        <f>Forward!U88</f>
        <v>0</v>
      </c>
      <c r="V88" s="6"/>
      <c r="W88" s="20">
        <f t="shared" si="0"/>
        <v>265.27777777777777</v>
      </c>
      <c r="X88" s="20">
        <f t="shared" si="1"/>
        <v>244.18434343434339</v>
      </c>
      <c r="Y88" s="23">
        <f t="shared" si="2"/>
        <v>251.86666666666667</v>
      </c>
      <c r="Z88" s="23">
        <f t="shared" si="3"/>
        <v>237.84242424242416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40.722222222222229</v>
      </c>
      <c r="AJ88" s="9">
        <f t="shared" si="8"/>
        <v>0.13307915758896152</v>
      </c>
      <c r="AK88" s="9">
        <f t="shared" si="9"/>
        <v>0.13307915758896152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Forward!K89+('Swap - Encargos'!N6)</f>
        <v>214</v>
      </c>
      <c r="L89" s="4">
        <f>Forward!L89+('Swap - Encargos'!O6)</f>
        <v>300</v>
      </c>
      <c r="M89" s="4">
        <f>Forward!M89+('Swap - Encargos'!P6)</f>
        <v>272</v>
      </c>
      <c r="N89" s="4">
        <f>Forward!N89+('Swap - Encargos'!Q6)</f>
        <v>243</v>
      </c>
      <c r="O89" s="4">
        <f>Forward!O89+('Swap - Encargos'!R6)</f>
        <v>234</v>
      </c>
      <c r="P89" s="4">
        <f>Forward!P89+('Swap - Encargos'!S6)</f>
        <v>226</v>
      </c>
      <c r="Q89" s="4">
        <f>Forward!Q89+('Swap - Encargos'!T6)</f>
        <v>221</v>
      </c>
      <c r="R89" s="4">
        <f>Forward!R89+('Swap - Encargos'!U6)</f>
        <v>216</v>
      </c>
      <c r="S89" s="4">
        <f>Forward!S89+('Swap - Encargos'!V6)</f>
        <v>211</v>
      </c>
      <c r="T89" s="4">
        <f>Forward!T89+('Swap - Encargos'!W6)</f>
        <v>206</v>
      </c>
      <c r="U89" s="4">
        <f>Forward!U89</f>
        <v>0</v>
      </c>
      <c r="V89" s="6"/>
      <c r="W89" s="20">
        <f t="shared" si="0"/>
        <v>264.41666666666669</v>
      </c>
      <c r="X89" s="20">
        <f t="shared" si="1"/>
        <v>244.18434343434339</v>
      </c>
      <c r="Y89" s="23">
        <f t="shared" si="2"/>
        <v>253.2</v>
      </c>
      <c r="Z89" s="23">
        <f t="shared" si="3"/>
        <v>237.84242424242416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41.583333333333314</v>
      </c>
      <c r="AJ89" s="9">
        <f t="shared" si="8"/>
        <v>0.13589324618736376</v>
      </c>
      <c r="AK89" s="9">
        <f t="shared" si="9"/>
        <v>0.13589324618736376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Forward!K90+('Swap - Encargos'!N7)</f>
        <v>210</v>
      </c>
      <c r="L90" s="4">
        <f>Forward!L90+('Swap - Encargos'!O7)</f>
        <v>275</v>
      </c>
      <c r="M90" s="4">
        <f>Forward!M90+('Swap - Encargos'!P7)</f>
        <v>271</v>
      </c>
      <c r="N90" s="4">
        <f>Forward!N90+('Swap - Encargos'!Q7)</f>
        <v>249</v>
      </c>
      <c r="O90" s="4">
        <f>Forward!O90+('Swap - Encargos'!R7)</f>
        <v>241</v>
      </c>
      <c r="P90" s="4">
        <f>Forward!P90+('Swap - Encargos'!S7)</f>
        <v>232</v>
      </c>
      <c r="Q90" s="4">
        <f>Forward!Q90+('Swap - Encargos'!T7)</f>
        <v>227</v>
      </c>
      <c r="R90" s="4">
        <f>Forward!R90+('Swap - Encargos'!U7)</f>
        <v>222</v>
      </c>
      <c r="S90" s="4">
        <f>Forward!S90+('Swap - Encargos'!V7)</f>
        <v>217</v>
      </c>
      <c r="T90" s="4">
        <f>Forward!T90+('Swap - Encargos'!W7)</f>
        <v>212</v>
      </c>
      <c r="U90" s="4">
        <f>Forward!U90</f>
        <v>0</v>
      </c>
      <c r="V90" s="6"/>
      <c r="W90" s="20">
        <f t="shared" si="0"/>
        <v>256.33333333333331</v>
      </c>
      <c r="X90" s="20">
        <f t="shared" si="1"/>
        <v>244.18434343434339</v>
      </c>
      <c r="Y90" s="23">
        <f t="shared" si="2"/>
        <v>250.66666666666666</v>
      </c>
      <c r="Z90" s="23">
        <f t="shared" si="3"/>
        <v>237.84242424242416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49.666666666666686</v>
      </c>
      <c r="AJ90" s="9">
        <f t="shared" si="8"/>
        <v>0.1623093681917212</v>
      </c>
      <c r="AK90" s="9">
        <f t="shared" si="9"/>
        <v>0.1623093681917212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Forward!K91+('Swap - Encargos'!N8)</f>
        <v>207</v>
      </c>
      <c r="L91" s="4">
        <f>Forward!L91+('Swap - Encargos'!O8)</f>
        <v>275</v>
      </c>
      <c r="M91" s="4">
        <f>Forward!M91+('Swap - Encargos'!P8)</f>
        <v>265</v>
      </c>
      <c r="N91" s="4">
        <f>Forward!N91+('Swap - Encargos'!Q8)</f>
        <v>242</v>
      </c>
      <c r="O91" s="4">
        <f>Forward!O91+('Swap - Encargos'!R8)</f>
        <v>236</v>
      </c>
      <c r="P91" s="4">
        <f>Forward!P91+('Swap - Encargos'!S8)</f>
        <v>225</v>
      </c>
      <c r="Q91" s="4">
        <f>Forward!Q91+('Swap - Encargos'!T8)</f>
        <v>220</v>
      </c>
      <c r="R91" s="4">
        <f>Forward!R91+('Swap - Encargos'!U8)</f>
        <v>215</v>
      </c>
      <c r="S91" s="4">
        <f>Forward!S91+('Swap - Encargos'!V8)</f>
        <v>210</v>
      </c>
      <c r="T91" s="4">
        <f>Forward!T91+('Swap - Encargos'!W8)</f>
        <v>205</v>
      </c>
      <c r="U91" s="4">
        <f>Forward!U91</f>
        <v>0</v>
      </c>
      <c r="V91" s="6"/>
      <c r="W91" s="20">
        <f t="shared" si="0"/>
        <v>253.86111111111111</v>
      </c>
      <c r="X91" s="20">
        <f t="shared" si="1"/>
        <v>244.18434343434339</v>
      </c>
      <c r="Y91" s="23">
        <f t="shared" si="2"/>
        <v>246.5</v>
      </c>
      <c r="Z91" s="23">
        <f t="shared" si="3"/>
        <v>237.84242424242416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52.138888888888886</v>
      </c>
      <c r="AJ91" s="9">
        <f t="shared" si="8"/>
        <v>0.17038852578068264</v>
      </c>
      <c r="AK91" s="9">
        <f t="shared" si="9"/>
        <v>0.17038852578068264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Forward!K92+('Swap - Encargos'!N9)</f>
        <v>134</v>
      </c>
      <c r="L92" s="4">
        <f>Forward!L92+('Swap - Encargos'!O9)</f>
        <v>254</v>
      </c>
      <c r="M92" s="4">
        <f>Forward!M92+('Swap - Encargos'!P9)</f>
        <v>255</v>
      </c>
      <c r="N92" s="4">
        <f>Forward!N92+('Swap - Encargos'!Q9)</f>
        <v>242</v>
      </c>
      <c r="O92" s="4">
        <f>Forward!O92+('Swap - Encargos'!R9)</f>
        <v>237</v>
      </c>
      <c r="P92" s="4">
        <f>Forward!P92+('Swap - Encargos'!S9)</f>
        <v>225</v>
      </c>
      <c r="Q92" s="4">
        <f>Forward!Q92+('Swap - Encargos'!T9)</f>
        <v>220</v>
      </c>
      <c r="R92" s="4">
        <f>Forward!R92+('Swap - Encargos'!U9)</f>
        <v>215</v>
      </c>
      <c r="S92" s="4">
        <f>Forward!S92+('Swap - Encargos'!V9)</f>
        <v>210</v>
      </c>
      <c r="T92" s="4">
        <f>Forward!T92+('Swap - Encargos'!W9)</f>
        <v>205</v>
      </c>
      <c r="U92" s="4">
        <f>Forward!U92</f>
        <v>0</v>
      </c>
      <c r="V92" s="6"/>
      <c r="W92" s="20">
        <f t="shared" si="0"/>
        <v>232.33333333333334</v>
      </c>
      <c r="X92" s="20">
        <f t="shared" si="1"/>
        <v>244.18434343434339</v>
      </c>
      <c r="Y92" s="23">
        <f t="shared" si="2"/>
        <v>233.5</v>
      </c>
      <c r="Z92" s="23">
        <f t="shared" si="3"/>
        <v>237.84242424242416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73.666666666666657</v>
      </c>
      <c r="AJ92" s="9">
        <f t="shared" si="8"/>
        <v>0.2407407407407407</v>
      </c>
      <c r="AK92" s="9">
        <f t="shared" si="9"/>
        <v>0.2407407407407407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Forward!K93+('Swap - Encargos'!N10)</f>
        <v>141</v>
      </c>
      <c r="L93" s="4">
        <f>Forward!L93+('Swap - Encargos'!O10)</f>
        <v>245</v>
      </c>
      <c r="M93" s="4">
        <f>Forward!M93+('Swap - Encargos'!P10)</f>
        <v>250</v>
      </c>
      <c r="N93" s="4">
        <f>Forward!N93+('Swap - Encargos'!Q10)</f>
        <v>241</v>
      </c>
      <c r="O93" s="4">
        <f>Forward!O93+('Swap - Encargos'!R10)</f>
        <v>231</v>
      </c>
      <c r="P93" s="4">
        <f>Forward!P93+('Swap - Encargos'!S10)</f>
        <v>224</v>
      </c>
      <c r="Q93" s="4">
        <f>Forward!Q93+('Swap - Encargos'!T10)</f>
        <v>219</v>
      </c>
      <c r="R93" s="4">
        <f>Forward!R93+('Swap - Encargos'!U10)</f>
        <v>214</v>
      </c>
      <c r="S93" s="4">
        <f>Forward!S93+('Swap - Encargos'!V10)</f>
        <v>209</v>
      </c>
      <c r="T93" s="4">
        <f>Forward!T93+('Swap - Encargos'!W10)</f>
        <v>204</v>
      </c>
      <c r="U93" s="4">
        <f>Forward!U93</f>
        <v>0</v>
      </c>
      <c r="V93" s="6"/>
      <c r="W93" s="20">
        <f t="shared" si="0"/>
        <v>231.44444444444446</v>
      </c>
      <c r="X93" s="20">
        <f t="shared" si="1"/>
        <v>244.18434343434339</v>
      </c>
      <c r="Y93" s="23">
        <f t="shared" si="2"/>
        <v>231.28333333333333</v>
      </c>
      <c r="Z93" s="23">
        <f t="shared" si="3"/>
        <v>237.84242424242416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74.555555555555543</v>
      </c>
      <c r="AJ93" s="9">
        <f t="shared" si="8"/>
        <v>0.2436456063907044</v>
      </c>
      <c r="AK93" s="9">
        <f t="shared" si="9"/>
        <v>0.2436456063907044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Forward!K94+('Swap - Encargos'!N11)</f>
        <v>156</v>
      </c>
      <c r="L94" s="4">
        <f>Forward!L94+('Swap - Encargos'!O11)</f>
        <v>234</v>
      </c>
      <c r="M94" s="4">
        <f>Forward!M94+('Swap - Encargos'!P11)</f>
        <v>246</v>
      </c>
      <c r="N94" s="4">
        <f>Forward!N94+('Swap - Encargos'!Q11)</f>
        <v>239</v>
      </c>
      <c r="O94" s="4">
        <f>Forward!O94+('Swap - Encargos'!R11)</f>
        <v>235</v>
      </c>
      <c r="P94" s="4">
        <f>Forward!P94+('Swap - Encargos'!S11)</f>
        <v>227</v>
      </c>
      <c r="Q94" s="4">
        <f>Forward!Q94+('Swap - Encargos'!T11)</f>
        <v>222</v>
      </c>
      <c r="R94" s="4">
        <f>Forward!R94+('Swap - Encargos'!U11)</f>
        <v>217</v>
      </c>
      <c r="S94" s="4">
        <f>Forward!S94+('Swap - Encargos'!V11)</f>
        <v>212</v>
      </c>
      <c r="T94" s="4">
        <f>Forward!T94+('Swap - Encargos'!W11)</f>
        <v>207</v>
      </c>
      <c r="U94" s="4">
        <f>Forward!U94</f>
        <v>0</v>
      </c>
      <c r="V94" s="6"/>
      <c r="W94" s="20">
        <f t="shared" si="0"/>
        <v>230.44444444444446</v>
      </c>
      <c r="X94" s="20">
        <f t="shared" si="1"/>
        <v>244.18434343434339</v>
      </c>
      <c r="Y94" s="23">
        <f t="shared" si="2"/>
        <v>231.46666666666667</v>
      </c>
      <c r="Z94" s="23">
        <f t="shared" si="3"/>
        <v>237.84242424242416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75.555555555555543</v>
      </c>
      <c r="AJ94" s="9">
        <f t="shared" si="8"/>
        <v>0.24691358024691354</v>
      </c>
      <c r="AK94" s="9">
        <f t="shared" si="9"/>
        <v>0.24691358024691354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Forward!K95+('Swap - Encargos'!N12)</f>
        <v>134</v>
      </c>
      <c r="L95" s="4">
        <f>Forward!L95+('Swap - Encargos'!O12)</f>
        <v>204</v>
      </c>
      <c r="M95" s="4">
        <f>Forward!M95+('Swap - Encargos'!P12)</f>
        <v>225</v>
      </c>
      <c r="N95" s="4">
        <f>Forward!N95+('Swap - Encargos'!Q12)</f>
        <v>228</v>
      </c>
      <c r="O95" s="4">
        <f>Forward!O95+('Swap - Encargos'!R12)</f>
        <v>215</v>
      </c>
      <c r="P95" s="4">
        <f>Forward!P95+('Swap - Encargos'!S12)</f>
        <v>217</v>
      </c>
      <c r="Q95" s="4">
        <f>Forward!Q95+('Swap - Encargos'!T12)</f>
        <v>212</v>
      </c>
      <c r="R95" s="4">
        <f>Forward!R95+('Swap - Encargos'!U12)</f>
        <v>207</v>
      </c>
      <c r="S95" s="4">
        <f>Forward!S95+('Swap - Encargos'!V12)</f>
        <v>202</v>
      </c>
      <c r="T95" s="4">
        <f>Forward!T95+('Swap - Encargos'!W12)</f>
        <v>197</v>
      </c>
      <c r="U95" s="4">
        <f>Forward!U95</f>
        <v>0</v>
      </c>
      <c r="V95" s="6"/>
      <c r="W95" s="20">
        <f t="shared" si="0"/>
        <v>211.16666666666666</v>
      </c>
      <c r="X95" s="20">
        <f t="shared" si="1"/>
        <v>244.18434343434339</v>
      </c>
      <c r="Y95" s="23">
        <f t="shared" si="2"/>
        <v>213.65</v>
      </c>
      <c r="Z95" s="23">
        <f t="shared" si="3"/>
        <v>237.84242424242416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94.833333333333343</v>
      </c>
      <c r="AJ95" s="9">
        <f t="shared" si="8"/>
        <v>0.30991285403050112</v>
      </c>
      <c r="AK95" s="9">
        <f t="shared" si="9"/>
        <v>0.30991285403050112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Forward!K96+('Swap - Encargos'!N13)</f>
        <v>133</v>
      </c>
      <c r="L96" s="4">
        <f>Forward!L96+('Swap - Encargos'!O13)</f>
        <v>164</v>
      </c>
      <c r="M96" s="4">
        <f>Forward!M96+('Swap - Encargos'!P13)</f>
        <v>201</v>
      </c>
      <c r="N96" s="4">
        <f>Forward!N96+('Swap - Encargos'!Q13)</f>
        <v>213</v>
      </c>
      <c r="O96" s="4">
        <f>Forward!O96+('Swap - Encargos'!R13)</f>
        <v>205</v>
      </c>
      <c r="P96" s="4">
        <f>Forward!P96+('Swap - Encargos'!S13)</f>
        <v>214</v>
      </c>
      <c r="Q96" s="4">
        <f>Forward!Q96+('Swap - Encargos'!T13)</f>
        <v>209</v>
      </c>
      <c r="R96" s="4">
        <f>Forward!R96+('Swap - Encargos'!U13)</f>
        <v>204</v>
      </c>
      <c r="S96" s="4">
        <f>Forward!S96+('Swap - Encargos'!V13)</f>
        <v>201</v>
      </c>
      <c r="T96" s="4">
        <f>Forward!T96+('Swap - Encargos'!W13)</f>
        <v>195</v>
      </c>
      <c r="U96" s="4">
        <f>Forward!U96</f>
        <v>0</v>
      </c>
      <c r="V96" s="6"/>
      <c r="W96" s="20">
        <f t="shared" si="0"/>
        <v>188.22222222222223</v>
      </c>
      <c r="X96" s="20">
        <f t="shared" si="1"/>
        <v>244.18434343434339</v>
      </c>
      <c r="Y96" s="23">
        <f t="shared" si="2"/>
        <v>196.7</v>
      </c>
      <c r="Z96" s="23">
        <f t="shared" si="3"/>
        <v>237.84242424242416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117.77777777777777</v>
      </c>
      <c r="AJ96" s="9">
        <f t="shared" si="8"/>
        <v>0.38489469862018877</v>
      </c>
      <c r="AK96" s="9">
        <f t="shared" si="9"/>
        <v>0.38489469862018877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Forward!K97+('Swap - Encargos'!N14)</f>
        <v>129</v>
      </c>
      <c r="L97" s="4">
        <f>Forward!L97+('Swap - Encargos'!O14)</f>
        <v>156</v>
      </c>
      <c r="M97" s="4">
        <f>Forward!M97+('Swap - Encargos'!P14)</f>
        <v>201</v>
      </c>
      <c r="N97" s="4">
        <f>Forward!N97+('Swap - Encargos'!Q14)</f>
        <v>211</v>
      </c>
      <c r="O97" s="4">
        <f>Forward!O97+('Swap - Encargos'!R14)</f>
        <v>205</v>
      </c>
      <c r="P97" s="4">
        <f>Forward!P97+('Swap - Encargos'!S14)</f>
        <v>216</v>
      </c>
      <c r="Q97" s="4">
        <f>Forward!Q97+('Swap - Encargos'!T14)</f>
        <v>211</v>
      </c>
      <c r="R97" s="4">
        <f>Forward!R97+('Swap - Encargos'!U14)</f>
        <v>206</v>
      </c>
      <c r="S97" s="4">
        <f>Forward!S97+('Swap - Encargos'!V14)</f>
        <v>201</v>
      </c>
      <c r="T97" s="4">
        <f>Forward!T97+('Swap - Encargos'!W14)</f>
        <v>196</v>
      </c>
      <c r="U97" s="4">
        <f>Forward!U97</f>
        <v>0</v>
      </c>
      <c r="V97" s="6"/>
      <c r="W97" s="20">
        <f t="shared" si="0"/>
        <v>187.05555555555554</v>
      </c>
      <c r="X97" s="20">
        <f t="shared" si="1"/>
        <v>244.18434343434339</v>
      </c>
      <c r="Y97" s="23">
        <f t="shared" si="2"/>
        <v>196.35</v>
      </c>
      <c r="Z97" s="23">
        <f t="shared" si="3"/>
        <v>237.84242424242416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118.94444444444446</v>
      </c>
      <c r="AJ97" s="9">
        <f t="shared" si="8"/>
        <v>0.38870733478576619</v>
      </c>
      <c r="AK97" s="9">
        <f t="shared" si="9"/>
        <v>0.38870733478576619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Forward!L98+('Swap - Encargos'!O15)</f>
        <v>148</v>
      </c>
      <c r="M98" s="4">
        <f>Forward!M98+('Swap - Encargos'!P15)</f>
        <v>170</v>
      </c>
      <c r="N98" s="4">
        <f>Forward!N98+('Swap - Encargos'!Q15)</f>
        <v>185</v>
      </c>
      <c r="O98" s="4">
        <f>Forward!O98+('Swap - Encargos'!R15)</f>
        <v>200</v>
      </c>
      <c r="P98" s="4">
        <f>Forward!P98+('Swap - Encargos'!S15)</f>
        <v>219</v>
      </c>
      <c r="Q98" s="4">
        <f>Forward!Q98+('Swap - Encargos'!T15)</f>
        <v>214</v>
      </c>
      <c r="R98" s="4">
        <f>Forward!R98+('Swap - Encargos'!U15)</f>
        <v>209</v>
      </c>
      <c r="S98" s="4">
        <f>Forward!S98+('Swap - Encargos'!V15)</f>
        <v>204</v>
      </c>
      <c r="T98" s="4">
        <f>Forward!T98+('Swap - Encargos'!W15)</f>
        <v>199</v>
      </c>
      <c r="U98" s="4">
        <f>Forward!U98</f>
        <v>0</v>
      </c>
      <c r="V98" s="6"/>
      <c r="W98" s="20">
        <f t="shared" si="0"/>
        <v>167.66666666666666</v>
      </c>
      <c r="X98" s="20">
        <f t="shared" si="1"/>
        <v>244.18434343434339</v>
      </c>
      <c r="Y98" s="23">
        <f t="shared" si="2"/>
        <v>184.4</v>
      </c>
      <c r="Z98" s="23">
        <f t="shared" si="3"/>
        <v>237.84242424242416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149.13333333333335</v>
      </c>
      <c r="AJ98" s="9">
        <f t="shared" si="8"/>
        <v>0.47074915824915831</v>
      </c>
      <c r="AK98" s="9">
        <f t="shared" si="9"/>
        <v>0.47074915824915831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Forward!L99+('Swap - Encargos'!O16)</f>
        <v>149</v>
      </c>
      <c r="M99" s="4">
        <f>Forward!M99+('Swap - Encargos'!P16)</f>
        <v>158</v>
      </c>
      <c r="N99" s="4">
        <f>Forward!N99+('Swap - Encargos'!Q16)</f>
        <v>172</v>
      </c>
      <c r="O99" s="4">
        <f>Forward!O99+('Swap - Encargos'!R16)</f>
        <v>183</v>
      </c>
      <c r="P99" s="4">
        <f>Forward!P99+('Swap - Encargos'!S16)</f>
        <v>219</v>
      </c>
      <c r="Q99" s="4">
        <f>Forward!Q99+('Swap - Encargos'!T16)</f>
        <v>218</v>
      </c>
      <c r="R99" s="4">
        <f>Forward!R99+('Swap - Encargos'!U16)</f>
        <v>213</v>
      </c>
      <c r="S99" s="4">
        <f>Forward!S99+('Swap - Encargos'!V16)</f>
        <v>208</v>
      </c>
      <c r="T99" s="4">
        <f>Forward!T99+('Swap - Encargos'!W16)</f>
        <v>203</v>
      </c>
      <c r="U99" s="4">
        <f>Forward!U99</f>
        <v>0</v>
      </c>
      <c r="V99" s="6"/>
      <c r="W99" s="20">
        <f t="shared" si="0"/>
        <v>160.61111111111111</v>
      </c>
      <c r="X99" s="20">
        <f t="shared" si="1"/>
        <v>244.18434343434339</v>
      </c>
      <c r="Y99" s="23">
        <f t="shared" si="2"/>
        <v>177.35</v>
      </c>
      <c r="Z99" s="23">
        <f t="shared" si="3"/>
        <v>237.84242424242416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156.1888888888889</v>
      </c>
      <c r="AJ99" s="9">
        <f t="shared" si="8"/>
        <v>0.49302048260381592</v>
      </c>
      <c r="AK99" s="9">
        <f t="shared" si="9"/>
        <v>0.49302048260381592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Forward!L100+('Swap - Encargos'!O17)</f>
        <v>141</v>
      </c>
      <c r="M100" s="4">
        <f>Forward!M100+('Swap - Encargos'!P17)</f>
        <v>156</v>
      </c>
      <c r="N100" s="4">
        <f>Forward!N100+('Swap - Encargos'!Q17)</f>
        <v>172</v>
      </c>
      <c r="O100" s="4">
        <f>Forward!O100+('Swap - Encargos'!R17)</f>
        <v>180</v>
      </c>
      <c r="P100" s="4">
        <f>Forward!P100+('Swap - Encargos'!S17)</f>
        <v>200</v>
      </c>
      <c r="Q100" s="4">
        <f>Forward!Q100+('Swap - Encargos'!T17)</f>
        <v>212</v>
      </c>
      <c r="R100" s="4">
        <f>Forward!R100+('Swap - Encargos'!U17)</f>
        <v>207</v>
      </c>
      <c r="S100" s="4">
        <f>Forward!S100+('Swap - Encargos'!V17)</f>
        <v>202</v>
      </c>
      <c r="T100" s="4">
        <f>Forward!T100+('Swap - Encargos'!W17)</f>
        <v>197</v>
      </c>
      <c r="U100" s="4">
        <f>Forward!U100</f>
        <v>0</v>
      </c>
      <c r="V100" s="6"/>
      <c r="W100" s="20">
        <f t="shared" si="0"/>
        <v>158.5</v>
      </c>
      <c r="X100" s="20">
        <f t="shared" si="1"/>
        <v>244.18434343434339</v>
      </c>
      <c r="Y100" s="23">
        <f t="shared" si="2"/>
        <v>172.16666666666666</v>
      </c>
      <c r="Z100" s="23">
        <f t="shared" si="3"/>
        <v>237.84242424242416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158.30000000000001</v>
      </c>
      <c r="AJ100" s="9">
        <f t="shared" si="8"/>
        <v>0.49968434343434343</v>
      </c>
      <c r="AK100" s="9">
        <f t="shared" si="9"/>
        <v>0.49968434343434343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Forward!L101+('Swap - Encargos'!O18)</f>
        <v>143</v>
      </c>
      <c r="M101" s="4">
        <f>Forward!M101+('Swap - Encargos'!P18)</f>
        <v>145</v>
      </c>
      <c r="N101" s="4">
        <f>Forward!N101+('Swap - Encargos'!Q18)</f>
        <v>155</v>
      </c>
      <c r="O101" s="4">
        <f>Forward!O101+('Swap - Encargos'!R18)</f>
        <v>167</v>
      </c>
      <c r="P101" s="4">
        <f>Forward!P101+('Swap - Encargos'!S18)</f>
        <v>192</v>
      </c>
      <c r="Q101" s="4">
        <f>Forward!Q101+('Swap - Encargos'!T18)</f>
        <v>208</v>
      </c>
      <c r="R101" s="4">
        <f>Forward!R101+('Swap - Encargos'!U18)</f>
        <v>206</v>
      </c>
      <c r="S101" s="4">
        <f>Forward!S101+('Swap - Encargos'!V18)</f>
        <v>204</v>
      </c>
      <c r="T101" s="4">
        <f>Forward!T101+('Swap - Encargos'!W18)</f>
        <v>202</v>
      </c>
      <c r="U101" s="4">
        <f>Forward!U101</f>
        <v>0</v>
      </c>
      <c r="V101" s="6"/>
      <c r="W101" s="20">
        <f t="shared" si="0"/>
        <v>149.66666666666666</v>
      </c>
      <c r="X101" s="20">
        <f t="shared" si="1"/>
        <v>244.18434343434339</v>
      </c>
      <c r="Y101" s="23">
        <f t="shared" si="2"/>
        <v>163.65</v>
      </c>
      <c r="Z101" s="23">
        <f t="shared" si="3"/>
        <v>237.84242424242416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167.13333333333335</v>
      </c>
      <c r="AJ101" s="9">
        <f t="shared" si="8"/>
        <v>0.52756734006734007</v>
      </c>
      <c r="AK101" s="9">
        <f t="shared" si="9"/>
        <v>0.52756734006734007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Forward!L102+('Swap - Encargos'!O19)</f>
        <v>145</v>
      </c>
      <c r="M102" s="4">
        <f>Forward!M102+('Swap - Encargos'!P19)</f>
        <v>145</v>
      </c>
      <c r="N102" s="4">
        <f>Forward!N102+('Swap - Encargos'!Q19)</f>
        <v>161</v>
      </c>
      <c r="O102" s="4">
        <f>Forward!O102+('Swap - Encargos'!R19)</f>
        <v>171</v>
      </c>
      <c r="P102" s="4">
        <f>Forward!P102+('Swap - Encargos'!S19)</f>
        <v>185</v>
      </c>
      <c r="Q102" s="4">
        <f>Forward!Q102+('Swap - Encargos'!T19)</f>
        <v>200</v>
      </c>
      <c r="R102" s="4">
        <f>Forward!R102+('Swap - Encargos'!U19)</f>
        <v>198</v>
      </c>
      <c r="S102" s="4">
        <f>Forward!S102+('Swap - Encargos'!V19)</f>
        <v>196</v>
      </c>
      <c r="T102" s="4">
        <f>Forward!T102+('Swap - Encargos'!W19)</f>
        <v>194</v>
      </c>
      <c r="U102" s="4">
        <f>Forward!U102</f>
        <v>0</v>
      </c>
      <c r="V102" s="6"/>
      <c r="W102" s="20">
        <f t="shared" si="0"/>
        <v>153.22222222222223</v>
      </c>
      <c r="X102" s="20">
        <f t="shared" si="1"/>
        <v>244.18434343434339</v>
      </c>
      <c r="Y102" s="23">
        <f t="shared" si="2"/>
        <v>165.06666666666666</v>
      </c>
      <c r="Z102" s="23">
        <f t="shared" si="3"/>
        <v>237.84242424242416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163.57777777777778</v>
      </c>
      <c r="AJ102" s="9">
        <f t="shared" si="8"/>
        <v>0.51634399551066212</v>
      </c>
      <c r="AK102" s="9">
        <f t="shared" si="9"/>
        <v>0.51634399551066212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Forward!L103+('Swap - Encargos'!O20)</f>
        <v>143</v>
      </c>
      <c r="M103" s="4">
        <f>Forward!M103+('Swap - Encargos'!P20)</f>
        <v>144</v>
      </c>
      <c r="N103" s="4">
        <f>Forward!N103+('Swap - Encargos'!Q20)</f>
        <v>163</v>
      </c>
      <c r="O103" s="4">
        <f>Forward!O103+('Swap - Encargos'!R20)</f>
        <v>172</v>
      </c>
      <c r="P103" s="4">
        <f>Forward!P103+('Swap - Encargos'!S20)</f>
        <v>178</v>
      </c>
      <c r="Q103" s="4">
        <f>Forward!Q103+('Swap - Encargos'!T20)</f>
        <v>195</v>
      </c>
      <c r="R103" s="4">
        <f>Forward!R103+('Swap - Encargos'!U20)</f>
        <v>193</v>
      </c>
      <c r="S103" s="4">
        <f>Forward!S103+('Swap - Encargos'!V20)</f>
        <v>191</v>
      </c>
      <c r="T103" s="4">
        <f>Forward!T103+('Swap - Encargos'!W20)</f>
        <v>189</v>
      </c>
      <c r="U103" s="4">
        <f>Forward!U103</f>
        <v>0</v>
      </c>
      <c r="V103" s="6"/>
      <c r="W103" s="20">
        <f t="shared" si="0"/>
        <v>154.02777777777777</v>
      </c>
      <c r="X103" s="20">
        <f t="shared" si="1"/>
        <v>244.18434343434339</v>
      </c>
      <c r="Y103" s="23">
        <f t="shared" si="2"/>
        <v>164.33333333333334</v>
      </c>
      <c r="Z103" s="23">
        <f t="shared" si="3"/>
        <v>237.84242424242416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162.77222222222224</v>
      </c>
      <c r="AJ103" s="9">
        <f t="shared" si="8"/>
        <v>0.51380120650953987</v>
      </c>
      <c r="AK103" s="9">
        <f t="shared" si="9"/>
        <v>0.51380120650953987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Forward!L104+('Swap - Encargos'!O21)</f>
        <v>148</v>
      </c>
      <c r="M104" s="4">
        <f>Forward!M104+('Swap - Encargos'!P21)</f>
        <v>150</v>
      </c>
      <c r="N104" s="4">
        <f>Forward!N104+('Swap - Encargos'!Q21)</f>
        <v>161</v>
      </c>
      <c r="O104" s="4">
        <f>Forward!O104+('Swap - Encargos'!R21)</f>
        <v>169</v>
      </c>
      <c r="P104" s="4">
        <f>Forward!P104+('Swap - Encargos'!S21)</f>
        <v>177</v>
      </c>
      <c r="Q104" s="4">
        <f>Forward!Q104+('Swap - Encargos'!T21)</f>
        <v>190</v>
      </c>
      <c r="R104" s="4">
        <f>Forward!R104+('Swap - Encargos'!U21)</f>
        <v>188</v>
      </c>
      <c r="S104" s="4">
        <f>Forward!S104+('Swap - Encargos'!V21)</f>
        <v>186</v>
      </c>
      <c r="T104" s="4">
        <f>Forward!T104+('Swap - Encargos'!W21)</f>
        <v>184</v>
      </c>
      <c r="U104" s="4">
        <f>Forward!U104</f>
        <v>0</v>
      </c>
      <c r="V104" s="6"/>
      <c r="W104" s="20">
        <f t="shared" si="0"/>
        <v>156.5</v>
      </c>
      <c r="X104" s="20">
        <f t="shared" si="1"/>
        <v>244.18434343434339</v>
      </c>
      <c r="Y104" s="23">
        <f t="shared" si="2"/>
        <v>165.2</v>
      </c>
      <c r="Z104" s="23">
        <f t="shared" si="3"/>
        <v>237.84242424242416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160.30000000000001</v>
      </c>
      <c r="AJ104" s="9">
        <f t="shared" si="8"/>
        <v>0.50599747474747481</v>
      </c>
      <c r="AK104" s="9">
        <f t="shared" si="9"/>
        <v>0.50599747474747481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Forward!L105+('Swap - Encargos'!O22)</f>
        <v>151</v>
      </c>
      <c r="M105" s="4">
        <f>Forward!M105+('Swap - Encargos'!P22)</f>
        <v>146</v>
      </c>
      <c r="N105" s="4">
        <f>Forward!N105+('Swap - Encargos'!Q22)</f>
        <v>162</v>
      </c>
      <c r="O105" s="4">
        <f>Forward!O105+('Swap - Encargos'!R22)</f>
        <v>173</v>
      </c>
      <c r="P105" s="4">
        <f>Forward!P105+('Swap - Encargos'!S22)</f>
        <v>177</v>
      </c>
      <c r="Q105" s="4">
        <f>Forward!Q105+('Swap - Encargos'!T22)</f>
        <v>190</v>
      </c>
      <c r="R105" s="4">
        <f>Forward!R105+('Swap - Encargos'!U22)</f>
        <v>188</v>
      </c>
      <c r="S105" s="4">
        <f>Forward!S105+('Swap - Encargos'!V22)</f>
        <v>186</v>
      </c>
      <c r="T105" s="4">
        <f>Forward!T105+('Swap - Encargos'!W22)</f>
        <v>184</v>
      </c>
      <c r="U105" s="4">
        <f>Forward!U105</f>
        <v>0</v>
      </c>
      <c r="V105" s="6"/>
      <c r="W105" s="20">
        <f t="shared" si="0"/>
        <v>157.27777777777777</v>
      </c>
      <c r="X105" s="20">
        <f t="shared" si="1"/>
        <v>244.18434343434339</v>
      </c>
      <c r="Y105" s="23">
        <f t="shared" si="2"/>
        <v>166.35</v>
      </c>
      <c r="Z105" s="23">
        <f t="shared" si="3"/>
        <v>237.84242424242416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159.52222222222224</v>
      </c>
      <c r="AJ105" s="9">
        <f t="shared" si="8"/>
        <v>0.50354236812570152</v>
      </c>
      <c r="AK105" s="9">
        <f t="shared" si="9"/>
        <v>0.50354236812570152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Forward!L106+('Swap - Encargos'!O23)</f>
        <v>145</v>
      </c>
      <c r="M106" s="4">
        <f>Forward!M106+('Swap - Encargos'!P23)</f>
        <v>143</v>
      </c>
      <c r="N106" s="4">
        <f>Forward!N106+('Swap - Encargos'!Q23)</f>
        <v>158</v>
      </c>
      <c r="O106" s="4">
        <f>Forward!O106+('Swap - Encargos'!R23)</f>
        <v>168</v>
      </c>
      <c r="P106" s="4">
        <f>Forward!P106+('Swap - Encargos'!S23)</f>
        <v>179</v>
      </c>
      <c r="Q106" s="4">
        <f>Forward!Q106+('Swap - Encargos'!T23)</f>
        <v>192</v>
      </c>
      <c r="R106" s="4">
        <f>Forward!R106+('Swap - Encargos'!U23)</f>
        <v>190</v>
      </c>
      <c r="S106" s="4">
        <f>Forward!S106+('Swap - Encargos'!V23)</f>
        <v>188</v>
      </c>
      <c r="T106" s="4">
        <f>Forward!T106+('Swap - Encargos'!W23)</f>
        <v>186</v>
      </c>
      <c r="U106" s="4">
        <f>Forward!U106</f>
        <v>0</v>
      </c>
      <c r="V106" s="6"/>
      <c r="W106" s="20">
        <f t="shared" si="0"/>
        <v>153.77777777777777</v>
      </c>
      <c r="X106" s="20">
        <f t="shared" si="1"/>
        <v>244.18434343434339</v>
      </c>
      <c r="Y106" s="23">
        <f t="shared" si="2"/>
        <v>164.86666666666667</v>
      </c>
      <c r="Z106" s="23">
        <f t="shared" si="3"/>
        <v>237.84242424242416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163.02222222222224</v>
      </c>
      <c r="AJ106" s="9">
        <f t="shared" si="8"/>
        <v>0.5145903479236813</v>
      </c>
      <c r="AK106" s="9">
        <f t="shared" si="9"/>
        <v>0.5145903479236813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Forward!L107+('Swap - Encargos'!O24)</f>
        <v>147</v>
      </c>
      <c r="M107" s="4">
        <f>Forward!M107+('Swap - Encargos'!P24)</f>
        <v>145</v>
      </c>
      <c r="N107" s="4">
        <f>Forward!N107+('Swap - Encargos'!Q24)</f>
        <v>162</v>
      </c>
      <c r="O107" s="4">
        <f>Forward!O107+('Swap - Encargos'!R24)</f>
        <v>167</v>
      </c>
      <c r="P107" s="4">
        <f>Forward!P107+('Swap - Encargos'!S24)</f>
        <v>178</v>
      </c>
      <c r="Q107" s="4">
        <f>Forward!Q107+('Swap - Encargos'!T24)</f>
        <v>188</v>
      </c>
      <c r="R107" s="4">
        <f>Forward!R107+('Swap - Encargos'!U24)</f>
        <v>186</v>
      </c>
      <c r="S107" s="4">
        <f>Forward!S107+('Swap - Encargos'!V24)</f>
        <v>184</v>
      </c>
      <c r="T107" s="4">
        <f>Forward!T107+('Swap - Encargos'!W24)</f>
        <v>182</v>
      </c>
      <c r="U107" s="4">
        <f>Forward!U107</f>
        <v>0</v>
      </c>
      <c r="V107" s="6"/>
      <c r="W107" s="20">
        <f t="shared" si="0"/>
        <v>156.33333333333334</v>
      </c>
      <c r="X107" s="20">
        <f t="shared" si="1"/>
        <v>244.18434343434339</v>
      </c>
      <c r="Y107" s="23">
        <f t="shared" si="2"/>
        <v>165.95</v>
      </c>
      <c r="Z107" s="23">
        <f t="shared" si="3"/>
        <v>237.84242424242416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160.46666666666667</v>
      </c>
      <c r="AJ107" s="9">
        <f t="shared" si="8"/>
        <v>0.50652356902356899</v>
      </c>
      <c r="AK107" s="9">
        <f t="shared" si="9"/>
        <v>0.50652356902356899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Forward!L108+('Swap - Encargos'!O25)</f>
        <v>147</v>
      </c>
      <c r="M108" s="4">
        <f>Forward!M108+('Swap - Encargos'!P25)</f>
        <v>157</v>
      </c>
      <c r="N108" s="4">
        <f>Forward!N108+('Swap - Encargos'!Q25)</f>
        <v>170</v>
      </c>
      <c r="O108" s="4">
        <f>Forward!O108+('Swap - Encargos'!R25)</f>
        <v>175</v>
      </c>
      <c r="P108" s="4">
        <f>Forward!P108+('Swap - Encargos'!S25)</f>
        <v>176</v>
      </c>
      <c r="Q108" s="4">
        <f>Forward!Q108+('Swap - Encargos'!T25)</f>
        <v>193</v>
      </c>
      <c r="R108" s="4">
        <f>Forward!R108+('Swap - Encargos'!U25)</f>
        <v>191</v>
      </c>
      <c r="S108" s="4">
        <f>Forward!S108+('Swap - Encargos'!V25)</f>
        <v>189</v>
      </c>
      <c r="T108" s="4">
        <f>Forward!T108+('Swap - Encargos'!W25)</f>
        <v>187</v>
      </c>
      <c r="U108" s="4">
        <f>Forward!U108</f>
        <v>0</v>
      </c>
      <c r="V108" s="6"/>
      <c r="W108" s="20">
        <f t="shared" si="0"/>
        <v>165.77777777777777</v>
      </c>
      <c r="X108" s="20">
        <f t="shared" si="1"/>
        <v>244.18434343434339</v>
      </c>
      <c r="Y108" s="23">
        <f t="shared" si="2"/>
        <v>172.66666666666666</v>
      </c>
      <c r="Z108" s="23">
        <f t="shared" si="3"/>
        <v>237.84242424242416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151.02222222222224</v>
      </c>
      <c r="AJ108" s="9">
        <f t="shared" si="8"/>
        <v>0.4767115600448934</v>
      </c>
      <c r="AK108" s="9">
        <f t="shared" si="9"/>
        <v>0.4767115600448934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Forward!L109+('Swap - Encargos'!O26)</f>
        <v>148</v>
      </c>
      <c r="M109" s="4">
        <f>Forward!M109+('Swap - Encargos'!P26)</f>
        <v>157</v>
      </c>
      <c r="N109" s="4">
        <f>Forward!N109+('Swap - Encargos'!Q26)</f>
        <v>181</v>
      </c>
      <c r="O109" s="4">
        <f>Forward!O109+('Swap - Encargos'!R26)</f>
        <v>189</v>
      </c>
      <c r="P109" s="4">
        <f>Forward!P109+('Swap - Encargos'!S26)</f>
        <v>192</v>
      </c>
      <c r="Q109" s="4">
        <f>Forward!Q109+('Swap - Encargos'!T26)</f>
        <v>201</v>
      </c>
      <c r="R109" s="4">
        <f>Forward!R109+('Swap - Encargos'!U26)</f>
        <v>199</v>
      </c>
      <c r="S109" s="4">
        <f>Forward!S109+('Swap - Encargos'!V26)</f>
        <v>197</v>
      </c>
      <c r="T109" s="4">
        <f>Forward!T109+('Swap - Encargos'!W26)</f>
        <v>195</v>
      </c>
      <c r="U109" s="4">
        <f>Forward!U109</f>
        <v>0</v>
      </c>
      <c r="V109" s="6"/>
      <c r="W109" s="20">
        <f t="shared" si="0"/>
        <v>174.52777777777777</v>
      </c>
      <c r="X109" s="20">
        <f t="shared" si="1"/>
        <v>244.18434343434339</v>
      </c>
      <c r="Y109" s="23">
        <f t="shared" si="2"/>
        <v>183.11666666666667</v>
      </c>
      <c r="Z109" s="23">
        <f t="shared" si="3"/>
        <v>237.84242424242416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142.27222222222224</v>
      </c>
      <c r="AJ109" s="9">
        <f t="shared" si="8"/>
        <v>0.4490916105499439</v>
      </c>
      <c r="AK109" s="9">
        <f t="shared" si="9"/>
        <v>0.4490916105499439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Forward!M110+('Swap - Encargos'!P27)</f>
        <v>159</v>
      </c>
      <c r="N110" s="4">
        <f>Forward!N110+('Swap - Encargos'!Q27)</f>
        <v>178</v>
      </c>
      <c r="O110" s="4">
        <f>Forward!O110+('Swap - Encargos'!R27)</f>
        <v>183</v>
      </c>
      <c r="P110" s="4">
        <f>Forward!P110+('Swap - Encargos'!S27)</f>
        <v>208</v>
      </c>
      <c r="Q110" s="4">
        <f>Forward!Q110+('Swap - Encargos'!T27)</f>
        <v>204</v>
      </c>
      <c r="R110" s="4">
        <f>Forward!R110+('Swap - Encargos'!U27)</f>
        <v>205</v>
      </c>
      <c r="S110" s="4">
        <f>Forward!S110+('Swap - Encargos'!V27)</f>
        <v>203</v>
      </c>
      <c r="T110" s="4">
        <f>Forward!T110+('Swap - Encargos'!W27)</f>
        <v>201</v>
      </c>
      <c r="U110" s="4">
        <f>Forward!U110</f>
        <v>0</v>
      </c>
      <c r="V110" s="6"/>
      <c r="W110" s="20">
        <f t="shared" si="0"/>
        <v>173.33333333333334</v>
      </c>
      <c r="X110" s="20">
        <f t="shared" si="1"/>
        <v>244.18434343434339</v>
      </c>
      <c r="Y110" s="23">
        <f t="shared" si="2"/>
        <v>186.4</v>
      </c>
      <c r="Z110" s="23">
        <f t="shared" si="3"/>
        <v>237.84242424242416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173.16666666666666</v>
      </c>
      <c r="AJ110" s="9">
        <f t="shared" si="8"/>
        <v>0.49975949975949974</v>
      </c>
      <c r="AK110" s="9">
        <f t="shared" si="9"/>
        <v>0.49975949975949974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Forward!M111+('Swap - Encargos'!P28)</f>
        <v>199</v>
      </c>
      <c r="N111" s="4">
        <f>Forward!N111+('Swap - Encargos'!Q28)</f>
        <v>256</v>
      </c>
      <c r="O111" s="4">
        <f>Forward!O111+('Swap - Encargos'!R28)</f>
        <v>240</v>
      </c>
      <c r="P111" s="4">
        <f>Forward!P111+('Swap - Encargos'!S28)</f>
        <v>241</v>
      </c>
      <c r="Q111" s="4">
        <f>Forward!Q111+('Swap - Encargos'!T28)</f>
        <v>232</v>
      </c>
      <c r="R111" s="4">
        <f>Forward!R111+('Swap - Encargos'!U28)</f>
        <v>227</v>
      </c>
      <c r="S111" s="4">
        <f>Forward!S111+('Swap - Encargos'!V28)</f>
        <v>222</v>
      </c>
      <c r="T111" s="4">
        <f>Forward!T111+('Swap - Encargos'!W28)</f>
        <v>217</v>
      </c>
      <c r="U111" s="4">
        <f>Forward!U111</f>
        <v>0</v>
      </c>
      <c r="V111" s="6"/>
      <c r="W111" s="20">
        <f t="shared" si="0"/>
        <v>232.83333333333334</v>
      </c>
      <c r="X111" s="20">
        <f t="shared" si="1"/>
        <v>244.18434343434339</v>
      </c>
      <c r="Y111" s="23">
        <f t="shared" si="2"/>
        <v>234.06666666666666</v>
      </c>
      <c r="Z111" s="23">
        <f t="shared" si="3"/>
        <v>237.84242424242416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113.66666666666666</v>
      </c>
      <c r="AJ111" s="9">
        <f t="shared" si="8"/>
        <v>0.32804232804232802</v>
      </c>
      <c r="AK111" s="9">
        <f t="shared" si="9"/>
        <v>0.32804232804232802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Forward!M112+('Swap - Encargos'!P29)</f>
        <v>197</v>
      </c>
      <c r="N112" s="4">
        <f>Forward!N112+('Swap - Encargos'!Q29)</f>
        <v>243</v>
      </c>
      <c r="O112" s="4">
        <f>Forward!O112+('Swap - Encargos'!R29)</f>
        <v>233</v>
      </c>
      <c r="P112" s="4">
        <f>Forward!P112+('Swap - Encargos'!S29)</f>
        <v>232</v>
      </c>
      <c r="Q112" s="4">
        <f>Forward!Q112+('Swap - Encargos'!T29)</f>
        <v>229</v>
      </c>
      <c r="R112" s="4">
        <f>Forward!R112+('Swap - Encargos'!U29)</f>
        <v>226</v>
      </c>
      <c r="S112" s="4">
        <f>Forward!S112+('Swap - Encargos'!V29)</f>
        <v>221</v>
      </c>
      <c r="T112" s="4">
        <f>Forward!T112+('Swap - Encargos'!W29)</f>
        <v>216</v>
      </c>
      <c r="U112" s="4">
        <f>Forward!U112</f>
        <v>0</v>
      </c>
      <c r="V112" s="6"/>
      <c r="W112" s="20">
        <f t="shared" si="0"/>
        <v>226.27777777777777</v>
      </c>
      <c r="X112" s="20">
        <f t="shared" si="1"/>
        <v>244.18434343434339</v>
      </c>
      <c r="Y112" s="23">
        <f t="shared" si="2"/>
        <v>227.76666666666668</v>
      </c>
      <c r="Z112" s="23">
        <f t="shared" si="3"/>
        <v>237.84242424242416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120.22222222222223</v>
      </c>
      <c r="AJ112" s="9">
        <f t="shared" si="8"/>
        <v>0.34696168029501362</v>
      </c>
      <c r="AK112" s="9">
        <f t="shared" si="9"/>
        <v>0.34696168029501362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Forward!M113+('Swap - Encargos'!P30)</f>
        <v>187</v>
      </c>
      <c r="N113" s="4">
        <f>Forward!N113+('Swap - Encargos'!Q30)</f>
        <v>221</v>
      </c>
      <c r="O113" s="4">
        <f>Forward!O113+('Swap - Encargos'!R30)</f>
        <v>220</v>
      </c>
      <c r="P113" s="4">
        <f>Forward!P113+('Swap - Encargos'!S30)</f>
        <v>218</v>
      </c>
      <c r="Q113" s="4">
        <f>Forward!Q113+('Swap - Encargos'!T30)</f>
        <v>217</v>
      </c>
      <c r="R113" s="4">
        <f>Forward!R113+('Swap - Encargos'!U30)</f>
        <v>206</v>
      </c>
      <c r="S113" s="4">
        <f>Forward!S113+('Swap - Encargos'!V30)</f>
        <v>201</v>
      </c>
      <c r="T113" s="4">
        <f>Forward!T113+('Swap - Encargos'!W30)</f>
        <v>196</v>
      </c>
      <c r="U113" s="4">
        <f>Forward!U113</f>
        <v>0</v>
      </c>
      <c r="V113" s="6"/>
      <c r="W113" s="20">
        <f t="shared" si="0"/>
        <v>211.91666666666666</v>
      </c>
      <c r="X113" s="20">
        <f t="shared" si="1"/>
        <v>244.18434343434339</v>
      </c>
      <c r="Y113" s="23">
        <f t="shared" si="2"/>
        <v>213.55</v>
      </c>
      <c r="Z113" s="23">
        <f t="shared" si="3"/>
        <v>237.84242424242416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134.58333333333334</v>
      </c>
      <c r="AJ113" s="9">
        <f t="shared" si="8"/>
        <v>0.38840788840788842</v>
      </c>
      <c r="AK113" s="9">
        <f t="shared" si="9"/>
        <v>0.38840788840788842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Forward!M114+('Swap - Encargos'!P31)</f>
        <v>167</v>
      </c>
      <c r="N114" s="4">
        <f>Forward!N114+('Swap - Encargos'!Q31)</f>
        <v>205</v>
      </c>
      <c r="O114" s="4">
        <f>Forward!O114+('Swap - Encargos'!R31)</f>
        <v>215</v>
      </c>
      <c r="P114" s="4">
        <f>Forward!P114+('Swap - Encargos'!S31)</f>
        <v>209</v>
      </c>
      <c r="Q114" s="4">
        <f>Forward!Q114+('Swap - Encargos'!T31)</f>
        <v>206</v>
      </c>
      <c r="R114" s="4">
        <f>Forward!R114+('Swap - Encargos'!U31)</f>
        <v>201</v>
      </c>
      <c r="S114" s="4">
        <f>Forward!S114+('Swap - Encargos'!V31)</f>
        <v>196</v>
      </c>
      <c r="T114" s="4">
        <f>Forward!T114+('Swap - Encargos'!W31)</f>
        <v>191</v>
      </c>
      <c r="U114" s="4">
        <f>Forward!U114</f>
        <v>0</v>
      </c>
      <c r="V114" s="6"/>
      <c r="W114" s="20">
        <f t="shared" si="0"/>
        <v>200.33333333333334</v>
      </c>
      <c r="X114" s="20">
        <f t="shared" si="1"/>
        <v>244.18434343434339</v>
      </c>
      <c r="Y114" s="23">
        <f t="shared" si="2"/>
        <v>202.66666666666666</v>
      </c>
      <c r="Z114" s="23">
        <f t="shared" si="3"/>
        <v>237.84242424242416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146.16666666666666</v>
      </c>
      <c r="AJ114" s="9">
        <f t="shared" si="8"/>
        <v>0.42183742183742179</v>
      </c>
      <c r="AK114" s="9">
        <f t="shared" si="9"/>
        <v>0.42183742183742179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Forward!M115+('Swap - Encargos'!P32)</f>
        <v>221</v>
      </c>
      <c r="N115" s="4">
        <f>Forward!N115+('Swap - Encargos'!Q32)</f>
        <v>232</v>
      </c>
      <c r="O115" s="4">
        <f>Forward!O115+('Swap - Encargos'!R32)</f>
        <v>228</v>
      </c>
      <c r="P115" s="4">
        <f>Forward!P115+('Swap - Encargos'!S32)</f>
        <v>217</v>
      </c>
      <c r="Q115" s="4">
        <f>Forward!Q115+('Swap - Encargos'!T32)</f>
        <v>214</v>
      </c>
      <c r="R115" s="4">
        <f>Forward!R115+('Swap - Encargos'!U32)</f>
        <v>206</v>
      </c>
      <c r="S115" s="4">
        <f>Forward!S115+('Swap - Encargos'!V32)</f>
        <v>201</v>
      </c>
      <c r="T115" s="4">
        <f>Forward!T115+('Swap - Encargos'!W32)</f>
        <v>196</v>
      </c>
      <c r="U115" s="4">
        <f>Forward!U115</f>
        <v>0</v>
      </c>
      <c r="V115" s="6"/>
      <c r="W115" s="20">
        <f t="shared" si="0"/>
        <v>226.44444444444446</v>
      </c>
      <c r="X115" s="20">
        <f t="shared" si="1"/>
        <v>244.18434343434339</v>
      </c>
      <c r="Y115" s="23">
        <f t="shared" si="2"/>
        <v>221.15</v>
      </c>
      <c r="Z115" s="23">
        <f t="shared" si="3"/>
        <v>237.84242424242416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120.05555555555554</v>
      </c>
      <c r="AJ115" s="9">
        <f t="shared" si="8"/>
        <v>0.34648067981401309</v>
      </c>
      <c r="AK115" s="9">
        <f t="shared" si="9"/>
        <v>0.34648067981401309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Forward!M116+('Swap - Encargos'!P33)</f>
        <v>276</v>
      </c>
      <c r="N116" s="4">
        <f>Forward!N116+('Swap - Encargos'!Q33)</f>
        <v>254</v>
      </c>
      <c r="O116" s="4">
        <f>Forward!O116+('Swap - Encargos'!R33)</f>
        <v>234</v>
      </c>
      <c r="P116" s="4">
        <f>Forward!P116+('Swap - Encargos'!S33)</f>
        <v>221</v>
      </c>
      <c r="Q116" s="4">
        <f>Forward!Q116+('Swap - Encargos'!T33)</f>
        <v>213</v>
      </c>
      <c r="R116" s="4">
        <f>Forward!R116+('Swap - Encargos'!U33)</f>
        <v>207</v>
      </c>
      <c r="S116" s="4">
        <f>Forward!S116+('Swap - Encargos'!V33)</f>
        <v>202</v>
      </c>
      <c r="T116" s="4">
        <f>Forward!T116+('Swap - Encargos'!W33)</f>
        <v>197</v>
      </c>
      <c r="U116" s="4">
        <f>Forward!U116</f>
        <v>0</v>
      </c>
      <c r="V116" s="6"/>
      <c r="W116" s="20">
        <f t="shared" si="0"/>
        <v>245.5</v>
      </c>
      <c r="X116" s="20">
        <f t="shared" si="1"/>
        <v>244.18434343434339</v>
      </c>
      <c r="Y116" s="23">
        <f t="shared" si="2"/>
        <v>232.7</v>
      </c>
      <c r="Z116" s="23">
        <f t="shared" si="3"/>
        <v>237.84242424242416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101</v>
      </c>
      <c r="AJ116" s="9">
        <f t="shared" si="8"/>
        <v>0.29148629148629146</v>
      </c>
      <c r="AK116" s="9">
        <f t="shared" si="9"/>
        <v>0.29148629148629146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Forward!M117+('Swap - Encargos'!P34)</f>
        <v>224</v>
      </c>
      <c r="N117" s="4">
        <f>Forward!N117+('Swap - Encargos'!Q34)</f>
        <v>242</v>
      </c>
      <c r="O117" s="4">
        <f>Forward!O117+('Swap - Encargos'!R34)</f>
        <v>223</v>
      </c>
      <c r="P117" s="4">
        <f>Forward!P117+('Swap - Encargos'!S34)</f>
        <v>219</v>
      </c>
      <c r="Q117" s="4">
        <f>Forward!Q117+('Swap - Encargos'!T34)</f>
        <v>213</v>
      </c>
      <c r="R117" s="4">
        <f>Forward!R117+('Swap - Encargos'!U34)</f>
        <v>204</v>
      </c>
      <c r="S117" s="4">
        <f>Forward!S117+('Swap - Encargos'!V34)</f>
        <v>199</v>
      </c>
      <c r="T117" s="4">
        <f>Forward!T117+('Swap - Encargos'!W34)</f>
        <v>194</v>
      </c>
      <c r="U117" s="4">
        <f>Forward!U117</f>
        <v>0</v>
      </c>
      <c r="V117" s="6"/>
      <c r="W117" s="20">
        <f t="shared" si="0"/>
        <v>228.69444444444446</v>
      </c>
      <c r="X117" s="20">
        <f t="shared" si="1"/>
        <v>244.18434343434339</v>
      </c>
      <c r="Y117" s="23">
        <f t="shared" si="2"/>
        <v>221.86666666666667</v>
      </c>
      <c r="Z117" s="23">
        <f t="shared" si="3"/>
        <v>237.84242424242416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117.80555555555554</v>
      </c>
      <c r="AJ117" s="9">
        <f t="shared" si="8"/>
        <v>0.3399871733205066</v>
      </c>
      <c r="AK117" s="9">
        <f t="shared" si="9"/>
        <v>0.3399871733205066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Forward!M118+('Swap - Encargos'!P35)</f>
        <v>270</v>
      </c>
      <c r="N118" s="4">
        <f>Forward!N118+('Swap - Encargos'!Q35)</f>
        <v>259</v>
      </c>
      <c r="O118" s="4">
        <f>Forward!O118+('Swap - Encargos'!R35)</f>
        <v>234</v>
      </c>
      <c r="P118" s="4">
        <f>Forward!P118+('Swap - Encargos'!S35)</f>
        <v>221</v>
      </c>
      <c r="Q118" s="4">
        <f>Forward!Q118+('Swap - Encargos'!T35)</f>
        <v>217</v>
      </c>
      <c r="R118" s="4">
        <f>Forward!R118+('Swap - Encargos'!U35)</f>
        <v>212</v>
      </c>
      <c r="S118" s="4">
        <f>Forward!S118+('Swap - Encargos'!V35)</f>
        <v>207</v>
      </c>
      <c r="T118" s="4">
        <f>Forward!T118+('Swap - Encargos'!W35)</f>
        <v>202</v>
      </c>
      <c r="U118" s="4">
        <f>Forward!U118</f>
        <v>0</v>
      </c>
      <c r="V118" s="6"/>
      <c r="W118" s="20">
        <f t="shared" si="0"/>
        <v>243.44444444444446</v>
      </c>
      <c r="X118" s="20">
        <f t="shared" si="1"/>
        <v>244.18434343434339</v>
      </c>
      <c r="Y118" s="23">
        <f t="shared" si="2"/>
        <v>232.46666666666667</v>
      </c>
      <c r="Z118" s="23">
        <f t="shared" si="3"/>
        <v>237.84242424242416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103.05555555555554</v>
      </c>
      <c r="AJ118" s="9">
        <f t="shared" si="8"/>
        <v>0.29741863075196406</v>
      </c>
      <c r="AK118" s="9">
        <f t="shared" si="9"/>
        <v>0.29741863075196406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Forward!M119+('Swap - Encargos'!P36)</f>
        <v>362</v>
      </c>
      <c r="N119" s="4">
        <f>Forward!N119+('Swap - Encargos'!Q36)</f>
        <v>280</v>
      </c>
      <c r="O119" s="4">
        <f>Forward!O119+('Swap - Encargos'!R36)</f>
        <v>234</v>
      </c>
      <c r="P119" s="4">
        <f>Forward!P119+('Swap - Encargos'!S36)</f>
        <v>217</v>
      </c>
      <c r="Q119" s="4">
        <f>Forward!Q119+('Swap - Encargos'!T36)</f>
        <v>214</v>
      </c>
      <c r="R119" s="4">
        <f>Forward!R119+('Swap - Encargos'!U36)</f>
        <v>209</v>
      </c>
      <c r="S119" s="4">
        <f>Forward!S119+('Swap - Encargos'!V36)</f>
        <v>204</v>
      </c>
      <c r="T119" s="4">
        <f>Forward!T119+('Swap - Encargos'!W36)</f>
        <v>199</v>
      </c>
      <c r="U119" s="4">
        <f>Forward!U119</f>
        <v>0</v>
      </c>
      <c r="V119" s="6"/>
      <c r="W119" s="20">
        <f t="shared" si="0"/>
        <v>255.75</v>
      </c>
      <c r="X119" s="20">
        <f t="shared" si="1"/>
        <v>244.18434343434339</v>
      </c>
      <c r="Y119" s="23">
        <f t="shared" si="2"/>
        <v>238.45</v>
      </c>
      <c r="Z119" s="23">
        <f t="shared" si="3"/>
        <v>237.84242424242416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90.75</v>
      </c>
      <c r="AJ119" s="9">
        <f t="shared" si="8"/>
        <v>0.26190476190476192</v>
      </c>
      <c r="AK119" s="9">
        <f t="shared" si="9"/>
        <v>0.26190476190476192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Forward!M120+('Swap - Encargos'!P37)</f>
        <v>325</v>
      </c>
      <c r="N120" s="4">
        <f>Forward!N120+('Swap - Encargos'!Q37)</f>
        <v>216</v>
      </c>
      <c r="O120" s="4">
        <f>Forward!O120+('Swap - Encargos'!R37)</f>
        <v>224</v>
      </c>
      <c r="P120" s="4">
        <f>Forward!P120+('Swap - Encargos'!S37)</f>
        <v>216</v>
      </c>
      <c r="Q120" s="4">
        <f>Forward!Q120+('Swap - Encargos'!T37)</f>
        <v>207</v>
      </c>
      <c r="R120" s="4">
        <f>Forward!R120+('Swap - Encargos'!U37)</f>
        <v>205</v>
      </c>
      <c r="S120" s="4">
        <f>Forward!S120+('Swap - Encargos'!V37)</f>
        <v>200</v>
      </c>
      <c r="T120" s="4">
        <f>Forward!T120+('Swap - Encargos'!W37)</f>
        <v>195</v>
      </c>
      <c r="U120" s="4">
        <f>Forward!U120</f>
        <v>0</v>
      </c>
      <c r="V120" s="6"/>
      <c r="W120" s="20">
        <f t="shared" si="0"/>
        <v>224.72222222222223</v>
      </c>
      <c r="X120" s="20">
        <f t="shared" si="1"/>
        <v>244.18434343434339</v>
      </c>
      <c r="Y120" s="23">
        <f t="shared" si="2"/>
        <v>217.6</v>
      </c>
      <c r="Z120" s="23">
        <f t="shared" si="3"/>
        <v>237.84242424242416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121.77777777777777</v>
      </c>
      <c r="AJ120" s="9">
        <f t="shared" si="8"/>
        <v>0.35145101811768475</v>
      </c>
      <c r="AK120" s="9">
        <f t="shared" si="9"/>
        <v>0.35145101811768475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Forward!M121+('Swap - Encargos'!P38)</f>
        <v>157</v>
      </c>
      <c r="N121" s="4">
        <f>Forward!N121+('Swap - Encargos'!Q38)</f>
        <v>221</v>
      </c>
      <c r="O121" s="4">
        <f>Forward!O121+('Swap - Encargos'!R38)</f>
        <v>226</v>
      </c>
      <c r="P121" s="4">
        <f>Forward!P121+('Swap - Encargos'!S38)</f>
        <v>227</v>
      </c>
      <c r="Q121" s="4">
        <f>Forward!Q121+('Swap - Encargos'!T38)</f>
        <v>223</v>
      </c>
      <c r="R121" s="4">
        <f>Forward!R121+('Swap - Encargos'!U38)</f>
        <v>215</v>
      </c>
      <c r="S121" s="4">
        <f>Forward!S121+('Swap - Encargos'!V38)</f>
        <v>210</v>
      </c>
      <c r="T121" s="4">
        <f>Forward!T121+('Swap - Encargos'!W38)</f>
        <v>205</v>
      </c>
      <c r="U121" s="4">
        <f>Forward!U121</f>
        <v>0</v>
      </c>
      <c r="V121" s="6"/>
      <c r="W121" s="20">
        <f t="shared" si="0"/>
        <v>222.72222222222223</v>
      </c>
      <c r="X121" s="20">
        <f t="shared" si="1"/>
        <v>244.18434343434339</v>
      </c>
      <c r="Y121" s="23">
        <f t="shared" si="2"/>
        <v>221.43333333333334</v>
      </c>
      <c r="Z121" s="23">
        <f t="shared" si="3"/>
        <v>237.84242424242416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123.77777777777777</v>
      </c>
      <c r="AJ121" s="9">
        <f t="shared" si="8"/>
        <v>0.35722302388969052</v>
      </c>
      <c r="AK121" s="9">
        <f t="shared" si="9"/>
        <v>0.35722302388969052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Forward!N122+('Swap - Encargos'!Q39)</f>
        <v>218</v>
      </c>
      <c r="O122" s="4">
        <f>Forward!O122+('Swap - Encargos'!R39)</f>
        <v>233</v>
      </c>
      <c r="P122" s="4">
        <f>Forward!P122+('Swap - Encargos'!S39)</f>
        <v>222</v>
      </c>
      <c r="Q122" s="4">
        <f>Forward!Q122+('Swap - Encargos'!T39)</f>
        <v>216</v>
      </c>
      <c r="R122" s="4">
        <f>Forward!R122+('Swap - Encargos'!U39)</f>
        <v>209</v>
      </c>
      <c r="S122" s="4">
        <f>Forward!S122+('Swap - Encargos'!V39)</f>
        <v>204</v>
      </c>
      <c r="T122" s="4">
        <f>Forward!T122+('Swap - Encargos'!W39)</f>
        <v>199</v>
      </c>
      <c r="U122" s="4">
        <f>Forward!U122</f>
        <v>0</v>
      </c>
      <c r="V122" s="6"/>
      <c r="W122" s="20">
        <f t="shared" si="0"/>
        <v>224.33333333333334</v>
      </c>
      <c r="X122" s="20">
        <f t="shared" si="1"/>
        <v>244.18434343434339</v>
      </c>
      <c r="Y122" s="23">
        <f t="shared" si="2"/>
        <v>219.6</v>
      </c>
      <c r="Z122" s="23">
        <f t="shared" si="3"/>
        <v>237.84242424242416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153.96666666666667</v>
      </c>
      <c r="AJ122" s="9">
        <f t="shared" si="8"/>
        <v>0.40699621111992246</v>
      </c>
      <c r="AK122" s="9">
        <f t="shared" si="9"/>
        <v>0.40699621111992246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Forward!N123+('Swap - Encargos'!Q40)</f>
        <v>267</v>
      </c>
      <c r="O123" s="4">
        <f>Forward!O123+('Swap - Encargos'!R40)</f>
        <v>253</v>
      </c>
      <c r="P123" s="4">
        <f>Forward!P123+('Swap - Encargos'!S40)</f>
        <v>242</v>
      </c>
      <c r="Q123" s="4">
        <f>Forward!Q123+('Swap - Encargos'!T40)</f>
        <v>223</v>
      </c>
      <c r="R123" s="4">
        <f>Forward!R123+('Swap - Encargos'!U40)</f>
        <v>218</v>
      </c>
      <c r="S123" s="4">
        <f>Forward!S123+('Swap - Encargos'!V40)</f>
        <v>213</v>
      </c>
      <c r="T123" s="4">
        <f>Forward!T123+('Swap - Encargos'!W40)</f>
        <v>203</v>
      </c>
      <c r="U123" s="4">
        <f>Forward!U123</f>
        <v>0</v>
      </c>
      <c r="V123" s="6"/>
      <c r="W123" s="20">
        <f t="shared" si="0"/>
        <v>252.77777777777777</v>
      </c>
      <c r="X123" s="20">
        <f t="shared" si="1"/>
        <v>244.18434343434339</v>
      </c>
      <c r="Y123" s="23">
        <f t="shared" si="2"/>
        <v>239.7</v>
      </c>
      <c r="Z123" s="23">
        <f t="shared" si="3"/>
        <v>237.84242424242416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125.52222222222224</v>
      </c>
      <c r="AJ123" s="9">
        <f t="shared" si="8"/>
        <v>0.3318060328369607</v>
      </c>
      <c r="AK123" s="9">
        <f t="shared" si="9"/>
        <v>0.3318060328369607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Forward!N124+('Swap - Encargos'!Q41)</f>
        <v>365</v>
      </c>
      <c r="O124" s="4">
        <f>Forward!O124+('Swap - Encargos'!R41)</f>
        <v>278</v>
      </c>
      <c r="P124" s="4">
        <f>Forward!P124+('Swap - Encargos'!S41)</f>
        <v>249</v>
      </c>
      <c r="Q124" s="4">
        <f>Forward!Q124+('Swap - Encargos'!T41)</f>
        <v>233</v>
      </c>
      <c r="R124" s="4">
        <f>Forward!R124+('Swap - Encargos'!U41)</f>
        <v>223</v>
      </c>
      <c r="S124" s="4">
        <f>Forward!S124+('Swap - Encargos'!V41)</f>
        <v>222</v>
      </c>
      <c r="T124" s="4">
        <f>Forward!T124+('Swap - Encargos'!W41)</f>
        <v>212</v>
      </c>
      <c r="U124" s="4">
        <f>Forward!U124</f>
        <v>0</v>
      </c>
      <c r="V124" s="6"/>
      <c r="W124" s="20">
        <f t="shared" si="0"/>
        <v>290</v>
      </c>
      <c r="X124" s="20">
        <f t="shared" si="1"/>
        <v>244.18434343434339</v>
      </c>
      <c r="Y124" s="23">
        <f t="shared" si="2"/>
        <v>264.83333333333331</v>
      </c>
      <c r="Z124" s="23">
        <f t="shared" si="3"/>
        <v>237.84242424242416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88.300000000000011</v>
      </c>
      <c r="AJ124" s="9">
        <f t="shared" si="8"/>
        <v>0.23341263547449118</v>
      </c>
      <c r="AK124" s="9">
        <f t="shared" si="9"/>
        <v>0.23341263547449118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Forward!N125+('Swap - Encargos'!Q42)</f>
        <v>413</v>
      </c>
      <c r="O125" s="4">
        <f>Forward!O125+('Swap - Encargos'!R42)</f>
        <v>309</v>
      </c>
      <c r="P125" s="4">
        <f>Forward!P125+('Swap - Encargos'!S42)</f>
        <v>261</v>
      </c>
      <c r="Q125" s="4">
        <f>Forward!Q125+('Swap - Encargos'!T42)</f>
        <v>238</v>
      </c>
      <c r="R125" s="4">
        <f>Forward!R125+('Swap - Encargos'!U42)</f>
        <v>230</v>
      </c>
      <c r="S125" s="4">
        <f>Forward!S125+('Swap - Encargos'!V42)</f>
        <v>230</v>
      </c>
      <c r="T125" s="4">
        <f>Forward!T125+('Swap - Encargos'!W42)</f>
        <v>220</v>
      </c>
      <c r="U125" s="4">
        <f>Forward!U125</f>
        <v>0</v>
      </c>
      <c r="V125" s="6"/>
      <c r="W125" s="20">
        <f t="shared" si="0"/>
        <v>313.08333333333331</v>
      </c>
      <c r="X125" s="20">
        <f t="shared" si="1"/>
        <v>244.18434343434339</v>
      </c>
      <c r="Y125" s="23">
        <f t="shared" si="2"/>
        <v>281.05</v>
      </c>
      <c r="Z125" s="23">
        <f t="shared" si="3"/>
        <v>237.84242424242416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65.216666666666697</v>
      </c>
      <c r="AJ125" s="9">
        <f t="shared" si="8"/>
        <v>0.17239404352806423</v>
      </c>
      <c r="AK125" s="9">
        <f t="shared" si="9"/>
        <v>0.17239404352806423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Forward!N126+('Swap - Encargos'!Q43)</f>
        <v>395</v>
      </c>
      <c r="O126" s="4">
        <f>Forward!O126+('Swap - Encargos'!R43)</f>
        <v>306</v>
      </c>
      <c r="P126" s="4">
        <f>Forward!P126+('Swap - Encargos'!S43)</f>
        <v>261</v>
      </c>
      <c r="Q126" s="4">
        <f>Forward!Q126+('Swap - Encargos'!T43)</f>
        <v>238</v>
      </c>
      <c r="R126" s="4">
        <f>Forward!R126+('Swap - Encargos'!U43)</f>
        <v>238</v>
      </c>
      <c r="S126" s="4">
        <f>Forward!S126+('Swap - Encargos'!V43)</f>
        <v>229</v>
      </c>
      <c r="T126" s="4">
        <f>Forward!T126+('Swap - Encargos'!W43)</f>
        <v>221</v>
      </c>
      <c r="U126" s="4">
        <f>Forward!U126</f>
        <v>0</v>
      </c>
      <c r="V126" s="6"/>
      <c r="W126" s="20">
        <f t="shared" si="0"/>
        <v>303.22222222222223</v>
      </c>
      <c r="X126" s="20">
        <f t="shared" si="1"/>
        <v>244.18434343434339</v>
      </c>
      <c r="Y126" s="23">
        <f t="shared" si="2"/>
        <v>276.53333333333336</v>
      </c>
      <c r="Z126" s="23">
        <f t="shared" si="3"/>
        <v>237.84242424242416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75.077777777777783</v>
      </c>
      <c r="AJ126" s="9">
        <f t="shared" si="8"/>
        <v>0.19846095103827063</v>
      </c>
      <c r="AK126" s="9">
        <f t="shared" si="9"/>
        <v>0.19846095103827063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Forward!N127+('Swap - Encargos'!Q44)</f>
        <v>402</v>
      </c>
      <c r="O127" s="4">
        <f>Forward!O127+('Swap - Encargos'!R44)</f>
        <v>313</v>
      </c>
      <c r="P127" s="4">
        <f>Forward!P127+('Swap - Encargos'!S44)</f>
        <v>262</v>
      </c>
      <c r="Q127" s="4">
        <f>Forward!Q127+('Swap - Encargos'!T44)</f>
        <v>245</v>
      </c>
      <c r="R127" s="4">
        <f>Forward!R127+('Swap - Encargos'!U44)</f>
        <v>237</v>
      </c>
      <c r="S127" s="4">
        <f>Forward!S127+('Swap - Encargos'!V44)</f>
        <v>230</v>
      </c>
      <c r="T127" s="4">
        <f>Forward!T127+('Swap - Encargos'!W44)</f>
        <v>217</v>
      </c>
      <c r="U127" s="4">
        <f>Forward!U127</f>
        <v>0</v>
      </c>
      <c r="V127" s="6"/>
      <c r="W127" s="20">
        <f t="shared" si="0"/>
        <v>303.86111111111109</v>
      </c>
      <c r="X127" s="20">
        <f t="shared" si="1"/>
        <v>244.18434343434339</v>
      </c>
      <c r="Y127" s="23">
        <f t="shared" si="2"/>
        <v>277.46666666666664</v>
      </c>
      <c r="Z127" s="23">
        <f t="shared" si="3"/>
        <v>237.84242424242416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74.438888888888926</v>
      </c>
      <c r="AJ127" s="9">
        <f t="shared" si="8"/>
        <v>0.19677210914324325</v>
      </c>
      <c r="AK127" s="9">
        <f t="shared" si="9"/>
        <v>0.19677210914324325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Forward!N128+('Swap - Encargos'!Q45)</f>
        <v>353</v>
      </c>
      <c r="O128" s="4">
        <f>Forward!O128+('Swap - Encargos'!R45)</f>
        <v>309</v>
      </c>
      <c r="P128" s="4">
        <f>Forward!P128+('Swap - Encargos'!S45)</f>
        <v>267</v>
      </c>
      <c r="Q128" s="4">
        <f>Forward!Q128+('Swap - Encargos'!T45)</f>
        <v>246</v>
      </c>
      <c r="R128" s="4">
        <f>Forward!R128+('Swap - Encargos'!U45)</f>
        <v>239</v>
      </c>
      <c r="S128" s="4">
        <f>Forward!S128+('Swap - Encargos'!V45)</f>
        <v>234</v>
      </c>
      <c r="T128" s="4">
        <f>Forward!T128+('Swap - Encargos'!W45)</f>
        <v>222</v>
      </c>
      <c r="U128" s="4">
        <f>Forward!U128</f>
        <v>0</v>
      </c>
      <c r="V128" s="6"/>
      <c r="W128" s="20">
        <f t="shared" si="0"/>
        <v>291.83333333333331</v>
      </c>
      <c r="X128" s="20">
        <f t="shared" si="1"/>
        <v>244.18434343434339</v>
      </c>
      <c r="Y128" s="23">
        <f t="shared" si="2"/>
        <v>270.89999999999998</v>
      </c>
      <c r="Z128" s="23">
        <f t="shared" si="3"/>
        <v>237.84242424242416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86.466666666666697</v>
      </c>
      <c r="AJ128" s="9">
        <f t="shared" si="8"/>
        <v>0.2285663935148472</v>
      </c>
      <c r="AK128" s="9">
        <f t="shared" si="9"/>
        <v>0.2285663935148472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Forward!N129+('Swap - Encargos'!Q46)</f>
        <v>334</v>
      </c>
      <c r="O129" s="4">
        <f>Forward!O129+('Swap - Encargos'!R46)</f>
        <v>306</v>
      </c>
      <c r="P129" s="4">
        <f>Forward!P129+('Swap - Encargos'!S46)</f>
        <v>264</v>
      </c>
      <c r="Q129" s="4">
        <f>Forward!Q129+('Swap - Encargos'!T46)</f>
        <v>245</v>
      </c>
      <c r="R129" s="4">
        <f>Forward!R129+('Swap - Encargos'!U46)</f>
        <v>242</v>
      </c>
      <c r="S129" s="4">
        <f>Forward!S129+('Swap - Encargos'!V46)</f>
        <v>230</v>
      </c>
      <c r="T129" s="4">
        <f>Forward!T129+('Swap - Encargos'!W46)</f>
        <v>238</v>
      </c>
      <c r="U129" s="4">
        <f>Forward!U129</f>
        <v>0</v>
      </c>
      <c r="V129" s="6"/>
      <c r="W129" s="20">
        <f t="shared" si="0"/>
        <v>284.02777777777777</v>
      </c>
      <c r="X129" s="20">
        <f t="shared" si="1"/>
        <v>244.18434343434339</v>
      </c>
      <c r="Y129" s="23">
        <f t="shared" si="2"/>
        <v>266.06666666666666</v>
      </c>
      <c r="Z129" s="23">
        <f t="shared" si="3"/>
        <v>237.84242424242416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94.27222222222224</v>
      </c>
      <c r="AJ129" s="9">
        <f t="shared" si="8"/>
        <v>0.24919963579757398</v>
      </c>
      <c r="AK129" s="9">
        <f t="shared" si="9"/>
        <v>0.24919963579757398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Forward!N130+('Swap - Encargos'!Q47)</f>
        <v>372</v>
      </c>
      <c r="O130" s="4">
        <f>Forward!O130+('Swap - Encargos'!R47)</f>
        <v>327</v>
      </c>
      <c r="P130" s="4">
        <f>Forward!P130+('Swap - Encargos'!S47)</f>
        <v>280</v>
      </c>
      <c r="Q130" s="4">
        <f>Forward!Q130+('Swap - Encargos'!T47)</f>
        <v>262</v>
      </c>
      <c r="R130" s="4">
        <f>Forward!R130+('Swap - Encargos'!U47)</f>
        <v>255</v>
      </c>
      <c r="S130" s="4">
        <f>Forward!S130+('Swap - Encargos'!V47)</f>
        <v>249</v>
      </c>
      <c r="T130" s="4">
        <f>Forward!T130+('Swap - Encargos'!W47)</f>
        <v>247</v>
      </c>
      <c r="U130" s="4">
        <f>Forward!U130</f>
        <v>0</v>
      </c>
      <c r="V130" s="6"/>
      <c r="W130" s="20">
        <f t="shared" si="0"/>
        <v>301.88888888888891</v>
      </c>
      <c r="X130" s="20">
        <f t="shared" si="1"/>
        <v>244.18434343434339</v>
      </c>
      <c r="Y130" s="23">
        <f t="shared" si="2"/>
        <v>282.8</v>
      </c>
      <c r="Z130" s="23">
        <f t="shared" si="3"/>
        <v>237.84242424242416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76.411111111111097</v>
      </c>
      <c r="AJ130" s="9">
        <f t="shared" si="8"/>
        <v>0.20198549064528443</v>
      </c>
      <c r="AK130" s="9">
        <f t="shared" si="9"/>
        <v>0.20198549064528443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Forward!N131+('Swap - Encargos'!Q48)</f>
        <v>362</v>
      </c>
      <c r="O131" s="4">
        <f>Forward!O131+('Swap - Encargos'!R48)</f>
        <v>313</v>
      </c>
      <c r="P131" s="4">
        <f>Forward!P131+('Swap - Encargos'!S48)</f>
        <v>284</v>
      </c>
      <c r="Q131" s="4">
        <f>Forward!Q131+('Swap - Encargos'!T48)</f>
        <v>273</v>
      </c>
      <c r="R131" s="4">
        <f>Forward!R131+('Swap - Encargos'!U48)</f>
        <v>264</v>
      </c>
      <c r="S131" s="4">
        <f>Forward!S131+('Swap - Encargos'!V48)</f>
        <v>258</v>
      </c>
      <c r="T131" s="4">
        <f>Forward!T131+('Swap - Encargos'!W48)</f>
        <v>260</v>
      </c>
      <c r="U131" s="4">
        <f>Forward!U131</f>
        <v>0</v>
      </c>
      <c r="V131" s="6"/>
      <c r="W131" s="20">
        <f t="shared" si="0"/>
        <v>297.41666666666669</v>
      </c>
      <c r="X131" s="20">
        <f t="shared" si="1"/>
        <v>244.18434343434339</v>
      </c>
      <c r="Y131" s="23">
        <f t="shared" si="2"/>
        <v>283.60000000000002</v>
      </c>
      <c r="Z131" s="23">
        <f t="shared" si="3"/>
        <v>237.84242424242416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80.883333333333326</v>
      </c>
      <c r="AJ131" s="9">
        <f t="shared" si="8"/>
        <v>0.21380738391047666</v>
      </c>
      <c r="AK131" s="9">
        <f>IF(AJ131&gt;0,AJ131,0)</f>
        <v>0.21380738391047666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Forward!N132+('Swap - Encargos'!Q49)</f>
        <v>338</v>
      </c>
      <c r="O132" s="4">
        <f>Forward!O132+('Swap - Encargos'!R49)</f>
        <v>314</v>
      </c>
      <c r="P132" s="4">
        <f>Forward!P132+('Swap - Encargos'!S49)</f>
        <v>271</v>
      </c>
      <c r="Q132" s="4">
        <f>Forward!Q132+('Swap - Encargos'!T49)</f>
        <v>265</v>
      </c>
      <c r="R132" s="4">
        <f>Forward!R132+('Swap - Encargos'!U49)</f>
        <v>261</v>
      </c>
      <c r="S132" s="4">
        <f>Forward!S132+('Swap - Encargos'!V49)</f>
        <v>253</v>
      </c>
      <c r="T132" s="4">
        <f>Forward!T132+('Swap - Encargos'!W49)</f>
        <v>253</v>
      </c>
      <c r="U132" s="4">
        <f>Forward!U132</f>
        <v>0</v>
      </c>
      <c r="V132" s="6"/>
      <c r="W132" s="20">
        <f t="shared" si="0"/>
        <v>287.38888888888891</v>
      </c>
      <c r="X132" s="20">
        <f t="shared" si="1"/>
        <v>244.18434343434339</v>
      </c>
      <c r="Y132" s="23">
        <f t="shared" si="2"/>
        <v>275.63333333333333</v>
      </c>
      <c r="Z132" s="23">
        <f t="shared" si="3"/>
        <v>237.84242424242416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90.911111111111097</v>
      </c>
      <c r="AJ132" s="9">
        <f t="shared" si="8"/>
        <v>0.24031485887155987</v>
      </c>
      <c r="AK132" s="9">
        <f>IF(AJ132&gt;0,AJ132,0)</f>
        <v>0.24031485887155987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Forward!N133+('Swap - Encargos'!Q50)</f>
        <v>362</v>
      </c>
      <c r="O133" s="4">
        <f>Forward!O133+('Swap - Encargos'!R50)</f>
        <v>360</v>
      </c>
      <c r="P133" s="4">
        <f>Forward!P133+('Swap - Encargos'!S50)</f>
        <v>316</v>
      </c>
      <c r="Q133" s="4">
        <f>Forward!Q133+('Swap - Encargos'!T50)</f>
        <v>310</v>
      </c>
      <c r="R133" s="4">
        <f>Forward!R133+('Swap - Encargos'!U50)</f>
        <v>280</v>
      </c>
      <c r="S133" s="4">
        <f>Forward!S133+('Swap - Encargos'!V50)</f>
        <v>257</v>
      </c>
      <c r="T133" s="4">
        <f>Forward!T133+('Swap - Encargos'!W50)</f>
        <v>250</v>
      </c>
      <c r="U133" s="4">
        <f>Forward!U133</f>
        <v>0</v>
      </c>
      <c r="V133" s="6"/>
      <c r="W133" s="20">
        <f t="shared" si="0"/>
        <v>330.11111111111109</v>
      </c>
      <c r="X133" s="20">
        <f t="shared" si="1"/>
        <v>244.18434343434339</v>
      </c>
      <c r="Y133" s="23">
        <f t="shared" si="2"/>
        <v>306.35000000000002</v>
      </c>
      <c r="Z133" s="23">
        <f t="shared" si="3"/>
        <v>237.84242424242416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48.188888888888926</v>
      </c>
      <c r="AJ133" s="9">
        <f t="shared" si="8"/>
        <v>0.12738273563015839</v>
      </c>
      <c r="AK133" s="9">
        <f>IF(AJ133&gt;0,AJ133,0)</f>
        <v>0.12738273563015839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Forward!O134+('Swap - Encargos'!R51)</f>
        <v>407</v>
      </c>
      <c r="P134" s="4">
        <f>Forward!P134+('Swap - Encargos'!S51)</f>
        <v>344</v>
      </c>
      <c r="Q134" s="4">
        <f>Forward!Q134+('Swap - Encargos'!T51)</f>
        <v>330</v>
      </c>
      <c r="R134" s="4">
        <f>Forward!R134+('Swap - Encargos'!U51)</f>
        <v>308</v>
      </c>
      <c r="S134" s="4">
        <f>Forward!S134+('Swap - Encargos'!V51)</f>
        <v>270</v>
      </c>
      <c r="T134" s="4">
        <f>Forward!T134+('Swap - Encargos'!W51)</f>
        <v>256</v>
      </c>
      <c r="U134" s="4">
        <f>Forward!U134</f>
        <v>0</v>
      </c>
      <c r="V134" s="6"/>
      <c r="W134" s="20">
        <f t="shared" si="0"/>
        <v>360.33333333333331</v>
      </c>
      <c r="X134" s="20">
        <f t="shared" si="1"/>
        <v>244.18434343434339</v>
      </c>
      <c r="Y134" s="23">
        <f t="shared" si="2"/>
        <v>331.8</v>
      </c>
      <c r="Z134" s="23">
        <f t="shared" si="3"/>
        <v>237.84242424242416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29.666666666666686</v>
      </c>
      <c r="AJ134" s="9">
        <f t="shared" si="8"/>
        <v>7.6068376068376117E-2</v>
      </c>
      <c r="AK134" s="9">
        <f>IF(AJ134&gt;0,AJ134,0)</f>
        <v>7.6068376068376117E-2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Forward!O135+('Swap - Encargos'!R52)</f>
        <v>477</v>
      </c>
      <c r="P135" s="4">
        <f>Forward!P135+('Swap - Encargos'!S52)</f>
        <v>364</v>
      </c>
      <c r="Q135" s="4">
        <f>Forward!Q135+('Swap - Encargos'!T52)</f>
        <v>350</v>
      </c>
      <c r="R135" s="4">
        <f>Forward!R135+('Swap - Encargos'!U52)</f>
        <v>322</v>
      </c>
      <c r="S135" s="4">
        <f>Forward!S135+('Swap - Encargos'!V52)</f>
        <v>300</v>
      </c>
      <c r="T135" s="4">
        <f>Forward!T135+('Swap - Encargos'!W52)</f>
        <v>262</v>
      </c>
      <c r="U135" s="4">
        <f>Forward!U135</f>
        <v>0</v>
      </c>
      <c r="V135" s="6"/>
      <c r="W135" s="20">
        <f t="shared" si="0"/>
        <v>392.69444444444446</v>
      </c>
      <c r="X135" s="20">
        <f t="shared" si="1"/>
        <v>244.18434343434339</v>
      </c>
      <c r="Y135" s="23">
        <f t="shared" si="2"/>
        <v>359.01666666666665</v>
      </c>
      <c r="Z135" s="23">
        <f t="shared" si="3"/>
        <v>237.84242424242416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-2.6944444444444571</v>
      </c>
      <c r="AJ135" s="9">
        <f>(AE135-W135)/AE135</f>
        <v>-6.908831908831941E-3</v>
      </c>
      <c r="AK135" s="9">
        <f>IF(AJ135&gt;0,AJ135,0)</f>
        <v>0</v>
      </c>
      <c r="AL135" s="9">
        <f>IF(AJ135&lt;0,AJ135,0)</f>
        <v>-6.908831908831941E-3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Forward!O136+('Swap - Encargos'!R53)</f>
        <v>444</v>
      </c>
      <c r="P136" s="4">
        <f>Forward!P136+('Swap - Encargos'!S53)</f>
        <v>349</v>
      </c>
      <c r="Q136" s="4">
        <f>Forward!Q136+('Swap - Encargos'!T53)</f>
        <v>330</v>
      </c>
      <c r="R136" s="4">
        <f>Forward!R136+('Swap - Encargos'!U53)</f>
        <v>310</v>
      </c>
      <c r="S136" s="4">
        <f>Forward!S136+('Swap - Encargos'!V53)</f>
        <v>289</v>
      </c>
      <c r="T136" s="4">
        <f>Forward!T136+('Swap - Encargos'!W53)</f>
        <v>265</v>
      </c>
      <c r="U136" s="4">
        <f>Forward!U136</f>
        <v>0</v>
      </c>
      <c r="V136" s="6"/>
      <c r="W136" s="20">
        <f t="shared" si="0"/>
        <v>366.88888888888891</v>
      </c>
      <c r="X136" s="20">
        <f t="shared" si="1"/>
        <v>244.18434343434339</v>
      </c>
      <c r="Y136" s="23">
        <f t="shared" si="2"/>
        <v>338.43333333333334</v>
      </c>
      <c r="Z136" s="23">
        <f t="shared" si="3"/>
        <v>237.84242424242416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23.111111111111086</v>
      </c>
      <c r="AJ136" s="9">
        <f t="shared" ref="AJ136:AJ139" si="18">(AE136-W136)/AE136</f>
        <v>5.9259259259259192E-2</v>
      </c>
      <c r="AK136" s="9">
        <f t="shared" ref="AK136:AK139" si="19">IF(AJ136&gt;0,AJ136,0)</f>
        <v>5.9259259259259192E-2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Forward!O137+('Swap - Encargos'!R54)</f>
        <v>371</v>
      </c>
      <c r="P137" s="4">
        <f>Forward!P137+('Swap - Encargos'!S54)</f>
        <v>347</v>
      </c>
      <c r="Q137" s="4">
        <f>Forward!Q137+('Swap - Encargos'!T54)</f>
        <v>333</v>
      </c>
      <c r="R137" s="4">
        <f>Forward!R137+('Swap - Encargos'!U54)</f>
        <v>308</v>
      </c>
      <c r="S137" s="4">
        <f>Forward!S137+('Swap - Encargos'!V54)</f>
        <v>281</v>
      </c>
      <c r="T137" s="4">
        <f>Forward!T137+('Swap - Encargos'!W54)</f>
        <v>267</v>
      </c>
      <c r="U137" s="4">
        <f>Forward!U137</f>
        <v>0</v>
      </c>
      <c r="V137" s="4"/>
      <c r="W137" s="20">
        <f t="shared" si="0"/>
        <v>345.08333333333331</v>
      </c>
      <c r="X137" s="20">
        <f t="shared" si="1"/>
        <v>244.18434343434339</v>
      </c>
      <c r="Y137" s="23">
        <f t="shared" si="2"/>
        <v>322.8</v>
      </c>
      <c r="Z137" s="23">
        <f t="shared" si="3"/>
        <v>237.84242424242416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44.916666666666686</v>
      </c>
      <c r="AJ137" s="9">
        <f t="shared" si="18"/>
        <v>0.11517094017094022</v>
      </c>
      <c r="AK137" s="9">
        <f t="shared" si="19"/>
        <v>0.11517094017094022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Forward!O138+('Swap - Encargos'!R55)</f>
        <v>379</v>
      </c>
      <c r="P138" s="4">
        <f>Forward!P138+('Swap - Encargos'!S55)</f>
        <v>365</v>
      </c>
      <c r="Q138" s="4">
        <f>Forward!Q138+('Swap - Encargos'!T55)</f>
        <v>344</v>
      </c>
      <c r="R138" s="4">
        <f>Forward!R138+('Swap - Encargos'!U55)</f>
        <v>317</v>
      </c>
      <c r="S138" s="4">
        <f>Forward!S138+('Swap - Encargos'!V55)</f>
        <v>300</v>
      </c>
      <c r="T138" s="4">
        <f>Forward!T138+('Swap - Encargos'!W55)</f>
        <v>269</v>
      </c>
      <c r="U138" s="4">
        <f>Forward!U138</f>
        <v>0</v>
      </c>
      <c r="V138" s="4"/>
      <c r="W138" s="20">
        <f t="shared" si="0"/>
        <v>355.77777777777777</v>
      </c>
      <c r="X138" s="20">
        <f t="shared" si="1"/>
        <v>244.18434343434339</v>
      </c>
      <c r="Y138" s="23">
        <f t="shared" si="2"/>
        <v>333.66666666666669</v>
      </c>
      <c r="Z138" s="23">
        <f t="shared" si="3"/>
        <v>237.84242424242416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34.222222222222229</v>
      </c>
      <c r="AJ138" s="9">
        <f t="shared" si="18"/>
        <v>8.7749287749287766E-2</v>
      </c>
      <c r="AK138" s="9">
        <f t="shared" si="19"/>
        <v>8.7749287749287766E-2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Forward!O139+('Swap - Encargos'!R56)</f>
        <v>366</v>
      </c>
      <c r="P139" s="4">
        <f>Forward!P139+('Swap - Encargos'!S56)</f>
        <v>363</v>
      </c>
      <c r="Q139" s="4">
        <f>Forward!Q139+('Swap - Encargos'!T56)</f>
        <v>345</v>
      </c>
      <c r="R139" s="4">
        <f>Forward!R139+('Swap - Encargos'!U56)</f>
        <v>319</v>
      </c>
      <c r="S139" s="4">
        <f>Forward!S139+('Swap - Encargos'!V56)</f>
        <v>302</v>
      </c>
      <c r="T139" s="4">
        <f>Forward!T139+('Swap - Encargos'!W56)</f>
        <v>270</v>
      </c>
      <c r="U139" s="4">
        <f>Forward!U139</f>
        <v>0</v>
      </c>
      <c r="V139" s="4"/>
      <c r="W139" s="20">
        <f t="shared" si="0"/>
        <v>351.47222222222223</v>
      </c>
      <c r="X139" s="20">
        <f t="shared" si="1"/>
        <v>244.18434343434339</v>
      </c>
      <c r="Y139" s="23">
        <f t="shared" si="2"/>
        <v>331</v>
      </c>
      <c r="Z139" s="23">
        <f t="shared" si="3"/>
        <v>237.84242424242416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38.527777777777771</v>
      </c>
      <c r="AJ139" s="9">
        <f t="shared" si="18"/>
        <v>9.8789173789173776E-2</v>
      </c>
      <c r="AK139" s="9">
        <f t="shared" si="19"/>
        <v>9.8789173789173776E-2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Forward!O140+('Swap - Encargos'!R57)</f>
        <v>316</v>
      </c>
      <c r="P140" s="4">
        <f>Forward!P140+('Swap - Encargos'!S57)</f>
        <v>368</v>
      </c>
      <c r="Q140" s="4">
        <f>Forward!Q140+('Swap - Encargos'!T57)</f>
        <v>338</v>
      </c>
      <c r="R140" s="4">
        <f>Forward!R140+('Swap - Encargos'!U57)</f>
        <v>309</v>
      </c>
      <c r="S140" s="4">
        <f>Forward!S140+('Swap - Encargos'!V57)</f>
        <v>298</v>
      </c>
      <c r="T140" s="4">
        <f>Forward!T140+('Swap - Encargos'!W57)</f>
        <v>271</v>
      </c>
      <c r="U140" s="4">
        <f>Forward!U140</f>
        <v>0</v>
      </c>
      <c r="V140" s="4"/>
      <c r="W140" s="20">
        <f t="shared" si="0"/>
        <v>339.5</v>
      </c>
      <c r="X140" s="20">
        <f t="shared" si="1"/>
        <v>244.18434343434339</v>
      </c>
      <c r="Y140" s="23">
        <f t="shared" si="2"/>
        <v>321.3</v>
      </c>
      <c r="Z140" s="23">
        <f t="shared" si="3"/>
        <v>237.84242424242416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50.5</v>
      </c>
      <c r="AJ140" s="9">
        <f t="shared" ref="AJ140" si="23">(AE140-W140)/AE140</f>
        <v>0.1294871794871795</v>
      </c>
      <c r="AK140" s="9">
        <f t="shared" ref="AK140" si="24">IF(AJ140&gt;0,AJ140,0)</f>
        <v>0.1294871794871795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F7456-EDAC-496E-8D6B-06C334C64BA1}">
  <dimension ref="A1:AR145"/>
  <sheetViews>
    <sheetView workbookViewId="0">
      <pane ySplit="1" topLeftCell="A84" activePane="bottomLeft" state="frozen"/>
      <selection pane="bottomLeft" activeCell="C98" sqref="C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Encargos'!B3+'Swap - Encargos'!N3)*(1+SUM($B86:$B$228))</f>
        <v>309.74790000000002</v>
      </c>
      <c r="L86" s="4">
        <f>Forward!L86*(1+SUM($B86:$B$228))+(-'Swap - Encargos'!C3+'Swap - Encargos'!O3)*(1+SUM($B86:$B$228))</f>
        <v>321.99089999999995</v>
      </c>
      <c r="M86" s="4">
        <f>Forward!M86*(1+SUM($B86:$B$228))+(-'Swap - Encargos'!D3+'Swap - Encargos'!P3)*(1+SUM($B86:$B$228))</f>
        <v>299.95350000000002</v>
      </c>
      <c r="N86" s="4">
        <f>Forward!N86*(1+SUM($B86:$B$228))+(-'Swap - Encargos'!E3+'Swap - Encargos'!Q3)*(1+SUM($B86:$B$228))</f>
        <v>281.589</v>
      </c>
      <c r="O86" s="4">
        <f>Forward!O86*(1+SUM($B86:$B$228))+(-'Swap - Encargos'!F3+'Swap - Encargos'!R3)*(1+SUM($B86:$B$228))</f>
        <v>271.7946</v>
      </c>
      <c r="P86" s="4">
        <f>Forward!P86*(1+SUM($B86:$B$228))+(-'Swap - Encargos'!G3+'Swap - Encargos'!S3)*(1+SUM($B86:$B$228))</f>
        <v>269.346</v>
      </c>
      <c r="Q86" s="4">
        <f>Forward!Q86*(1+SUM($B86:$B$228))+(-'Swap - Encargos'!H3+'Swap - Encargos'!T3)*(1+SUM($B86:$B$228))</f>
        <v>265.67309999999998</v>
      </c>
      <c r="R86" s="4">
        <f>Forward!R86*(1+SUM($B86:$B$228))+(-'Swap - Encargos'!I3+'Swap - Encargos'!U3)*(1+SUM($B86:$B$228))</f>
        <v>260.77589999999998</v>
      </c>
      <c r="S86" s="4">
        <f>Forward!S86*(1+SUM($B86:$B$228))+(-'Swap - Encargos'!J3+'Swap - Encargos'!V3)*(1+SUM($B86:$B$228))</f>
        <v>254.65440000000001</v>
      </c>
      <c r="T86" s="4">
        <f>Forward!T86*(1+SUM($B86:$B$228))+(-'Swap - Encargos'!K3+'Swap - Encargos'!W3)*(1+SUM($B86:$B$228))</f>
        <v>248.53289999999998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310.5641</v>
      </c>
      <c r="X86" s="20">
        <f t="shared" ref="X86:X140" si="1">AVERAGE($W$2:$W$198)</f>
        <v>250.90295040404044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297.01517999999999</v>
      </c>
      <c r="Z86" s="23">
        <f t="shared" ref="Z86:Z140" si="3">AVERAGE($Y$2:$Y$198)</f>
        <v>247.98452236363639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64.071699999999964</v>
      </c>
      <c r="AJ86" s="9">
        <f t="shared" ref="AJ86:AJ134" si="8">(AE86-W86)/AE86</f>
        <v>0.17102396514161211</v>
      </c>
      <c r="AK86" s="9">
        <f t="shared" ref="AK86:AK130" si="9">IF(AJ86&gt;0,AJ86,0)</f>
        <v>0.17102396514161211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Encargos'!B4+'Swap - Encargos'!N4)*(1+SUM($B87:$B$228))</f>
        <v>225.49650000000003</v>
      </c>
      <c r="L87" s="4">
        <f>Forward!L87*(1+SUM($B87:$B$228))+(-'Swap - Encargos'!C4+'Swap - Encargos'!O4)*(1+SUM($B87:$B$228))</f>
        <v>307.1628</v>
      </c>
      <c r="M87" s="4">
        <f>Forward!M87*(1+SUM($B87:$B$228))+(-'Swap - Encargos'!D4+'Swap - Encargos'!P4)*(1+SUM($B87:$B$228))</f>
        <v>302.28719999999998</v>
      </c>
      <c r="N87" s="4">
        <f>Forward!N87*(1+SUM($B87:$B$228))+(-'Swap - Encargos'!E4+'Swap - Encargos'!Q4)*(1+SUM($B87:$B$228))</f>
        <v>280.34700000000004</v>
      </c>
      <c r="O87" s="4">
        <f>Forward!O87*(1+SUM($B87:$B$228))+(-'Swap - Encargos'!F4+'Swap - Encargos'!R4)*(1+SUM($B87:$B$228))</f>
        <v>277.9092</v>
      </c>
      <c r="P87" s="4">
        <f>Forward!P87*(1+SUM($B87:$B$228))+(-'Swap - Encargos'!G4+'Swap - Encargos'!S4)*(1+SUM($B87:$B$228))</f>
        <v>268.15800000000002</v>
      </c>
      <c r="Q87" s="4">
        <f>Forward!Q87*(1+SUM($B87:$B$228))+(-'Swap - Encargos'!H4+'Swap - Encargos'!T4)*(1+SUM($B87:$B$228))</f>
        <v>264.50130000000001</v>
      </c>
      <c r="R87" s="4">
        <f>Forward!R87*(1+SUM($B87:$B$228))+(-'Swap - Encargos'!I4+'Swap - Encargos'!U4)*(1+SUM($B87:$B$228))</f>
        <v>259.62569999999999</v>
      </c>
      <c r="S87" s="4">
        <f>Forward!S87*(1+SUM($B87:$B$228))+(-'Swap - Encargos'!J4+'Swap - Encargos'!V4)*(1+SUM($B87:$B$228))</f>
        <v>253.53120000000001</v>
      </c>
      <c r="T87" s="4">
        <f>Forward!T87*(1+SUM($B87:$B$228))+(-'Swap - Encargos'!K4+'Swap - Encargos'!W4)*(1+SUM($B87:$B$228))</f>
        <v>247.43670000000003</v>
      </c>
      <c r="U87" s="4">
        <f>Forward!U87*(1+SUM($B87:$B$228))</f>
        <v>0</v>
      </c>
      <c r="V87" s="6"/>
      <c r="W87" s="20">
        <f t="shared" si="0"/>
        <v>279.83912499999997</v>
      </c>
      <c r="X87" s="20">
        <f t="shared" si="1"/>
        <v>250.90295040404044</v>
      </c>
      <c r="Y87" s="23">
        <f t="shared" si="2"/>
        <v>279.35156499999999</v>
      </c>
      <c r="Z87" s="23">
        <f t="shared" si="3"/>
        <v>247.98452236363639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94.796674999999993</v>
      </c>
      <c r="AJ87" s="9">
        <f t="shared" si="8"/>
        <v>0.25303688275386388</v>
      </c>
      <c r="AK87" s="9">
        <f t="shared" si="9"/>
        <v>0.25303688275386388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Encargos'!B5+'Swap - Encargos'!N5)*(1+SUM($B88:$B$228))</f>
        <v>274.39760000000001</v>
      </c>
      <c r="L88" s="4">
        <f>Forward!L88*(1+SUM($B88:$B$228))+(-'Swap - Encargos'!C5+'Swap - Encargos'!O5)*(1+SUM($B88:$B$228))</f>
        <v>342.09040000000005</v>
      </c>
      <c r="M88" s="4">
        <f>Forward!M88*(1+SUM($B88:$B$228))+(-'Swap - Encargos'!D5+'Swap - Encargos'!P5)*(1+SUM($B88:$B$228))</f>
        <v>307.03520000000003</v>
      </c>
      <c r="N88" s="4">
        <f>Forward!N88*(1+SUM($B88:$B$228))+(-'Swap - Encargos'!E5+'Swap - Encargos'!Q5)*(1+SUM($B88:$B$228))</f>
        <v>271.98</v>
      </c>
      <c r="O88" s="4">
        <f>Forward!O88*(1+SUM($B88:$B$228))+(-'Swap - Encargos'!F5+'Swap - Encargos'!R5)*(1+SUM($B88:$B$228))</f>
        <v>269.56240000000003</v>
      </c>
      <c r="P88" s="4">
        <f>Forward!P88*(1+SUM($B88:$B$228))+(-'Swap - Encargos'!G5+'Swap - Encargos'!S5)*(1+SUM($B88:$B$228))</f>
        <v>264.72720000000004</v>
      </c>
      <c r="Q88" s="4">
        <f>Forward!Q88*(1+SUM($B88:$B$228))+(-'Swap - Encargos'!H5+'Swap - Encargos'!T5)*(1+SUM($B88:$B$228))</f>
        <v>261.10079999999999</v>
      </c>
      <c r="R88" s="4">
        <f>Forward!R88*(1+SUM($B88:$B$228))+(-'Swap - Encargos'!I5+'Swap - Encargos'!U5)*(1+SUM($B88:$B$228))</f>
        <v>256.26560000000001</v>
      </c>
      <c r="S88" s="4">
        <f>Forward!S88*(1+SUM($B88:$B$228))+(-'Swap - Encargos'!J5+'Swap - Encargos'!V5)*(1+SUM($B88:$B$228))</f>
        <v>250.22160000000002</v>
      </c>
      <c r="T88" s="4">
        <f>Forward!T88*(1+SUM($B88:$B$228))+(-'Swap - Encargos'!K5+'Swap - Encargos'!W5)*(1+SUM($B88:$B$228))</f>
        <v>244.17760000000001</v>
      </c>
      <c r="U88" s="4">
        <f>Forward!U88*(1+SUM($B88:$B$228))</f>
        <v>0</v>
      </c>
      <c r="V88" s="6"/>
      <c r="W88" s="20">
        <f t="shared" si="0"/>
        <v>307.70675555555562</v>
      </c>
      <c r="X88" s="20">
        <f t="shared" si="1"/>
        <v>250.90295040404044</v>
      </c>
      <c r="Y88" s="23">
        <f t="shared" si="2"/>
        <v>292.69077333333337</v>
      </c>
      <c r="Z88" s="23">
        <f t="shared" si="3"/>
        <v>247.98452236363639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66.929044444444344</v>
      </c>
      <c r="AJ88" s="9">
        <f t="shared" si="8"/>
        <v>0.17865095766193287</v>
      </c>
      <c r="AK88" s="9">
        <f t="shared" si="9"/>
        <v>0.17865095766193287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Encargos'!B6+'Swap - Encargos'!N6)*(1+SUM($B89:$B$228))</f>
        <v>248.06080000000003</v>
      </c>
      <c r="L89" s="4">
        <f>Forward!L89*(1+SUM($B89:$B$228))+(-'Swap - Encargos'!C6+'Swap - Encargos'!O6)*(1+SUM($B89:$B$228))</f>
        <v>331.54280000000006</v>
      </c>
      <c r="M89" s="4">
        <f>Forward!M89*(1+SUM($B89:$B$228))+(-'Swap - Encargos'!D6+'Swap - Encargos'!P6)*(1+SUM($B89:$B$228))</f>
        <v>307.69080000000002</v>
      </c>
      <c r="N89" s="4">
        <f>Forward!N89*(1+SUM($B89:$B$228))+(-'Swap - Encargos'!E6+'Swap - Encargos'!Q6)*(1+SUM($B89:$B$228))</f>
        <v>281.45359999999999</v>
      </c>
      <c r="O89" s="4">
        <f>Forward!O89*(1+SUM($B89:$B$228))+(-'Swap - Encargos'!F6+'Swap - Encargos'!R6)*(1+SUM($B89:$B$228))</f>
        <v>269.52760000000001</v>
      </c>
      <c r="P89" s="4">
        <f>Forward!P89*(1+SUM($B89:$B$228))+(-'Swap - Encargos'!G6+'Swap - Encargos'!S6)*(1+SUM($B89:$B$228))</f>
        <v>263.56460000000004</v>
      </c>
      <c r="Q89" s="4">
        <f>Forward!Q89*(1+SUM($B89:$B$228))+(-'Swap - Encargos'!H6+'Swap - Encargos'!T6)*(1+SUM($B89:$B$228))</f>
        <v>259.98680000000002</v>
      </c>
      <c r="R89" s="4">
        <f>Forward!R89*(1+SUM($B89:$B$228))+(-'Swap - Encargos'!I6+'Swap - Encargos'!U6)*(1+SUM($B89:$B$228))</f>
        <v>257.60160000000002</v>
      </c>
      <c r="S89" s="4">
        <f>Forward!S89*(1+SUM($B89:$B$228))+(-'Swap - Encargos'!J6+'Swap - Encargos'!V6)*(1+SUM($B89:$B$228))</f>
        <v>251.63860000000003</v>
      </c>
      <c r="T89" s="4">
        <f>Forward!T89*(1+SUM($B89:$B$228))+(-'Swap - Encargos'!K6+'Swap - Encargos'!W6)*(1+SUM($B89:$B$228))</f>
        <v>245.67560000000003</v>
      </c>
      <c r="U89" s="4">
        <f>Forward!U89*(1+SUM($B89:$B$228))</f>
        <v>0</v>
      </c>
      <c r="V89" s="6"/>
      <c r="W89" s="20">
        <f t="shared" si="0"/>
        <v>298.54753333333338</v>
      </c>
      <c r="X89" s="20">
        <f t="shared" si="1"/>
        <v>250.90295040404044</v>
      </c>
      <c r="Y89" s="23">
        <f t="shared" si="2"/>
        <v>288.43031000000002</v>
      </c>
      <c r="Z89" s="23">
        <f t="shared" si="3"/>
        <v>247.98452236363639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76.088266666666584</v>
      </c>
      <c r="AJ89" s="9">
        <f t="shared" si="8"/>
        <v>0.20309929447924249</v>
      </c>
      <c r="AK89" s="9">
        <f t="shared" si="9"/>
        <v>0.20309929447924249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Encargos'!B7+'Swap - Encargos'!N7)*(1+SUM($B90:$B$228))</f>
        <v>241.12799999999999</v>
      </c>
      <c r="L90" s="4">
        <f>Forward!L90*(1+SUM($B90:$B$228))+(-'Swap - Encargos'!C7+'Swap - Encargos'!O7)*(1+SUM($B90:$B$228))</f>
        <v>300.22799999999995</v>
      </c>
      <c r="M90" s="4">
        <f>Forward!M90*(1+SUM($B90:$B$228))+(-'Swap - Encargos'!D7+'Swap - Encargos'!P7)*(1+SUM($B90:$B$228))</f>
        <v>308.50199999999995</v>
      </c>
      <c r="N90" s="4">
        <f>Forward!N90*(1+SUM($B90:$B$228))+(-'Swap - Encargos'!E7+'Swap - Encargos'!Q7)*(1+SUM($B90:$B$228))</f>
        <v>290.77199999999999</v>
      </c>
      <c r="O90" s="4">
        <f>Forward!O90*(1+SUM($B90:$B$228))+(-'Swap - Encargos'!F7+'Swap - Encargos'!R7)*(1+SUM($B90:$B$228))</f>
        <v>271.85999999999996</v>
      </c>
      <c r="P90" s="4">
        <f>Forward!P90*(1+SUM($B90:$B$228))+(-'Swap - Encargos'!G7+'Swap - Encargos'!S7)*(1+SUM($B90:$B$228))</f>
        <v>268.31399999999996</v>
      </c>
      <c r="Q90" s="4">
        <f>Forward!Q90*(1+SUM($B90:$B$228))+(-'Swap - Encargos'!H7+'Swap - Encargos'!T7)*(1+SUM($B90:$B$228))</f>
        <v>264.76799999999997</v>
      </c>
      <c r="R90" s="4">
        <f>Forward!R90*(1+SUM($B90:$B$228))+(-'Swap - Encargos'!I7+'Swap - Encargos'!U7)*(1+SUM($B90:$B$228))</f>
        <v>262.404</v>
      </c>
      <c r="S90" s="4">
        <f>Forward!S90*(1+SUM($B90:$B$228))+(-'Swap - Encargos'!J7+'Swap - Encargos'!V7)*(1+SUM($B90:$B$228))</f>
        <v>256.49400000000003</v>
      </c>
      <c r="T90" s="4">
        <f>Forward!T90*(1+SUM($B90:$B$228))+(-'Swap - Encargos'!K7+'Swap - Encargos'!W7)*(1+SUM($B90:$B$228))</f>
        <v>250.584</v>
      </c>
      <c r="U90" s="4">
        <f>Forward!U90*(1+SUM($B90:$B$228))</f>
        <v>0</v>
      </c>
      <c r="V90" s="6"/>
      <c r="W90" s="20">
        <f t="shared" si="0"/>
        <v>288.80199999999996</v>
      </c>
      <c r="X90" s="20">
        <f t="shared" si="1"/>
        <v>250.90295040404044</v>
      </c>
      <c r="Y90" s="23">
        <f t="shared" si="2"/>
        <v>284.31040000000002</v>
      </c>
      <c r="Z90" s="23">
        <f t="shared" si="3"/>
        <v>247.98452236363639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85.833799999999997</v>
      </c>
      <c r="AJ90" s="9">
        <f t="shared" si="8"/>
        <v>0.22911264753662092</v>
      </c>
      <c r="AK90" s="9">
        <f t="shared" si="9"/>
        <v>0.22911264753662092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Encargos'!B8+'Swap - Encargos'!N8)*(1+SUM($B91:$B$228))</f>
        <v>237.81460000000001</v>
      </c>
      <c r="L91" s="4">
        <f>Forward!L91*(1+SUM($B91:$B$228))+(-'Swap - Encargos'!C8+'Swap - Encargos'!O8)*(1+SUM($B91:$B$228))</f>
        <v>306.09800000000001</v>
      </c>
      <c r="M91" s="4">
        <f>Forward!M91*(1+SUM($B91:$B$228))+(-'Swap - Encargos'!D8+'Swap - Encargos'!P8)*(1+SUM($B91:$B$228))</f>
        <v>301.3888</v>
      </c>
      <c r="N91" s="4">
        <f>Forward!N91*(1+SUM($B91:$B$228))+(-'Swap - Encargos'!E8+'Swap - Encargos'!Q8)*(1+SUM($B91:$B$228))</f>
        <v>269.60169999999999</v>
      </c>
      <c r="O91" s="4">
        <f>Forward!O91*(1+SUM($B91:$B$228))+(-'Swap - Encargos'!F8+'Swap - Encargos'!R8)*(1+SUM($B91:$B$228))</f>
        <v>263.71519999999998</v>
      </c>
      <c r="P91" s="4">
        <f>Forward!P91*(1+SUM($B91:$B$228))+(-'Swap - Encargos'!G8+'Swap - Encargos'!S8)*(1+SUM($B91:$B$228))</f>
        <v>259.00599999999997</v>
      </c>
      <c r="Q91" s="4">
        <f>Forward!Q91*(1+SUM($B91:$B$228))+(-'Swap - Encargos'!H8+'Swap - Encargos'!T8)*(1+SUM($B91:$B$228))</f>
        <v>255.47409999999999</v>
      </c>
      <c r="R91" s="4">
        <f>Forward!R91*(1+SUM($B91:$B$228))+(-'Swap - Encargos'!I8+'Swap - Encargos'!U8)*(1+SUM($B91:$B$228))</f>
        <v>253.11950000000002</v>
      </c>
      <c r="S91" s="4">
        <f>Forward!S91*(1+SUM($B91:$B$228))+(-'Swap - Encargos'!J8+'Swap - Encargos'!V8)*(1+SUM($B91:$B$228))</f>
        <v>247.233</v>
      </c>
      <c r="T91" s="4">
        <f>Forward!T91*(1+SUM($B91:$B$228))+(-'Swap - Encargos'!K8+'Swap - Encargos'!W8)*(1+SUM($B91:$B$228))</f>
        <v>241.34650000000002</v>
      </c>
      <c r="U91" s="4">
        <f>Forward!U91*(1+SUM($B91:$B$228))</f>
        <v>0</v>
      </c>
      <c r="V91" s="6"/>
      <c r="W91" s="20">
        <f t="shared" si="0"/>
        <v>286.18200833333339</v>
      </c>
      <c r="X91" s="20">
        <f t="shared" si="1"/>
        <v>250.90295040404044</v>
      </c>
      <c r="Y91" s="23">
        <f t="shared" si="2"/>
        <v>277.48960999999997</v>
      </c>
      <c r="Z91" s="23">
        <f t="shared" si="3"/>
        <v>247.98452236363639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88.453791666666575</v>
      </c>
      <c r="AJ91" s="9">
        <f t="shared" si="8"/>
        <v>0.23610608400656474</v>
      </c>
      <c r="AK91" s="9">
        <f t="shared" si="9"/>
        <v>0.23610608400656474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Encargos'!B9+'Swap - Encargos'!N9)*(1+SUM($B92:$B$228))</f>
        <v>149.83680000000001</v>
      </c>
      <c r="L92" s="4">
        <f>Forward!L92*(1+SUM($B92:$B$228))+(-'Swap - Encargos'!C9+'Swap - Encargos'!O9)*(1+SUM($B92:$B$228))</f>
        <v>279.77340000000004</v>
      </c>
      <c r="M92" s="4">
        <f>Forward!M92*(1+SUM($B92:$B$228))+(-'Swap - Encargos'!D9+'Swap - Encargos'!P9)*(1+SUM($B92:$B$228))</f>
        <v>284.45580000000001</v>
      </c>
      <c r="N92" s="4">
        <f>Forward!N92*(1+SUM($B92:$B$228))+(-'Swap - Encargos'!E9+'Swap - Encargos'!Q9)*(1+SUM($B92:$B$228))</f>
        <v>273.92040000000003</v>
      </c>
      <c r="O92" s="4">
        <f>Forward!O92*(1+SUM($B92:$B$228))+(-'Swap - Encargos'!F9+'Swap - Encargos'!R9)*(1+SUM($B92:$B$228))</f>
        <v>264.55560000000003</v>
      </c>
      <c r="P92" s="4">
        <f>Forward!P92*(1+SUM($B92:$B$228))+(-'Swap - Encargos'!G9+'Swap - Encargos'!S9)*(1+SUM($B92:$B$228))</f>
        <v>257.53200000000004</v>
      </c>
      <c r="Q92" s="4">
        <f>Forward!Q92*(1+SUM($B92:$B$228))+(-'Swap - Encargos'!H9+'Swap - Encargos'!T9)*(1+SUM($B92:$B$228))</f>
        <v>254.02020000000002</v>
      </c>
      <c r="R92" s="4">
        <f>Forward!R92*(1+SUM($B92:$B$228))+(-'Swap - Encargos'!I9+'Swap - Encargos'!U9)*(1+SUM($B92:$B$228))</f>
        <v>251.679</v>
      </c>
      <c r="S92" s="4">
        <f>Forward!S92*(1+SUM($B92:$B$228))+(-'Swap - Encargos'!J9+'Swap - Encargos'!V9)*(1+SUM($B92:$B$228))</f>
        <v>245.82600000000002</v>
      </c>
      <c r="T92" s="4">
        <f>Forward!T92*(1+SUM($B92:$B$228))+(-'Swap - Encargos'!K9+'Swap - Encargos'!W9)*(1+SUM($B92:$B$228))</f>
        <v>239.97300000000001</v>
      </c>
      <c r="U92" s="4">
        <f>Forward!U92*(1+SUM($B92:$B$228))</f>
        <v>0</v>
      </c>
      <c r="V92" s="6"/>
      <c r="W92" s="20">
        <f t="shared" si="0"/>
        <v>258.70260000000002</v>
      </c>
      <c r="X92" s="20">
        <f t="shared" si="1"/>
        <v>250.90295040404044</v>
      </c>
      <c r="Y92" s="23">
        <f t="shared" si="2"/>
        <v>261.27792000000005</v>
      </c>
      <c r="Z92" s="23">
        <f t="shared" si="3"/>
        <v>247.98452236363639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115.93319999999994</v>
      </c>
      <c r="AJ92" s="9">
        <f t="shared" si="8"/>
        <v>0.30945574341800747</v>
      </c>
      <c r="AK92" s="9">
        <f t="shared" si="9"/>
        <v>0.30945574341800747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Encargos'!B10+'Swap - Encargos'!N10)*(1+SUM($B93:$B$228))</f>
        <v>169.54560000000001</v>
      </c>
      <c r="L93" s="4">
        <f>Forward!L93*(1+SUM($B93:$B$228))+(-'Swap - Encargos'!C10+'Swap - Encargos'!O10)*(1+SUM($B93:$B$228))</f>
        <v>276.68900000000002</v>
      </c>
      <c r="M93" s="4">
        <f>Forward!M93*(1+SUM($B93:$B$228))+(-'Swap - Encargos'!D10+'Swap - Encargos'!P10)*(1+SUM($B93:$B$228))</f>
        <v>280.22120000000001</v>
      </c>
      <c r="N93" s="4">
        <f>Forward!N93*(1+SUM($B93:$B$228))+(-'Swap - Encargos'!E10+'Swap - Encargos'!Q10)*(1+SUM($B93:$B$228))</f>
        <v>269.62459999999999</v>
      </c>
      <c r="O93" s="4">
        <f>Forward!O93*(1+SUM($B93:$B$228))+(-'Swap - Encargos'!F10+'Swap - Encargos'!R10)*(1+SUM($B93:$B$228))</f>
        <v>261.38279999999997</v>
      </c>
      <c r="P93" s="4">
        <f>Forward!P93*(1+SUM($B93:$B$228))+(-'Swap - Encargos'!G10+'Swap - Encargos'!S10)*(1+SUM($B93:$B$228))</f>
        <v>260.2054</v>
      </c>
      <c r="Q93" s="4">
        <f>Forward!Q93*(1+SUM($B93:$B$228))+(-'Swap - Encargos'!H10+'Swap - Encargos'!T10)*(1+SUM($B93:$B$228))</f>
        <v>260.2054</v>
      </c>
      <c r="R93" s="4">
        <f>Forward!R93*(1+SUM($B93:$B$228))+(-'Swap - Encargos'!I10+'Swap - Encargos'!U10)*(1+SUM($B93:$B$228))</f>
        <v>251.96359999999999</v>
      </c>
      <c r="S93" s="4">
        <f>Forward!S93*(1+SUM($B93:$B$228))+(-'Swap - Encargos'!J10+'Swap - Encargos'!V10)*(1+SUM($B93:$B$228))</f>
        <v>246.07659999999998</v>
      </c>
      <c r="T93" s="4">
        <f>Forward!T93*(1+SUM($B93:$B$228))+(-'Swap - Encargos'!K10+'Swap - Encargos'!W10)*(1+SUM($B93:$B$228))</f>
        <v>240.18959999999998</v>
      </c>
      <c r="U93" s="4">
        <f>Forward!U93*(1+SUM($B93:$B$228))</f>
        <v>0</v>
      </c>
      <c r="V93" s="6"/>
      <c r="W93" s="20">
        <f t="shared" si="0"/>
        <v>261.61173888888891</v>
      </c>
      <c r="X93" s="20">
        <f t="shared" si="1"/>
        <v>250.90295040404044</v>
      </c>
      <c r="Y93" s="23">
        <f t="shared" si="2"/>
        <v>262.06961666666666</v>
      </c>
      <c r="Z93" s="23">
        <f t="shared" si="3"/>
        <v>247.98452236363639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113.02406111111105</v>
      </c>
      <c r="AJ93" s="9">
        <f t="shared" si="8"/>
        <v>0.3016904981080587</v>
      </c>
      <c r="AK93" s="9">
        <f t="shared" si="9"/>
        <v>0.3016904981080587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Encargos'!B11+'Swap - Encargos'!N11)*(1+SUM($B94:$B$228))</f>
        <v>186.59800000000001</v>
      </c>
      <c r="L94" s="4">
        <f>Forward!L94*(1+SUM($B94:$B$228))+(-'Swap - Encargos'!C11+'Swap - Encargos'!O11)*(1+SUM($B94:$B$228))</f>
        <v>255.096</v>
      </c>
      <c r="M94" s="4">
        <f>Forward!M94*(1+SUM($B94:$B$228))+(-'Swap - Encargos'!D11+'Swap - Encargos'!P11)*(1+SUM($B94:$B$228))</f>
        <v>279.89699999999999</v>
      </c>
      <c r="N94" s="4">
        <f>Forward!N94*(1+SUM($B94:$B$228))+(-'Swap - Encargos'!E11+'Swap - Encargos'!Q11)*(1+SUM($B94:$B$228))</f>
        <v>275.173</v>
      </c>
      <c r="O94" s="4">
        <f>Forward!O94*(1+SUM($B94:$B$228))+(-'Swap - Encargos'!F11+'Swap - Encargos'!R11)*(1+SUM($B94:$B$228))</f>
        <v>266.90600000000001</v>
      </c>
      <c r="P94" s="4">
        <f>Forward!P94*(1+SUM($B94:$B$228))+(-'Swap - Encargos'!G11+'Swap - Encargos'!S11)*(1+SUM($B94:$B$228))</f>
        <v>264.54399999999998</v>
      </c>
      <c r="Q94" s="4">
        <f>Forward!Q94*(1+SUM($B94:$B$228))+(-'Swap - Encargos'!H11+'Swap - Encargos'!T11)*(1+SUM($B94:$B$228))</f>
        <v>257.45800000000003</v>
      </c>
      <c r="R94" s="4">
        <f>Forward!R94*(1+SUM($B94:$B$228))+(-'Swap - Encargos'!I11+'Swap - Encargos'!U11)*(1+SUM($B94:$B$228))</f>
        <v>250.37200000000001</v>
      </c>
      <c r="S94" s="4">
        <f>Forward!S94*(1+SUM($B94:$B$228))+(-'Swap - Encargos'!J11+'Swap - Encargos'!V11)*(1+SUM($B94:$B$228))</f>
        <v>246.82900000000001</v>
      </c>
      <c r="T94" s="4">
        <f>Forward!T94*(1+SUM($B94:$B$228))+(-'Swap - Encargos'!K11+'Swap - Encargos'!W11)*(1+SUM($B94:$B$228))</f>
        <v>243.286</v>
      </c>
      <c r="U94" s="4">
        <f>Forward!U94*(1+SUM($B94:$B$228))</f>
        <v>0</v>
      </c>
      <c r="V94" s="6"/>
      <c r="W94" s="20">
        <f t="shared" si="0"/>
        <v>260.21366666666665</v>
      </c>
      <c r="X94" s="20">
        <f t="shared" si="1"/>
        <v>250.90295040404044</v>
      </c>
      <c r="Y94" s="23">
        <f t="shared" si="2"/>
        <v>263.1268</v>
      </c>
      <c r="Z94" s="23">
        <f t="shared" si="3"/>
        <v>247.98452236363639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114.42213333333331</v>
      </c>
      <c r="AJ94" s="9">
        <f t="shared" si="8"/>
        <v>0.30542231504125694</v>
      </c>
      <c r="AK94" s="9">
        <f t="shared" si="9"/>
        <v>0.30542231504125694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Encargos'!B12+'Swap - Encargos'!N12)*(1+SUM($B95:$B$228))</f>
        <v>164.56209999999999</v>
      </c>
      <c r="L95" s="4">
        <f>Forward!L95*(1+SUM($B95:$B$228))+(-'Swap - Encargos'!C12+'Swap - Encargos'!O12)*(1+SUM($B95:$B$228))</f>
        <v>227.30880000000002</v>
      </c>
      <c r="M95" s="4">
        <f>Forward!M95*(1+SUM($B95:$B$228))+(-'Swap - Encargos'!D12+'Swap - Encargos'!P12)*(1+SUM($B95:$B$228))</f>
        <v>253.3546</v>
      </c>
      <c r="N95" s="4">
        <f>Forward!N95*(1+SUM($B95:$B$228))+(-'Swap - Encargos'!E12+'Swap - Encargos'!Q12)*(1+SUM($B95:$B$228))</f>
        <v>261.64190000000002</v>
      </c>
      <c r="O95" s="4">
        <f>Forward!O95*(1+SUM($B95:$B$228))+(-'Swap - Encargos'!F12+'Swap - Encargos'!R12)*(1+SUM($B95:$B$228))</f>
        <v>247.43509999999998</v>
      </c>
      <c r="P95" s="4">
        <f>Forward!P95*(1+SUM($B95:$B$228))+(-'Swap - Encargos'!G12+'Swap - Encargos'!S12)*(1+SUM($B95:$B$228))</f>
        <v>249.80289999999999</v>
      </c>
      <c r="Q95" s="4">
        <f>Forward!Q95*(1+SUM($B95:$B$228))+(-'Swap - Encargos'!H12+'Swap - Encargos'!T12)*(1+SUM($B95:$B$228))</f>
        <v>242.6995</v>
      </c>
      <c r="R95" s="4">
        <f>Forward!R95*(1+SUM($B95:$B$228))+(-'Swap - Encargos'!I12+'Swap - Encargos'!U12)*(1+SUM($B95:$B$228))</f>
        <v>239.14780000000002</v>
      </c>
      <c r="S95" s="4">
        <f>Forward!S95*(1+SUM($B95:$B$228))+(-'Swap - Encargos'!J12+'Swap - Encargos'!V12)*(1+SUM($B95:$B$228))</f>
        <v>235.59609999999998</v>
      </c>
      <c r="T95" s="4">
        <f>Forward!T95*(1+SUM($B95:$B$228))+(-'Swap - Encargos'!K12+'Swap - Encargos'!W12)*(1+SUM($B95:$B$228))</f>
        <v>232.04439999999997</v>
      </c>
      <c r="U95" s="4">
        <f>Forward!U95*(1+SUM($B95:$B$228))</f>
        <v>0</v>
      </c>
      <c r="V95" s="6"/>
      <c r="W95" s="20">
        <f t="shared" si="0"/>
        <v>239.34511666666671</v>
      </c>
      <c r="X95" s="20">
        <f t="shared" si="1"/>
        <v>250.90295040404044</v>
      </c>
      <c r="Y95" s="23">
        <f t="shared" si="2"/>
        <v>243.64662000000001</v>
      </c>
      <c r="Z95" s="23">
        <f t="shared" si="3"/>
        <v>247.98452236363639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135.29068333333325</v>
      </c>
      <c r="AJ95" s="9">
        <f t="shared" si="8"/>
        <v>0.36112588101119342</v>
      </c>
      <c r="AK95" s="9">
        <f t="shared" si="9"/>
        <v>0.36112588101119342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Encargos'!B13+'Swap - Encargos'!N13)*(1+SUM($B96:$B$228))</f>
        <v>162.56399999999999</v>
      </c>
      <c r="L96" s="4">
        <f>Forward!L96*(1+SUM($B96:$B$228))+(-'Swap - Encargos'!C13+'Swap - Encargos'!O13)*(1+SUM($B96:$B$228))</f>
        <v>181.41199999999998</v>
      </c>
      <c r="M96" s="4">
        <f>Forward!M96*(1+SUM($B96:$B$228))+(-'Swap - Encargos'!D13+'Swap - Encargos'!P13)*(1+SUM($B96:$B$228))</f>
        <v>221.46399999999997</v>
      </c>
      <c r="N96" s="4">
        <f>Forward!N96*(1+SUM($B96:$B$228))+(-'Swap - Encargos'!E13+'Swap - Encargos'!Q13)*(1+SUM($B96:$B$228))</f>
        <v>239.13399999999999</v>
      </c>
      <c r="O96" s="4">
        <f>Forward!O96*(1+SUM($B96:$B$228))+(-'Swap - Encargos'!F13+'Swap - Encargos'!R13)*(1+SUM($B96:$B$228))</f>
        <v>230.88799999999998</v>
      </c>
      <c r="P96" s="4">
        <f>Forward!P96*(1+SUM($B96:$B$228))+(-'Swap - Encargos'!G13+'Swap - Encargos'!S13)*(1+SUM($B96:$B$228))</f>
        <v>242.66799999999998</v>
      </c>
      <c r="Q96" s="4">
        <f>Forward!Q96*(1+SUM($B96:$B$228))+(-'Swap - Encargos'!H13+'Swap - Encargos'!T13)*(1+SUM($B96:$B$228))</f>
        <v>235.6</v>
      </c>
      <c r="R96" s="4">
        <f>Forward!R96*(1+SUM($B96:$B$228))+(-'Swap - Encargos'!I13+'Swap - Encargos'!U13)*(1+SUM($B96:$B$228))</f>
        <v>235.59999999999997</v>
      </c>
      <c r="S96" s="4">
        <f>Forward!S96*(1+SUM($B96:$B$228))+(-'Swap - Encargos'!J13+'Swap - Encargos'!V13)*(1+SUM($B96:$B$228))</f>
        <v>233.24399999999997</v>
      </c>
      <c r="T96" s="4">
        <f>Forward!T96*(1+SUM($B96:$B$228))+(-'Swap - Encargos'!K13+'Swap - Encargos'!W13)*(1+SUM($B96:$B$228))</f>
        <v>224.99799999999999</v>
      </c>
      <c r="U96" s="4">
        <f>Forward!U96*(1+SUM($B96:$B$228))</f>
        <v>0</v>
      </c>
      <c r="V96" s="6"/>
      <c r="W96" s="20">
        <f t="shared" si="0"/>
        <v>209.74944444444444</v>
      </c>
      <c r="X96" s="20">
        <f t="shared" si="1"/>
        <v>250.90295040404044</v>
      </c>
      <c r="Y96" s="23">
        <f t="shared" si="2"/>
        <v>220.44306666666665</v>
      </c>
      <c r="Z96" s="23">
        <f t="shared" si="3"/>
        <v>247.98452236363639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164.88635555555553</v>
      </c>
      <c r="AJ96" s="9">
        <f t="shared" si="8"/>
        <v>0.44012439696247807</v>
      </c>
      <c r="AK96" s="9">
        <f t="shared" si="9"/>
        <v>0.44012439696247807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Encargos'!B14+'Swap - Encargos'!N14)*(1+SUM($B97:$B$228))</f>
        <v>159.65039999999999</v>
      </c>
      <c r="L97" s="4">
        <f>Forward!L97*(1+SUM($B97:$B$228))+(-'Swap - Encargos'!C14+'Swap - Encargos'!O14)*(1+SUM($B97:$B$228))</f>
        <v>174.91109999999998</v>
      </c>
      <c r="M97" s="4">
        <f>Forward!M97*(1+SUM($B97:$B$228))+(-'Swap - Encargos'!D14+'Swap - Encargos'!P14)*(1+SUM($B97:$B$228))</f>
        <v>224.21489999999997</v>
      </c>
      <c r="N97" s="4">
        <f>Forward!N97*(1+SUM($B97:$B$228))+(-'Swap - Encargos'!E14+'Swap - Encargos'!Q14)*(1+SUM($B97:$B$228))</f>
        <v>233.60609999999997</v>
      </c>
      <c r="O97" s="4">
        <f>Forward!O97*(1+SUM($B97:$B$228))+(-'Swap - Encargos'!F14+'Swap - Encargos'!R14)*(1+SUM($B97:$B$228))</f>
        <v>230.08439999999999</v>
      </c>
      <c r="P97" s="4">
        <f>Forward!P97*(1+SUM($B97:$B$228))+(-'Swap - Encargos'!G14+'Swap - Encargos'!S14)*(1+SUM($B97:$B$228))</f>
        <v>248.86679999999998</v>
      </c>
      <c r="Q97" s="4">
        <f>Forward!Q97*(1+SUM($B97:$B$228))+(-'Swap - Encargos'!H14+'Swap - Encargos'!T14)*(1+SUM($B97:$B$228))</f>
        <v>247.69289999999998</v>
      </c>
      <c r="R97" s="4">
        <f>Forward!R97*(1+SUM($B97:$B$228))+(-'Swap - Encargos'!I14+'Swap - Encargos'!U14)*(1+SUM($B97:$B$228))</f>
        <v>237.12780000000001</v>
      </c>
      <c r="S97" s="4">
        <f>Forward!S97*(1+SUM($B97:$B$228))+(-'Swap - Encargos'!J14+'Swap - Encargos'!V14)*(1+SUM($B97:$B$228))</f>
        <v>232.43219999999997</v>
      </c>
      <c r="T97" s="4">
        <f>Forward!T97*(1+SUM($B97:$B$228))+(-'Swap - Encargos'!K14+'Swap - Encargos'!W14)*(1+SUM($B97:$B$228))</f>
        <v>225.3888</v>
      </c>
      <c r="U97" s="4">
        <f>Forward!U97*(1+SUM($B97:$B$228))</f>
        <v>0</v>
      </c>
      <c r="V97" s="6"/>
      <c r="W97" s="20">
        <f t="shared" si="0"/>
        <v>208.85637499999996</v>
      </c>
      <c r="X97" s="20">
        <f t="shared" si="1"/>
        <v>250.90295040404044</v>
      </c>
      <c r="Y97" s="23">
        <f t="shared" si="2"/>
        <v>220.84971999999999</v>
      </c>
      <c r="Z97" s="23">
        <f t="shared" si="3"/>
        <v>247.98452236363639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165.779425</v>
      </c>
      <c r="AJ97" s="9">
        <f t="shared" si="8"/>
        <v>0.442508230660284</v>
      </c>
      <c r="AK97" s="9">
        <f t="shared" si="9"/>
        <v>0.442508230660284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Encargos'!C15+'Swap - Encargos'!O15)*(1+SUM($B98:$B$228))</f>
        <v>166.9811</v>
      </c>
      <c r="M98" s="4">
        <f>Forward!M98*(1+SUM($B98:$B$228))+(-'Swap - Encargos'!D15+'Swap - Encargos'!P15)*(1+SUM($B98:$B$228))</f>
        <v>189.16739999999999</v>
      </c>
      <c r="N98" s="4">
        <f>Forward!N98*(1+SUM($B98:$B$228))+(-'Swap - Encargos'!E15+'Swap - Encargos'!Q15)*(1+SUM($B98:$B$228))</f>
        <v>206.68289999999999</v>
      </c>
      <c r="O98" s="4">
        <f>Forward!O98*(1+SUM($B98:$B$228))+(-'Swap - Encargos'!F15+'Swap - Encargos'!R15)*(1+SUM($B98:$B$228))</f>
        <v>221.863</v>
      </c>
      <c r="P98" s="4">
        <f>Forward!P98*(1+SUM($B98:$B$228))+(-'Swap - Encargos'!G15+'Swap - Encargos'!S15)*(1+SUM($B98:$B$228))</f>
        <v>251.05549999999999</v>
      </c>
      <c r="Q98" s="4">
        <f>Forward!Q98*(1+SUM($B98:$B$228))+(-'Swap - Encargos'!H15+'Swap - Encargos'!T15)*(1+SUM($B98:$B$228))</f>
        <v>246.38470000000001</v>
      </c>
      <c r="R98" s="4">
        <f>Forward!R98*(1+SUM($B98:$B$228))+(-'Swap - Encargos'!I15+'Swap - Encargos'!U15)*(1+SUM($B98:$B$228))</f>
        <v>239.37849999999997</v>
      </c>
      <c r="S98" s="4">
        <f>Forward!S98*(1+SUM($B98:$B$228))+(-'Swap - Encargos'!J15+'Swap - Encargos'!V15)*(1+SUM($B98:$B$228))</f>
        <v>234.70769999999999</v>
      </c>
      <c r="T98" s="4">
        <f>Forward!T98*(1+SUM($B98:$B$228))+(-'Swap - Encargos'!K15+'Swap - Encargos'!W15)*(1+SUM($B98:$B$228))</f>
        <v>227.70150000000001</v>
      </c>
      <c r="U98" s="4">
        <f>Forward!U98*(1+SUM($B98:$B$228))</f>
        <v>0</v>
      </c>
      <c r="V98" s="6"/>
      <c r="W98" s="20">
        <f t="shared" si="0"/>
        <v>187.61046666666664</v>
      </c>
      <c r="X98" s="20">
        <f t="shared" si="1"/>
        <v>250.90295040404044</v>
      </c>
      <c r="Y98" s="23">
        <f t="shared" si="2"/>
        <v>207.14997999999997</v>
      </c>
      <c r="Z98" s="23">
        <f t="shared" si="3"/>
        <v>247.98452236363639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182.31689333333338</v>
      </c>
      <c r="AJ98" s="9">
        <f t="shared" si="8"/>
        <v>0.49284511784511797</v>
      </c>
      <c r="AK98" s="9">
        <f t="shared" si="9"/>
        <v>0.49284511784511797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Encargos'!C16+'Swap - Encargos'!O16)*(1+SUM($B99:$B$228))</f>
        <v>170.87280000000001</v>
      </c>
      <c r="M99" s="4">
        <f>Forward!M99*(1+SUM($B99:$B$228))+(-'Swap - Encargos'!D16+'Swap - Encargos'!P16)*(1+SUM($B99:$B$228))</f>
        <v>175.5224</v>
      </c>
      <c r="N99" s="4">
        <f>Forward!N99*(1+SUM($B99:$B$228))+(-'Swap - Encargos'!E16+'Swap - Encargos'!Q16)*(1+SUM($B99:$B$228))</f>
        <v>188.30880000000002</v>
      </c>
      <c r="O99" s="4">
        <f>Forward!O99*(1+SUM($B99:$B$228))+(-'Swap - Encargos'!F16+'Swap - Encargos'!R16)*(1+SUM($B99:$B$228))</f>
        <v>208.06960000000001</v>
      </c>
      <c r="P99" s="4">
        <f>Forward!P99*(1+SUM($B99:$B$228))+(-'Swap - Encargos'!G16+'Swap - Encargos'!S16)*(1+SUM($B99:$B$228))</f>
        <v>253.40320000000003</v>
      </c>
      <c r="Q99" s="4">
        <f>Forward!Q99*(1+SUM($B99:$B$228))+(-'Swap - Encargos'!H16+'Swap - Encargos'!T16)*(1+SUM($B99:$B$228))</f>
        <v>248.75360000000001</v>
      </c>
      <c r="R99" s="4">
        <f>Forward!R99*(1+SUM($B99:$B$228))+(-'Swap - Encargos'!I16+'Swap - Encargos'!U16)*(1+SUM($B99:$B$228))</f>
        <v>242.94159999999999</v>
      </c>
      <c r="S99" s="4">
        <f>Forward!S99*(1+SUM($B99:$B$228))+(-'Swap - Encargos'!J16+'Swap - Encargos'!V16)*(1+SUM($B99:$B$228))</f>
        <v>238.29200000000003</v>
      </c>
      <c r="T99" s="4">
        <f>Forward!T99*(1+SUM($B99:$B$228))+(-'Swap - Encargos'!K16+'Swap - Encargos'!W16)*(1+SUM($B99:$B$228))</f>
        <v>231.31760000000003</v>
      </c>
      <c r="U99" s="4">
        <f>Forward!U99*(1+SUM($B99:$B$228))</f>
        <v>0</v>
      </c>
      <c r="V99" s="6"/>
      <c r="W99" s="20">
        <f t="shared" si="0"/>
        <v>179.26791111111112</v>
      </c>
      <c r="X99" s="20">
        <f t="shared" si="1"/>
        <v>250.90295040404044</v>
      </c>
      <c r="Y99" s="23">
        <f t="shared" si="2"/>
        <v>200.53337333333334</v>
      </c>
      <c r="Z99" s="23">
        <f t="shared" si="3"/>
        <v>247.98452236363639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190.6594488888889</v>
      </c>
      <c r="AJ99" s="9">
        <f t="shared" si="8"/>
        <v>0.51539699277417295</v>
      </c>
      <c r="AK99" s="9">
        <f t="shared" si="9"/>
        <v>0.51539699277417295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Encargos'!C17+'Swap - Encargos'!O17)*(1+SUM($B100:$B$228))</f>
        <v>165.02199999999999</v>
      </c>
      <c r="M100" s="4">
        <f>Forward!M100*(1+SUM($B100:$B$228))+(-'Swap - Encargos'!D17+'Swap - Encargos'!P17)*(1+SUM($B100:$B$228))</f>
        <v>182.33199999999997</v>
      </c>
      <c r="N100" s="4">
        <f>Forward!N100*(1+SUM($B100:$B$228))+(-'Swap - Encargos'!E17+'Swap - Encargos'!Q17)*(1+SUM($B100:$B$228))</f>
        <v>186.94799999999998</v>
      </c>
      <c r="O100" s="4">
        <f>Forward!O100*(1+SUM($B100:$B$228))+(-'Swap - Encargos'!F17+'Swap - Encargos'!R17)*(1+SUM($B100:$B$228))</f>
        <v>199.642</v>
      </c>
      <c r="P100" s="4">
        <f>Forward!P100*(1+SUM($B100:$B$228))+(-'Swap - Encargos'!G17+'Swap - Encargos'!S17)*(1+SUM($B100:$B$228))</f>
        <v>225.02999999999997</v>
      </c>
      <c r="Q100" s="4">
        <f>Forward!Q100*(1+SUM($B100:$B$228))+(-'Swap - Encargos'!H17+'Swap - Encargos'!T17)*(1+SUM($B100:$B$228))</f>
        <v>241.18599999999998</v>
      </c>
      <c r="R100" s="4">
        <f>Forward!R100*(1+SUM($B100:$B$228))+(-'Swap - Encargos'!I17+'Swap - Encargos'!U17)*(1+SUM($B100:$B$228))</f>
        <v>234.262</v>
      </c>
      <c r="S100" s="4">
        <f>Forward!S100*(1+SUM($B100:$B$228))+(-'Swap - Encargos'!J17+'Swap - Encargos'!V17)*(1+SUM($B100:$B$228))</f>
        <v>229.64599999999999</v>
      </c>
      <c r="T100" s="4">
        <f>Forward!T100*(1+SUM($B100:$B$228))+(-'Swap - Encargos'!K17+'Swap - Encargos'!W17)*(1+SUM($B100:$B$228))</f>
        <v>222.72199999999998</v>
      </c>
      <c r="U100" s="4">
        <f>Forward!U100*(1+SUM($B100:$B$228))</f>
        <v>0</v>
      </c>
      <c r="V100" s="6"/>
      <c r="W100" s="20">
        <f t="shared" si="0"/>
        <v>180.02399999999997</v>
      </c>
      <c r="X100" s="20">
        <f t="shared" si="1"/>
        <v>250.90295040404044</v>
      </c>
      <c r="Y100" s="23">
        <f t="shared" si="2"/>
        <v>194.33359999999999</v>
      </c>
      <c r="Z100" s="23">
        <f t="shared" si="3"/>
        <v>247.98452236363639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189.90336000000005</v>
      </c>
      <c r="AJ100" s="9">
        <f t="shared" si="8"/>
        <v>0.51335310802639755</v>
      </c>
      <c r="AK100" s="9">
        <f t="shared" si="9"/>
        <v>0.51335310802639755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Encargos'!C18+'Swap - Encargos'!O18)*(1+SUM($B101:$B$228))</f>
        <v>160.566</v>
      </c>
      <c r="M101" s="4">
        <f>Forward!M101*(1+SUM($B101:$B$228))+(-'Swap - Encargos'!D18+'Swap - Encargos'!P18)*(1+SUM($B101:$B$228))</f>
        <v>165.15360000000001</v>
      </c>
      <c r="N101" s="4">
        <f>Forward!N101*(1+SUM($B101:$B$228))+(-'Swap - Encargos'!E18+'Swap - Encargos'!Q18)*(1+SUM($B101:$B$228))</f>
        <v>170.88810000000001</v>
      </c>
      <c r="O101" s="4">
        <f>Forward!O101*(1+SUM($B101:$B$228))+(-'Swap - Encargos'!F18+'Swap - Encargos'!R18)*(1+SUM($B101:$B$228))</f>
        <v>184.65090000000001</v>
      </c>
      <c r="P101" s="4">
        <f>Forward!P101*(1+SUM($B101:$B$228))+(-'Swap - Encargos'!G18+'Swap - Encargos'!S18)*(1+SUM($B101:$B$228))</f>
        <v>217.911</v>
      </c>
      <c r="Q101" s="4">
        <f>Forward!Q101*(1+SUM($B101:$B$228))+(-'Swap - Encargos'!H18+'Swap - Encargos'!T18)*(1+SUM($B101:$B$228))</f>
        <v>233.9676</v>
      </c>
      <c r="R101" s="4">
        <f>Forward!R101*(1+SUM($B101:$B$228))+(-'Swap - Encargos'!I18+'Swap - Encargos'!U18)*(1+SUM($B101:$B$228))</f>
        <v>231.67380000000003</v>
      </c>
      <c r="S101" s="4">
        <f>Forward!S101*(1+SUM($B101:$B$228))+(-'Swap - Encargos'!J18+'Swap - Encargos'!V18)*(1+SUM($B101:$B$228))</f>
        <v>230.52690000000001</v>
      </c>
      <c r="T101" s="4">
        <f>Forward!T101*(1+SUM($B101:$B$228))+(-'Swap - Encargos'!K18+'Swap - Encargos'!W18)*(1+SUM($B101:$B$228))</f>
        <v>227.08620000000002</v>
      </c>
      <c r="U101" s="4">
        <f>Forward!U101*(1+SUM($B101:$B$228))</f>
        <v>0</v>
      </c>
      <c r="V101" s="6"/>
      <c r="W101" s="20">
        <f t="shared" si="0"/>
        <v>167.54297499999998</v>
      </c>
      <c r="X101" s="20">
        <f t="shared" si="1"/>
        <v>250.90295040404044</v>
      </c>
      <c r="Y101" s="23">
        <f t="shared" si="2"/>
        <v>183.50399999999999</v>
      </c>
      <c r="Z101" s="23">
        <f t="shared" si="3"/>
        <v>247.98452236363639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202.38438500000004</v>
      </c>
      <c r="AJ101" s="9">
        <f t="shared" si="8"/>
        <v>0.54709223183708289</v>
      </c>
      <c r="AK101" s="9">
        <f t="shared" si="9"/>
        <v>0.54709223183708289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Encargos'!C19+'Swap - Encargos'!O19)*(1+SUM($B102:$B$228))</f>
        <v>167.75639999999999</v>
      </c>
      <c r="M102" s="4">
        <f>Forward!M102*(1+SUM($B102:$B$228))+(-'Swap - Encargos'!D19+'Swap - Encargos'!P19)*(1+SUM($B102:$B$228))</f>
        <v>165.47399999999999</v>
      </c>
      <c r="N102" s="4">
        <f>Forward!N102*(1+SUM($B102:$B$228))+(-'Swap - Encargos'!E19+'Swap - Encargos'!Q19)*(1+SUM($B102:$B$228))</f>
        <v>183.73319999999998</v>
      </c>
      <c r="O102" s="4">
        <f>Forward!O102*(1+SUM($B102:$B$228))+(-'Swap - Encargos'!F19+'Swap - Encargos'!R19)*(1+SUM($B102:$B$228))</f>
        <v>195.14519999999999</v>
      </c>
      <c r="P102" s="4">
        <f>Forward!P102*(1+SUM($B102:$B$228))+(-'Swap - Encargos'!G19+'Swap - Encargos'!S19)*(1+SUM($B102:$B$228))</f>
        <v>211.12199999999999</v>
      </c>
      <c r="Q102" s="4">
        <f>Forward!Q102*(1+SUM($B102:$B$228))+(-'Swap - Encargos'!H19+'Swap - Encargos'!T19)*(1+SUM($B102:$B$228))</f>
        <v>229.38119999999998</v>
      </c>
      <c r="R102" s="4">
        <f>Forward!R102*(1+SUM($B102:$B$228))+(-'Swap - Encargos'!I19+'Swap - Encargos'!U19)*(1+SUM($B102:$B$228))</f>
        <v>225.95759999999999</v>
      </c>
      <c r="S102" s="4">
        <f>Forward!S102*(1+SUM($B102:$B$228))+(-'Swap - Encargos'!J19+'Swap - Encargos'!V19)*(1+SUM($B102:$B$228))</f>
        <v>223.67519999999999</v>
      </c>
      <c r="T102" s="4">
        <f>Forward!T102*(1+SUM($B102:$B$228))+(-'Swap - Encargos'!K19+'Swap - Encargos'!W19)*(1+SUM($B102:$B$228))</f>
        <v>221.39279999999999</v>
      </c>
      <c r="U102" s="4">
        <f>Forward!U102*(1+SUM($B102:$B$228))</f>
        <v>0</v>
      </c>
      <c r="V102" s="6"/>
      <c r="W102" s="20">
        <f t="shared" si="0"/>
        <v>175.36439999999999</v>
      </c>
      <c r="X102" s="20">
        <f t="shared" si="1"/>
        <v>250.90295040404044</v>
      </c>
      <c r="Y102" s="23">
        <f t="shared" si="2"/>
        <v>188.75447999999997</v>
      </c>
      <c r="Z102" s="23">
        <f t="shared" si="3"/>
        <v>247.98452236363639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194.56296000000003</v>
      </c>
      <c r="AJ102" s="9">
        <f t="shared" si="8"/>
        <v>0.52594909443843252</v>
      </c>
      <c r="AK102" s="9">
        <f t="shared" si="9"/>
        <v>0.52594909443843252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Encargos'!C20+'Swap - Encargos'!O20)*(1+SUM($B103:$B$228))</f>
        <v>161.72380000000001</v>
      </c>
      <c r="M103" s="4">
        <f>Forward!M103*(1+SUM($B103:$B$228))+(-'Swap - Encargos'!D20+'Swap - Encargos'!P20)*(1+SUM($B103:$B$228))</f>
        <v>166.27940000000001</v>
      </c>
      <c r="N103" s="4">
        <f>Forward!N103*(1+SUM($B103:$B$228))+(-'Swap - Encargos'!E20+'Swap - Encargos'!Q20)*(1+SUM($B103:$B$228))</f>
        <v>182.22400000000002</v>
      </c>
      <c r="O103" s="4">
        <f>Forward!O103*(1+SUM($B103:$B$228))+(-'Swap - Encargos'!F20+'Swap - Encargos'!R20)*(1+SUM($B103:$B$228))</f>
        <v>190.19630000000001</v>
      </c>
      <c r="P103" s="4">
        <f>Forward!P103*(1+SUM($B103:$B$228))+(-'Swap - Encargos'!G20+'Swap - Encargos'!S20)*(1+SUM($B103:$B$228))</f>
        <v>202.7242</v>
      </c>
      <c r="Q103" s="4">
        <f>Forward!Q103*(1+SUM($B103:$B$228))+(-'Swap - Encargos'!H20+'Swap - Encargos'!T20)*(1+SUM($B103:$B$228))</f>
        <v>222.0855</v>
      </c>
      <c r="R103" s="4">
        <f>Forward!R103*(1+SUM($B103:$B$228))+(-'Swap - Encargos'!I20+'Swap - Encargos'!U20)*(1+SUM($B103:$B$228))</f>
        <v>219.80770000000001</v>
      </c>
      <c r="S103" s="4">
        <f>Forward!S103*(1+SUM($B103:$B$228))+(-'Swap - Encargos'!J20+'Swap - Encargos'!V20)*(1+SUM($B103:$B$228))</f>
        <v>217.5299</v>
      </c>
      <c r="T103" s="4">
        <f>Forward!T103*(1+SUM($B103:$B$228))+(-'Swap - Encargos'!K20+'Swap - Encargos'!W20)*(1+SUM($B103:$B$228))</f>
        <v>215.25210000000001</v>
      </c>
      <c r="U103" s="4">
        <f>Forward!U103*(1+SUM($B103:$B$228))</f>
        <v>0</v>
      </c>
      <c r="V103" s="6"/>
      <c r="W103" s="20">
        <f t="shared" si="0"/>
        <v>174.03024722222224</v>
      </c>
      <c r="X103" s="20">
        <f t="shared" si="1"/>
        <v>250.90295040404044</v>
      </c>
      <c r="Y103" s="23">
        <f t="shared" si="2"/>
        <v>185.65968166666667</v>
      </c>
      <c r="Z103" s="23">
        <f t="shared" si="3"/>
        <v>247.98452236363639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195.89711277777778</v>
      </c>
      <c r="AJ103" s="9">
        <f t="shared" si="8"/>
        <v>0.52955562080560292</v>
      </c>
      <c r="AK103" s="9">
        <f t="shared" si="9"/>
        <v>0.52955562080560292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Encargos'!C21+'Swap - Encargos'!O21)*(1+SUM($B104:$B$228))</f>
        <v>167.5359</v>
      </c>
      <c r="M104" s="4">
        <f>Forward!M104*(1+SUM($B104:$B$228))+(-'Swap - Encargos'!D21+'Swap - Encargos'!P21)*(1+SUM($B104:$B$228))</f>
        <v>169.81529999999998</v>
      </c>
      <c r="N104" s="4">
        <f>Forward!N104*(1+SUM($B104:$B$228))+(-'Swap - Encargos'!E21+'Swap - Encargos'!Q21)*(1+SUM($B104:$B$228))</f>
        <v>181.2123</v>
      </c>
      <c r="O104" s="4">
        <f>Forward!O104*(1+SUM($B104:$B$228))+(-'Swap - Encargos'!F21+'Swap - Encargos'!R21)*(1+SUM($B104:$B$228))</f>
        <v>188.0505</v>
      </c>
      <c r="P104" s="4">
        <f>Forward!P104*(1+SUM($B104:$B$228))+(-'Swap - Encargos'!G21+'Swap - Encargos'!S21)*(1+SUM($B104:$B$228))</f>
        <v>197.16809999999998</v>
      </c>
      <c r="Q104" s="4">
        <f>Forward!Q104*(1+SUM($B104:$B$228))+(-'Swap - Encargos'!H21+'Swap - Encargos'!T21)*(1+SUM($B104:$B$228))</f>
        <v>217.68269999999998</v>
      </c>
      <c r="R104" s="4">
        <f>Forward!R104*(1+SUM($B104:$B$228))+(-'Swap - Encargos'!I21+'Swap - Encargos'!U21)*(1+SUM($B104:$B$228))</f>
        <v>214.2636</v>
      </c>
      <c r="S104" s="4">
        <f>Forward!S104*(1+SUM($B104:$B$228))+(-'Swap - Encargos'!J21+'Swap - Encargos'!V21)*(1+SUM($B104:$B$228))</f>
        <v>211.98419999999999</v>
      </c>
      <c r="T104" s="4">
        <f>Forward!T104*(1+SUM($B104:$B$228))+(-'Swap - Encargos'!K21+'Swap - Encargos'!W21)*(1+SUM($B104:$B$228))</f>
        <v>209.70479999999998</v>
      </c>
      <c r="U104" s="4">
        <f>Forward!U104*(1+SUM($B104:$B$228))</f>
        <v>0</v>
      </c>
      <c r="V104" s="6"/>
      <c r="W104" s="20">
        <f t="shared" si="0"/>
        <v>176.27359999999999</v>
      </c>
      <c r="X104" s="20">
        <f t="shared" si="1"/>
        <v>250.90295040404044</v>
      </c>
      <c r="Y104" s="23">
        <f t="shared" si="2"/>
        <v>185.77109999999999</v>
      </c>
      <c r="Z104" s="23">
        <f t="shared" si="3"/>
        <v>247.98452236363639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193.65376000000003</v>
      </c>
      <c r="AJ104" s="9">
        <f t="shared" si="8"/>
        <v>0.52349131461917287</v>
      </c>
      <c r="AK104" s="9">
        <f t="shared" si="9"/>
        <v>0.52349131461917287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Encargos'!C22+'Swap - Encargos'!O22)*(1+SUM($B105:$B$228))</f>
        <v>174.19050000000001</v>
      </c>
      <c r="M105" s="4">
        <f>Forward!M105*(1+SUM($B105:$B$228))+(-'Swap - Encargos'!D22+'Swap - Encargos'!P22)*(1+SUM($B105:$B$228))</f>
        <v>162.80549999999999</v>
      </c>
      <c r="N105" s="4">
        <f>Forward!N105*(1+SUM($B105:$B$228))+(-'Swap - Encargos'!E22+'Swap - Encargos'!Q22)*(1+SUM($B105:$B$228))</f>
        <v>181.02150000000003</v>
      </c>
      <c r="O105" s="4">
        <f>Forward!O105*(1+SUM($B105:$B$228))+(-'Swap - Encargos'!F22+'Swap - Encargos'!R22)*(1+SUM($B105:$B$228))</f>
        <v>193.54500000000002</v>
      </c>
      <c r="P105" s="4">
        <f>Forward!P105*(1+SUM($B105:$B$228))+(-'Swap - Encargos'!G22+'Swap - Encargos'!S22)*(1+SUM($B105:$B$228))</f>
        <v>202.65300000000002</v>
      </c>
      <c r="Q105" s="4">
        <f>Forward!Q105*(1+SUM($B105:$B$228))+(-'Swap - Encargos'!H22+'Swap - Encargos'!T22)*(1+SUM($B105:$B$228))</f>
        <v>210.62250000000003</v>
      </c>
      <c r="R105" s="4">
        <f>Forward!R105*(1+SUM($B105:$B$228))+(-'Swap - Encargos'!I22+'Swap - Encargos'!U22)*(1+SUM($B105:$B$228))</f>
        <v>211.76100000000002</v>
      </c>
      <c r="S105" s="4">
        <f>Forward!S105*(1+SUM($B105:$B$228))+(-'Swap - Encargos'!J22+'Swap - Encargos'!V22)*(1+SUM($B105:$B$228))</f>
        <v>209.48400000000004</v>
      </c>
      <c r="T105" s="4">
        <f>Forward!T105*(1+SUM($B105:$B$228))+(-'Swap - Encargos'!K22+'Swap - Encargos'!W22)*(1+SUM($B105:$B$228))</f>
        <v>207.20699999999999</v>
      </c>
      <c r="U105" s="4">
        <f>Forward!U105*(1+SUM($B105:$B$228))</f>
        <v>0</v>
      </c>
      <c r="V105" s="6"/>
      <c r="W105" s="20">
        <f t="shared" si="0"/>
        <v>176.43587500000001</v>
      </c>
      <c r="X105" s="20">
        <f t="shared" si="1"/>
        <v>250.90295040404044</v>
      </c>
      <c r="Y105" s="23">
        <f t="shared" si="2"/>
        <v>187.09350000000001</v>
      </c>
      <c r="Z105" s="23">
        <f t="shared" si="3"/>
        <v>247.98452236363639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193.49148500000001</v>
      </c>
      <c r="AJ105" s="9">
        <f t="shared" si="8"/>
        <v>0.52305264741704971</v>
      </c>
      <c r="AK105" s="9">
        <f t="shared" si="9"/>
        <v>0.52305264741704971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Encargos'!C23+'Swap - Encargos'!O23)*(1+SUM($B106:$B$228))</f>
        <v>164.66199999999998</v>
      </c>
      <c r="M106" s="4">
        <f>Forward!M106*(1+SUM($B106:$B$228))+(-'Swap - Encargos'!D23+'Swap - Encargos'!P23)*(1+SUM($B106:$B$228))</f>
        <v>163.5264</v>
      </c>
      <c r="N106" s="4">
        <f>Forward!N106*(1+SUM($B106:$B$228))+(-'Swap - Encargos'!E23+'Swap - Encargos'!Q23)*(1+SUM($B106:$B$228))</f>
        <v>176.018</v>
      </c>
      <c r="O106" s="4">
        <f>Forward!O106*(1+SUM($B106:$B$228))+(-'Swap - Encargos'!F23+'Swap - Encargos'!R23)*(1+SUM($B106:$B$228))</f>
        <v>187.374</v>
      </c>
      <c r="P106" s="4">
        <f>Forward!P106*(1+SUM($B106:$B$228))+(-'Swap - Encargos'!G23+'Swap - Encargos'!S23)*(1+SUM($B106:$B$228))</f>
        <v>204.40799999999999</v>
      </c>
      <c r="Q106" s="4">
        <f>Forward!Q106*(1+SUM($B106:$B$228))+(-'Swap - Encargos'!H23+'Swap - Encargos'!T23)*(1+SUM($B106:$B$228))</f>
        <v>213.49279999999999</v>
      </c>
      <c r="R106" s="4">
        <f>Forward!R106*(1+SUM($B106:$B$228))+(-'Swap - Encargos'!I23+'Swap - Encargos'!U23)*(1+SUM($B106:$B$228))</f>
        <v>213.49279999999999</v>
      </c>
      <c r="S106" s="4">
        <f>Forward!S106*(1+SUM($B106:$B$228))+(-'Swap - Encargos'!J23+'Swap - Encargos'!V23)*(1+SUM($B106:$B$228))</f>
        <v>211.22159999999997</v>
      </c>
      <c r="T106" s="4">
        <f>Forward!T106*(1+SUM($B106:$B$228))+(-'Swap - Encargos'!K23+'Swap - Encargos'!W23)*(1+SUM($B106:$B$228))</f>
        <v>208.9504</v>
      </c>
      <c r="U106" s="4">
        <f>Forward!U106*(1+SUM($B106:$B$228))</f>
        <v>0</v>
      </c>
      <c r="V106" s="6"/>
      <c r="W106" s="20">
        <f t="shared" si="0"/>
        <v>173.11591111111113</v>
      </c>
      <c r="X106" s="20">
        <f t="shared" si="1"/>
        <v>250.90295040404044</v>
      </c>
      <c r="Y106" s="23">
        <f t="shared" si="2"/>
        <v>185.70845333333332</v>
      </c>
      <c r="Z106" s="23">
        <f t="shared" si="3"/>
        <v>247.98452236363639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196.81144888888889</v>
      </c>
      <c r="AJ106" s="9">
        <f t="shared" si="8"/>
        <v>0.53202728473203198</v>
      </c>
      <c r="AK106" s="9">
        <f t="shared" si="9"/>
        <v>0.53202728473203198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Encargos'!C24+'Swap - Encargos'!O24)*(1+SUM($B107:$B$228))</f>
        <v>168.81700000000001</v>
      </c>
      <c r="M107" s="4">
        <f>Forward!M107*(1+SUM($B107:$B$228))+(-'Swap - Encargos'!D24+'Swap - Encargos'!P24)*(1+SUM($B107:$B$228))</f>
        <v>163.15199999999999</v>
      </c>
      <c r="N107" s="4">
        <f>Forward!N107*(1+SUM($B107:$B$228))+(-'Swap - Encargos'!E24+'Swap - Encargos'!Q24)*(1+SUM($B107:$B$228))</f>
        <v>184.679</v>
      </c>
      <c r="O107" s="4">
        <f>Forward!O107*(1+SUM($B107:$B$228))+(-'Swap - Encargos'!F24+'Swap - Encargos'!R24)*(1+SUM($B107:$B$228))</f>
        <v>188.07799999999997</v>
      </c>
      <c r="P107" s="4">
        <f>Forward!P107*(1+SUM($B107:$B$228))+(-'Swap - Encargos'!G24+'Swap - Encargos'!S24)*(1+SUM($B107:$B$228))</f>
        <v>198.27500000000001</v>
      </c>
      <c r="Q107" s="4">
        <f>Forward!Q107*(1+SUM($B107:$B$228))+(-'Swap - Encargos'!H24+'Swap - Encargos'!T24)*(1+SUM($B107:$B$228))</f>
        <v>209.60499999999999</v>
      </c>
      <c r="R107" s="4">
        <f>Forward!R107*(1+SUM($B107:$B$228))+(-'Swap - Encargos'!I24+'Swap - Encargos'!U24)*(1+SUM($B107:$B$228))</f>
        <v>208.47199999999998</v>
      </c>
      <c r="S107" s="4">
        <f>Forward!S107*(1+SUM($B107:$B$228))+(-'Swap - Encargos'!J24+'Swap - Encargos'!V24)*(1+SUM($B107:$B$228))</f>
        <v>206.20600000000002</v>
      </c>
      <c r="T107" s="4">
        <f>Forward!T107*(1+SUM($B107:$B$228))+(-'Swap - Encargos'!K24+'Swap - Encargos'!W24)*(1+SUM($B107:$B$228))</f>
        <v>203.94</v>
      </c>
      <c r="U107" s="4">
        <f>Forward!U107*(1+SUM($B107:$B$228))</f>
        <v>0</v>
      </c>
      <c r="V107" s="6"/>
      <c r="W107" s="20">
        <f t="shared" si="0"/>
        <v>177.03125</v>
      </c>
      <c r="X107" s="20">
        <f t="shared" si="1"/>
        <v>250.90295040404044</v>
      </c>
      <c r="Y107" s="23">
        <f t="shared" si="2"/>
        <v>186.7184</v>
      </c>
      <c r="Z107" s="23">
        <f t="shared" si="3"/>
        <v>247.98452236363639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192.89611000000002</v>
      </c>
      <c r="AJ107" s="9">
        <f t="shared" si="8"/>
        <v>0.52144320982367998</v>
      </c>
      <c r="AK107" s="9">
        <f t="shared" si="9"/>
        <v>0.52144320982367998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Encargos'!C25+'Swap - Encargos'!O25)*(1+SUM($B108:$B$228))</f>
        <v>169.59</v>
      </c>
      <c r="M108" s="4">
        <f>Forward!M108*(1+SUM($B108:$B$228))+(-'Swap - Encargos'!D25+'Swap - Encargos'!P25)*(1+SUM($B108:$B$228))</f>
        <v>176.37360000000001</v>
      </c>
      <c r="N108" s="4">
        <f>Forward!N108*(1+SUM($B108:$B$228))+(-'Swap - Encargos'!E25+'Swap - Encargos'!Q25)*(1+SUM($B108:$B$228))</f>
        <v>193.33259999999999</v>
      </c>
      <c r="O108" s="4">
        <f>Forward!O108*(1+SUM($B108:$B$228))+(-'Swap - Encargos'!F25+'Swap - Encargos'!R25)*(1+SUM($B108:$B$228))</f>
        <v>195.59380000000002</v>
      </c>
      <c r="P108" s="4">
        <f>Forward!P108*(1+SUM($B108:$B$228))+(-'Swap - Encargos'!G25+'Swap - Encargos'!S25)*(1+SUM($B108:$B$228))</f>
        <v>197.85500000000002</v>
      </c>
      <c r="Q108" s="4">
        <f>Forward!Q108*(1+SUM($B108:$B$228))+(-'Swap - Encargos'!H25+'Swap - Encargos'!T25)*(1+SUM($B108:$B$228))</f>
        <v>218.20580000000001</v>
      </c>
      <c r="R108" s="4">
        <f>Forward!R108*(1+SUM($B108:$B$228))+(-'Swap - Encargos'!I25+'Swap - Encargos'!U25)*(1+SUM($B108:$B$228))</f>
        <v>215.94460000000001</v>
      </c>
      <c r="S108" s="4">
        <f>Forward!S108*(1+SUM($B108:$B$228))+(-'Swap - Encargos'!J25+'Swap - Encargos'!V25)*(1+SUM($B108:$B$228))</f>
        <v>213.68340000000001</v>
      </c>
      <c r="T108" s="4">
        <f>Forward!T108*(1+SUM($B108:$B$228))+(-'Swap - Encargos'!K25+'Swap - Encargos'!W25)*(1+SUM($B108:$B$228))</f>
        <v>211.4222</v>
      </c>
      <c r="U108" s="4">
        <f>Forward!U108*(1+SUM($B108:$B$228))</f>
        <v>0</v>
      </c>
      <c r="V108" s="6"/>
      <c r="W108" s="20">
        <f t="shared" si="0"/>
        <v>186.98867777777775</v>
      </c>
      <c r="X108" s="20">
        <f t="shared" si="1"/>
        <v>250.90295040404044</v>
      </c>
      <c r="Y108" s="23">
        <f t="shared" si="2"/>
        <v>194.65163333333336</v>
      </c>
      <c r="Z108" s="23">
        <f t="shared" si="3"/>
        <v>247.98452236363639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182.93868222222227</v>
      </c>
      <c r="AJ108" s="9">
        <f t="shared" si="8"/>
        <v>0.494525958345504</v>
      </c>
      <c r="AK108" s="9">
        <f t="shared" si="9"/>
        <v>0.494525958345504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Encargos'!C26+'Swap - Encargos'!O26)*(1+SUM($B109:$B$228))</f>
        <v>171.42559999999997</v>
      </c>
      <c r="M109" s="4">
        <f>Forward!M109*(1+SUM($B109:$B$228))+(-'Swap - Encargos'!D26+'Swap - Encargos'!P26)*(1+SUM($B109:$B$228))</f>
        <v>178.19239999999996</v>
      </c>
      <c r="N109" s="4">
        <f>Forward!N109*(1+SUM($B109:$B$228))+(-'Swap - Encargos'!E26+'Swap - Encargos'!Q26)*(1+SUM($B109:$B$228))</f>
        <v>203.00399999999999</v>
      </c>
      <c r="O109" s="4">
        <f>Forward!O109*(1+SUM($B109:$B$228))+(-'Swap - Encargos'!F26+'Swap - Encargos'!R26)*(1+SUM($B109:$B$228))</f>
        <v>210.89859999999999</v>
      </c>
      <c r="P109" s="4">
        <f>Forward!P109*(1+SUM($B109:$B$228))+(-'Swap - Encargos'!G26+'Swap - Encargos'!S26)*(1+SUM($B109:$B$228))</f>
        <v>216.53759999999997</v>
      </c>
      <c r="Q109" s="4">
        <f>Forward!Q109*(1+SUM($B109:$B$228))+(-'Swap - Encargos'!H26+'Swap - Encargos'!T26)*(1+SUM($B109:$B$228))</f>
        <v>222.17659999999998</v>
      </c>
      <c r="R109" s="4">
        <f>Forward!R109*(1+SUM($B109:$B$228))+(-'Swap - Encargos'!I26+'Swap - Encargos'!U26)*(1+SUM($B109:$B$228))</f>
        <v>224.43219999999999</v>
      </c>
      <c r="S109" s="4">
        <f>Forward!S109*(1+SUM($B109:$B$228))+(-'Swap - Encargos'!J26+'Swap - Encargos'!V26)*(1+SUM($B109:$B$228))</f>
        <v>222.17659999999998</v>
      </c>
      <c r="T109" s="4">
        <f>Forward!T109*(1+SUM($B109:$B$228))+(-'Swap - Encargos'!K26+'Swap - Encargos'!W26)*(1+SUM($B109:$B$228))</f>
        <v>219.92099999999999</v>
      </c>
      <c r="U109" s="4">
        <f>Forward!U109*(1+SUM($B109:$B$228))</f>
        <v>0</v>
      </c>
      <c r="V109" s="6"/>
      <c r="W109" s="20">
        <f t="shared" si="0"/>
        <v>196.26852777777776</v>
      </c>
      <c r="X109" s="20">
        <f t="shared" si="1"/>
        <v>250.90295040404044</v>
      </c>
      <c r="Y109" s="23">
        <f t="shared" si="2"/>
        <v>205.31599</v>
      </c>
      <c r="Z109" s="23">
        <f t="shared" si="3"/>
        <v>247.98452236363639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173.65883222222226</v>
      </c>
      <c r="AJ109" s="9">
        <f t="shared" si="8"/>
        <v>0.46944035775624232</v>
      </c>
      <c r="AK109" s="9">
        <f t="shared" si="9"/>
        <v>0.46944035775624232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Encargos'!D27+'Swap - Encargos'!P27)*(1+SUM($B110:$B$228))</f>
        <v>175.5</v>
      </c>
      <c r="N110" s="4">
        <f>Forward!N110*(1+SUM($B110:$B$228))+(-'Swap - Encargos'!E27+'Swap - Encargos'!Q27)*(1+SUM($B110:$B$228))</f>
        <v>193.5</v>
      </c>
      <c r="O110" s="4">
        <f>Forward!O110*(1+SUM($B110:$B$228))+(-'Swap - Encargos'!F27+'Swap - Encargos'!R27)*(1+SUM($B110:$B$228))</f>
        <v>200.25</v>
      </c>
      <c r="P110" s="4">
        <f>Forward!P110*(1+SUM($B110:$B$228))+(-'Swap - Encargos'!G27+'Swap - Encargos'!S27)*(1+SUM($B110:$B$228))</f>
        <v>231.75</v>
      </c>
      <c r="Q110" s="4">
        <f>Forward!Q110*(1+SUM($B110:$B$228))+(-'Swap - Encargos'!H27+'Swap - Encargos'!T27)*(1+SUM($B110:$B$228))</f>
        <v>227.25</v>
      </c>
      <c r="R110" s="4">
        <f>Forward!R110*(1+SUM($B110:$B$228))+(-'Swap - Encargos'!I27+'Swap - Encargos'!U27)*(1+SUM($B110:$B$228))</f>
        <v>230.625</v>
      </c>
      <c r="S110" s="4">
        <f>Forward!S110*(1+SUM($B110:$B$228))+(-'Swap - Encargos'!J27+'Swap - Encargos'!V27)*(1+SUM($B110:$B$228))</f>
        <v>228.375</v>
      </c>
      <c r="T110" s="4">
        <f>Forward!T110*(1+SUM($B110:$B$228))+(-'Swap - Encargos'!K27+'Swap - Encargos'!W27)*(1+SUM($B110:$B$228))</f>
        <v>226.125</v>
      </c>
      <c r="U110" s="4">
        <f>Forward!U110*(1+SUM($B110:$B$228))</f>
        <v>0</v>
      </c>
      <c r="V110" s="6"/>
      <c r="W110" s="20">
        <f t="shared" si="0"/>
        <v>189.75</v>
      </c>
      <c r="X110" s="20">
        <f t="shared" si="1"/>
        <v>250.90295040404044</v>
      </c>
      <c r="Y110" s="23">
        <f t="shared" si="2"/>
        <v>205.65</v>
      </c>
      <c r="Z110" s="23">
        <f t="shared" si="3"/>
        <v>247.98452236363639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200.0625</v>
      </c>
      <c r="AJ110" s="9">
        <f t="shared" si="8"/>
        <v>0.51322751322751325</v>
      </c>
      <c r="AK110" s="9">
        <f t="shared" si="9"/>
        <v>0.51322751322751325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Encargos'!D28+'Swap - Encargos'!P28)*(1+SUM($B111:$B$228))</f>
        <v>218.55599999999998</v>
      </c>
      <c r="N111" s="4">
        <f>Forward!N111*(1+SUM($B111:$B$228))+(-'Swap - Encargos'!E28+'Swap - Encargos'!Q28)*(1+SUM($B111:$B$228))</f>
        <v>282.44159999999999</v>
      </c>
      <c r="O111" s="4">
        <f>Forward!O111*(1+SUM($B111:$B$228))+(-'Swap - Encargos'!F28+'Swap - Encargos'!R28)*(1+SUM($B111:$B$228))</f>
        <v>270.11279999999999</v>
      </c>
      <c r="P111" s="4">
        <f>Forward!P111*(1+SUM($B111:$B$228))+(-'Swap - Encargos'!G28+'Swap - Encargos'!S28)*(1+SUM($B111:$B$228))</f>
        <v>267.87119999999999</v>
      </c>
      <c r="Q111" s="4">
        <f>Forward!Q111*(1+SUM($B111:$B$228))+(-'Swap - Encargos'!H28+'Swap - Encargos'!T28)*(1+SUM($B111:$B$228))</f>
        <v>260.0256</v>
      </c>
      <c r="R111" s="4">
        <f>Forward!R111*(1+SUM($B111:$B$228))+(-'Swap - Encargos'!I28+'Swap - Encargos'!U28)*(1+SUM($B111:$B$228))</f>
        <v>254.42160000000001</v>
      </c>
      <c r="S111" s="4">
        <f>Forward!S111*(1+SUM($B111:$B$228))+(-'Swap - Encargos'!J28+'Swap - Encargos'!V28)*(1+SUM($B111:$B$228))</f>
        <v>248.8176</v>
      </c>
      <c r="T111" s="4">
        <f>Forward!T111*(1+SUM($B111:$B$228))+(-'Swap - Encargos'!K28+'Swap - Encargos'!W28)*(1+SUM($B111:$B$228))</f>
        <v>243.21360000000001</v>
      </c>
      <c r="U111" s="4">
        <f>Forward!U111*(1+SUM($B111:$B$228))</f>
        <v>0</v>
      </c>
      <c r="V111" s="6"/>
      <c r="W111" s="20">
        <f t="shared" si="0"/>
        <v>258.40666666666664</v>
      </c>
      <c r="X111" s="20">
        <f t="shared" si="1"/>
        <v>250.90295040404044</v>
      </c>
      <c r="Y111" s="23">
        <f t="shared" si="2"/>
        <v>260.39920000000001</v>
      </c>
      <c r="Z111" s="23">
        <f t="shared" si="3"/>
        <v>247.98452236363639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131.40583333333336</v>
      </c>
      <c r="AJ111" s="9">
        <f t="shared" si="8"/>
        <v>0.33710010154454606</v>
      </c>
      <c r="AK111" s="9">
        <f t="shared" si="9"/>
        <v>0.33710010154454606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Encargos'!D29+'Swap - Encargos'!P29)*(1+SUM($B112:$B$228))</f>
        <v>220.27500000000003</v>
      </c>
      <c r="N112" s="4">
        <f>Forward!N112*(1+SUM($B112:$B$228))+(-'Swap - Encargos'!E29+'Swap - Encargos'!Q29)*(1+SUM($B112:$B$228))</f>
        <v>261.4375</v>
      </c>
      <c r="O112" s="4">
        <f>Forward!O112*(1+SUM($B112:$B$228))+(-'Swap - Encargos'!F29+'Swap - Encargos'!R29)*(1+SUM($B112:$B$228))</f>
        <v>253.65</v>
      </c>
      <c r="P112" s="4">
        <f>Forward!P112*(1+SUM($B112:$B$228))+(-'Swap - Encargos'!G29+'Swap - Encargos'!S29)*(1+SUM($B112:$B$228))</f>
        <v>250.31250000000003</v>
      </c>
      <c r="Q112" s="4">
        <f>Forward!Q112*(1+SUM($B112:$B$228))+(-'Swap - Encargos'!H29+'Swap - Encargos'!T29)*(1+SUM($B112:$B$228))</f>
        <v>252.53749999999999</v>
      </c>
      <c r="R112" s="4">
        <f>Forward!R112*(1+SUM($B112:$B$228))+(-'Swap - Encargos'!I29+'Swap - Encargos'!U29)*(1+SUM($B112:$B$228))</f>
        <v>251.42500000000001</v>
      </c>
      <c r="S112" s="4">
        <f>Forward!S112*(1+SUM($B112:$B$228))+(-'Swap - Encargos'!J29+'Swap - Encargos'!V29)*(1+SUM($B112:$B$228))</f>
        <v>245.86250000000001</v>
      </c>
      <c r="T112" s="4">
        <f>Forward!T112*(1+SUM($B112:$B$228))+(-'Swap - Encargos'!K29+'Swap - Encargos'!W29)*(1+SUM($B112:$B$228))</f>
        <v>240.3</v>
      </c>
      <c r="U112" s="4">
        <f>Forward!U112*(1+SUM($B112:$B$228))</f>
        <v>0</v>
      </c>
      <c r="V112" s="6"/>
      <c r="W112" s="20">
        <f t="shared" si="0"/>
        <v>246.78958333333333</v>
      </c>
      <c r="X112" s="20">
        <f t="shared" si="1"/>
        <v>250.90295040404044</v>
      </c>
      <c r="Y112" s="23">
        <f t="shared" si="2"/>
        <v>248.68083333333334</v>
      </c>
      <c r="Z112" s="23">
        <f t="shared" si="3"/>
        <v>247.98452236363639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143.02291666666667</v>
      </c>
      <c r="AJ112" s="9">
        <f t="shared" si="8"/>
        <v>0.36690182245737801</v>
      </c>
      <c r="AK112" s="9">
        <f t="shared" si="9"/>
        <v>0.36690182245737801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Encargos'!D30+'Swap - Encargos'!P30)*(1+SUM($B113:$B$228))</f>
        <v>199.96199999999999</v>
      </c>
      <c r="N113" s="4">
        <f>Forward!N113*(1+SUM($B113:$B$228))+(-'Swap - Encargos'!E30+'Swap - Encargos'!Q30)*(1+SUM($B113:$B$228))</f>
        <v>232.1781</v>
      </c>
      <c r="O113" s="4">
        <f>Forward!O113*(1+SUM($B113:$B$228))+(-'Swap - Encargos'!F30+'Swap - Encargos'!R30)*(1+SUM($B113:$B$228))</f>
        <v>237.73259999999999</v>
      </c>
      <c r="P113" s="4">
        <f>Forward!P113*(1+SUM($B113:$B$228))+(-'Swap - Encargos'!G30+'Swap - Encargos'!S30)*(1+SUM($B113:$B$228))</f>
        <v>239.95439999999999</v>
      </c>
      <c r="Q113" s="4">
        <f>Forward!Q113*(1+SUM($B113:$B$228))+(-'Swap - Encargos'!H30+'Swap - Encargos'!T30)*(1+SUM($B113:$B$228))</f>
        <v>236.6217</v>
      </c>
      <c r="R113" s="4">
        <f>Forward!R113*(1+SUM($B113:$B$228))+(-'Swap - Encargos'!I30+'Swap - Encargos'!U30)*(1+SUM($B113:$B$228))</f>
        <v>228.84540000000001</v>
      </c>
      <c r="S113" s="4">
        <f>Forward!S113*(1+SUM($B113:$B$228))+(-'Swap - Encargos'!J30+'Swap - Encargos'!V30)*(1+SUM($B113:$B$228))</f>
        <v>223.29089999999999</v>
      </c>
      <c r="T113" s="4">
        <f>Forward!T113*(1+SUM($B113:$B$228))+(-'Swap - Encargos'!K30+'Swap - Encargos'!W30)*(1+SUM($B113:$B$228))</f>
        <v>217.7364</v>
      </c>
      <c r="U113" s="4">
        <f>Forward!U113*(1+SUM($B113:$B$228))</f>
        <v>0</v>
      </c>
      <c r="V113" s="6"/>
      <c r="W113" s="20">
        <f t="shared" si="0"/>
        <v>226.62360000000001</v>
      </c>
      <c r="X113" s="20">
        <f t="shared" si="1"/>
        <v>250.90295040404044</v>
      </c>
      <c r="Y113" s="23">
        <f t="shared" si="2"/>
        <v>230.73392999999999</v>
      </c>
      <c r="Z113" s="23">
        <f t="shared" si="3"/>
        <v>247.98452236363639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163.18889999999999</v>
      </c>
      <c r="AJ113" s="9">
        <f t="shared" si="8"/>
        <v>0.41863434343434341</v>
      </c>
      <c r="AK113" s="9">
        <f t="shared" si="9"/>
        <v>0.41863434343434341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Encargos'!D31+'Swap - Encargos'!P31)*(1+SUM($B114:$B$228))</f>
        <v>179.3502</v>
      </c>
      <c r="N114" s="4">
        <f>Forward!N114*(1+SUM($B114:$B$228))+(-'Swap - Encargos'!E31+'Swap - Encargos'!Q31)*(1+SUM($B114:$B$228))</f>
        <v>220.31289999999998</v>
      </c>
      <c r="O114" s="4">
        <f>Forward!O114*(1+SUM($B114:$B$228))+(-'Swap - Encargos'!F31+'Swap - Encargos'!R31)*(1+SUM($B114:$B$228))</f>
        <v>231.38390000000001</v>
      </c>
      <c r="P114" s="4">
        <f>Forward!P114*(1+SUM($B114:$B$228))+(-'Swap - Encargos'!G31+'Swap - Encargos'!S31)*(1+SUM($B114:$B$228))</f>
        <v>228.0626</v>
      </c>
      <c r="Q114" s="4">
        <f>Forward!Q114*(1+SUM($B114:$B$228))+(-'Swap - Encargos'!H31+'Swap - Encargos'!T31)*(1+SUM($B114:$B$228))</f>
        <v>226.95549999999997</v>
      </c>
      <c r="R114" s="4">
        <f>Forward!R114*(1+SUM($B114:$B$228))+(-'Swap - Encargos'!I31+'Swap - Encargos'!U31)*(1+SUM($B114:$B$228))</f>
        <v>222.52709999999999</v>
      </c>
      <c r="S114" s="4">
        <f>Forward!S114*(1+SUM($B114:$B$228))+(-'Swap - Encargos'!J31+'Swap - Encargos'!V31)*(1+SUM($B114:$B$228))</f>
        <v>216.99159999999998</v>
      </c>
      <c r="T114" s="4">
        <f>Forward!T114*(1+SUM($B114:$B$228))+(-'Swap - Encargos'!K31+'Swap - Encargos'!W31)*(1+SUM($B114:$B$228))</f>
        <v>211.45609999999999</v>
      </c>
      <c r="U114" s="4">
        <f>Forward!U114*(1+SUM($B114:$B$228))</f>
        <v>0</v>
      </c>
      <c r="V114" s="6"/>
      <c r="W114" s="20">
        <f t="shared" si="0"/>
        <v>215.76148888888886</v>
      </c>
      <c r="X114" s="20">
        <f t="shared" si="1"/>
        <v>250.90295040404044</v>
      </c>
      <c r="Y114" s="23">
        <f t="shared" si="2"/>
        <v>220.09147999999996</v>
      </c>
      <c r="Z114" s="23">
        <f t="shared" si="3"/>
        <v>247.98452236363639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174.05101111111114</v>
      </c>
      <c r="AJ114" s="9">
        <f t="shared" si="8"/>
        <v>0.44649930700301077</v>
      </c>
      <c r="AK114" s="9">
        <f t="shared" si="9"/>
        <v>0.44649930700301077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Encargos'!D32+'Swap - Encargos'!P32)*(1+SUM($B115:$B$228))</f>
        <v>243.6525</v>
      </c>
      <c r="N115" s="4">
        <f>Forward!N115*(1+SUM($B115:$B$228))+(-'Swap - Encargos'!E32+'Swap - Encargos'!Q32)*(1+SUM($B115:$B$228))</f>
        <v>255.78000000000003</v>
      </c>
      <c r="O115" s="4">
        <f>Forward!O115*(1+SUM($B115:$B$228))+(-'Swap - Encargos'!F32+'Swap - Encargos'!R32)*(1+SUM($B115:$B$228))</f>
        <v>249.16500000000002</v>
      </c>
      <c r="P115" s="4">
        <f>Forward!P115*(1+SUM($B115:$B$228))+(-'Swap - Encargos'!G32+'Swap - Encargos'!S32)*(1+SUM($B115:$B$228))</f>
        <v>237.03750000000002</v>
      </c>
      <c r="Q115" s="4">
        <f>Forward!Q115*(1+SUM($B115:$B$228))+(-'Swap - Encargos'!H32+'Swap - Encargos'!T32)*(1+SUM($B115:$B$228))</f>
        <v>234.83250000000001</v>
      </c>
      <c r="R115" s="4">
        <f>Forward!R115*(1+SUM($B115:$B$228))+(-'Swap - Encargos'!I32+'Swap - Encargos'!U32)*(1+SUM($B115:$B$228))</f>
        <v>227.11500000000001</v>
      </c>
      <c r="S115" s="4">
        <f>Forward!S115*(1+SUM($B115:$B$228))+(-'Swap - Encargos'!J32+'Swap - Encargos'!V32)*(1+SUM($B115:$B$228))</f>
        <v>221.60249999999999</v>
      </c>
      <c r="T115" s="4">
        <f>Forward!T115*(1+SUM($B115:$B$228))+(-'Swap - Encargos'!K32+'Swap - Encargos'!W32)*(1+SUM($B115:$B$228))</f>
        <v>216.09</v>
      </c>
      <c r="U115" s="4">
        <f>Forward!U115*(1+SUM($B115:$B$228))</f>
        <v>0</v>
      </c>
      <c r="V115" s="6"/>
      <c r="W115" s="20">
        <f t="shared" si="0"/>
        <v>248.61375000000004</v>
      </c>
      <c r="X115" s="20">
        <f t="shared" si="1"/>
        <v>250.90295040404044</v>
      </c>
      <c r="Y115" s="23">
        <f t="shared" si="2"/>
        <v>242.71537500000005</v>
      </c>
      <c r="Z115" s="23">
        <f t="shared" si="3"/>
        <v>247.98452236363639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141.19874999999996</v>
      </c>
      <c r="AJ115" s="9">
        <f t="shared" si="8"/>
        <v>0.36222222222222211</v>
      </c>
      <c r="AK115" s="9">
        <f t="shared" si="9"/>
        <v>0.36222222222222211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Encargos'!D33+'Swap - Encargos'!P33)*(1+SUM($B116:$B$228))</f>
        <v>303.71039999999999</v>
      </c>
      <c r="N116" s="4">
        <f>Forward!N116*(1+SUM($B116:$B$228))+(-'Swap - Encargos'!E33+'Swap - Encargos'!Q33)*(1+SUM($B116:$B$228))</f>
        <v>277.30080000000004</v>
      </c>
      <c r="O116" s="4">
        <f>Forward!O116*(1+SUM($B116:$B$228))+(-'Swap - Encargos'!F33+'Swap - Encargos'!R33)*(1+SUM($B116:$B$228))</f>
        <v>255.29280000000003</v>
      </c>
      <c r="P116" s="4">
        <f>Forward!P116*(1+SUM($B116:$B$228))+(-'Swap - Encargos'!G33+'Swap - Encargos'!S33)*(1+SUM($B116:$B$228))</f>
        <v>240.98760000000001</v>
      </c>
      <c r="Q116" s="4">
        <f>Forward!Q116*(1+SUM($B116:$B$228))+(-'Swap - Encargos'!H33+'Swap - Encargos'!T33)*(1+SUM($B116:$B$228))</f>
        <v>235.48560000000001</v>
      </c>
      <c r="R116" s="4">
        <f>Forward!R116*(1+SUM($B116:$B$228))+(-'Swap - Encargos'!I33+'Swap - Encargos'!U33)*(1+SUM($B116:$B$228))</f>
        <v>227.78280000000001</v>
      </c>
      <c r="S116" s="4">
        <f>Forward!S116*(1+SUM($B116:$B$228))+(-'Swap - Encargos'!J33+'Swap - Encargos'!V33)*(1+SUM($B116:$B$228))</f>
        <v>222.2808</v>
      </c>
      <c r="T116" s="4">
        <f>Forward!T116*(1+SUM($B116:$B$228))+(-'Swap - Encargos'!K33+'Swap - Encargos'!W33)*(1+SUM($B116:$B$228))</f>
        <v>216.77879999999999</v>
      </c>
      <c r="U116" s="4">
        <f>Forward!U116*(1+SUM($B116:$B$228))</f>
        <v>0</v>
      </c>
      <c r="V116" s="6"/>
      <c r="W116" s="20">
        <f t="shared" si="0"/>
        <v>268.31420000000003</v>
      </c>
      <c r="X116" s="20">
        <f t="shared" si="1"/>
        <v>250.90295040404044</v>
      </c>
      <c r="Y116" s="23">
        <f t="shared" si="2"/>
        <v>254.96268000000003</v>
      </c>
      <c r="Z116" s="23">
        <f t="shared" si="3"/>
        <v>247.98452236363639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121.49829999999997</v>
      </c>
      <c r="AJ116" s="9">
        <f t="shared" si="8"/>
        <v>0.31168395061728388</v>
      </c>
      <c r="AK116" s="9">
        <f t="shared" si="9"/>
        <v>0.31168395061728388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Encargos'!D34+'Swap - Encargos'!P34)*(1+SUM($B117:$B$228))</f>
        <v>242.3486</v>
      </c>
      <c r="N117" s="4">
        <f>Forward!N117*(1+SUM($B117:$B$228))+(-'Swap - Encargos'!E34+'Swap - Encargos'!Q34)*(1+SUM($B117:$B$228))</f>
        <v>259.89420000000001</v>
      </c>
      <c r="O117" s="4">
        <f>Forward!O117*(1+SUM($B117:$B$228))+(-'Swap - Encargos'!F34+'Swap - Encargos'!R34)*(1+SUM($B117:$B$228))</f>
        <v>242.3486</v>
      </c>
      <c r="P117" s="4">
        <f>Forward!P117*(1+SUM($B117:$B$228))+(-'Swap - Encargos'!G34+'Swap - Encargos'!S34)*(1+SUM($B117:$B$228))</f>
        <v>237.9622</v>
      </c>
      <c r="Q117" s="4">
        <f>Forward!Q117*(1+SUM($B117:$B$228))+(-'Swap - Encargos'!H34+'Swap - Encargos'!T34)*(1+SUM($B117:$B$228))</f>
        <v>228.09280000000001</v>
      </c>
      <c r="R117" s="4">
        <f>Forward!R117*(1+SUM($B117:$B$228))+(-'Swap - Encargos'!I34+'Swap - Encargos'!U34)*(1+SUM($B117:$B$228))</f>
        <v>220.41659999999999</v>
      </c>
      <c r="S117" s="4">
        <f>Forward!S117*(1+SUM($B117:$B$228))+(-'Swap - Encargos'!J34+'Swap - Encargos'!V34)*(1+SUM($B117:$B$228))</f>
        <v>217.1268</v>
      </c>
      <c r="T117" s="4">
        <f>Forward!T117*(1+SUM($B117:$B$228))+(-'Swap - Encargos'!K34+'Swap - Encargos'!W34)*(1+SUM($B117:$B$228))</f>
        <v>212.74040000000002</v>
      </c>
      <c r="U117" s="4">
        <f>Forward!U117*(1+SUM($B117:$B$228))</f>
        <v>0</v>
      </c>
      <c r="V117" s="6"/>
      <c r="W117" s="20">
        <f t="shared" si="0"/>
        <v>247.34422222222221</v>
      </c>
      <c r="X117" s="20">
        <f t="shared" si="1"/>
        <v>250.90295040404044</v>
      </c>
      <c r="Y117" s="23">
        <f t="shared" si="2"/>
        <v>239.5705466666667</v>
      </c>
      <c r="Z117" s="23">
        <f t="shared" si="3"/>
        <v>247.98452236363639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142.46827777777779</v>
      </c>
      <c r="AJ117" s="9">
        <f t="shared" si="8"/>
        <v>0.36547898740491336</v>
      </c>
      <c r="AK117" s="9">
        <f t="shared" si="9"/>
        <v>0.36547898740491336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Encargos'!D35+'Swap - Encargos'!P35)*(1+SUM($B118:$B$228))</f>
        <v>293.37959999999998</v>
      </c>
      <c r="N118" s="4">
        <f>Forward!N118*(1+SUM($B118:$B$228))+(-'Swap - Encargos'!E35+'Swap - Encargos'!Q35)*(1+SUM($B118:$B$228))</f>
        <v>269.2962</v>
      </c>
      <c r="O118" s="4">
        <f>Forward!O118*(1+SUM($B118:$B$228))+(-'Swap - Encargos'!F35+'Swap - Encargos'!R35)*(1+SUM($B118:$B$228))</f>
        <v>253.97039999999998</v>
      </c>
      <c r="P118" s="4">
        <f>Forward!P118*(1+SUM($B118:$B$228))+(-'Swap - Encargos'!G35+'Swap - Encargos'!S35)*(1+SUM($B118:$B$228))</f>
        <v>243.02339999999998</v>
      </c>
      <c r="Q118" s="4">
        <f>Forward!Q118*(1+SUM($B118:$B$228))+(-'Swap - Encargos'!H35+'Swap - Encargos'!T35)*(1+SUM($B118:$B$228))</f>
        <v>232.07640000000001</v>
      </c>
      <c r="R118" s="4">
        <f>Forward!R118*(1+SUM($B118:$B$228))+(-'Swap - Encargos'!I35+'Swap - Encargos'!U35)*(1+SUM($B118:$B$228))</f>
        <v>228.79230000000001</v>
      </c>
      <c r="S118" s="4">
        <f>Forward!S118*(1+SUM($B118:$B$228))+(-'Swap - Encargos'!J35+'Swap - Encargos'!V35)*(1+SUM($B118:$B$228))</f>
        <v>225.50820000000002</v>
      </c>
      <c r="T118" s="4">
        <f>Forward!T118*(1+SUM($B118:$B$228))+(-'Swap - Encargos'!K35+'Swap - Encargos'!W35)*(1+SUM($B118:$B$228))</f>
        <v>221.1294</v>
      </c>
      <c r="U118" s="4">
        <f>Forward!U118*(1+SUM($B118:$B$228))</f>
        <v>0</v>
      </c>
      <c r="V118" s="6"/>
      <c r="W118" s="20">
        <f t="shared" si="0"/>
        <v>261.02513333333332</v>
      </c>
      <c r="X118" s="20">
        <f t="shared" si="1"/>
        <v>250.90295040404044</v>
      </c>
      <c r="Y118" s="23">
        <f t="shared" si="2"/>
        <v>249.73756</v>
      </c>
      <c r="Z118" s="23">
        <f t="shared" si="3"/>
        <v>247.98452236363639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128.78736666666668</v>
      </c>
      <c r="AJ118" s="9">
        <f t="shared" si="8"/>
        <v>0.33038285500507725</v>
      </c>
      <c r="AK118" s="9">
        <f t="shared" si="9"/>
        <v>0.33038285500507725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Encargos'!D36+'Swap - Encargos'!P36)*(1+SUM($B119:$B$228))</f>
        <v>352.1669</v>
      </c>
      <c r="N119" s="4">
        <f>Forward!N119*(1+SUM($B119:$B$228))+(-'Swap - Encargos'!E36+'Swap - Encargos'!Q36)*(1+SUM($B119:$B$228))</f>
        <v>273.6653</v>
      </c>
      <c r="O119" s="4">
        <f>Forward!O119*(1+SUM($B119:$B$228))+(-'Swap - Encargos'!F36+'Swap - Encargos'!R36)*(1+SUM($B119:$B$228))</f>
        <v>245.31750000000002</v>
      </c>
      <c r="P119" s="4">
        <f>Forward!P119*(1+SUM($B119:$B$228))+(-'Swap - Encargos'!G36+'Swap - Encargos'!S36)*(1+SUM($B119:$B$228))</f>
        <v>231.14359999999999</v>
      </c>
      <c r="Q119" s="4">
        <f>Forward!Q119*(1+SUM($B119:$B$228))+(-'Swap - Encargos'!H36+'Swap - Encargos'!T36)*(1+SUM($B119:$B$228))</f>
        <v>232.23390000000003</v>
      </c>
      <c r="R119" s="4">
        <f>Forward!R119*(1+SUM($B119:$B$228))+(-'Swap - Encargos'!I36+'Swap - Encargos'!U36)*(1+SUM($B119:$B$228))</f>
        <v>224.60180000000003</v>
      </c>
      <c r="S119" s="4">
        <f>Forward!S119*(1+SUM($B119:$B$228))+(-'Swap - Encargos'!J36+'Swap - Encargos'!V36)*(1+SUM($B119:$B$228))</f>
        <v>221.33090000000001</v>
      </c>
      <c r="T119" s="4">
        <f>Forward!T119*(1+SUM($B119:$B$228))+(-'Swap - Encargos'!K36+'Swap - Encargos'!W36)*(1+SUM($B119:$B$228))</f>
        <v>216.96970000000002</v>
      </c>
      <c r="U119" s="4">
        <f>Forward!U119*(1+SUM($B119:$B$228))</f>
        <v>0</v>
      </c>
      <c r="V119" s="6"/>
      <c r="W119" s="20">
        <f t="shared" si="0"/>
        <v>260.12740833333334</v>
      </c>
      <c r="X119" s="20">
        <f t="shared" si="1"/>
        <v>250.90295040404044</v>
      </c>
      <c r="Y119" s="23">
        <f t="shared" si="2"/>
        <v>247.77067500000001</v>
      </c>
      <c r="Z119" s="23">
        <f t="shared" si="3"/>
        <v>247.98452236363639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129.68509166666666</v>
      </c>
      <c r="AJ119" s="9">
        <f t="shared" si="8"/>
        <v>0.33268582117471007</v>
      </c>
      <c r="AK119" s="9">
        <f t="shared" si="9"/>
        <v>0.33268582117471007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Encargos'!D37+'Swap - Encargos'!P37)*(1+SUM($B120:$B$228))</f>
        <v>312.45119999999997</v>
      </c>
      <c r="N120" s="4">
        <f>Forward!N120*(1+SUM($B120:$B$228))+(-'Swap - Encargos'!E37+'Swap - Encargos'!Q37)*(1+SUM($B120:$B$228))</f>
        <v>202.87629999999999</v>
      </c>
      <c r="O120" s="4">
        <f>Forward!O120*(1+SUM($B120:$B$228))+(-'Swap - Encargos'!F37+'Swap - Encargos'!R37)*(1+SUM($B120:$B$228))</f>
        <v>232.1686</v>
      </c>
      <c r="P120" s="4">
        <f>Forward!P120*(1+SUM($B120:$B$228))+(-'Swap - Encargos'!G37+'Swap - Encargos'!S37)*(1+SUM($B120:$B$228))</f>
        <v>232.1686</v>
      </c>
      <c r="Q120" s="4">
        <f>Forward!Q120*(1+SUM($B120:$B$228))+(-'Swap - Encargos'!H37+'Swap - Encargos'!T37)*(1+SUM($B120:$B$228))</f>
        <v>221.31960000000001</v>
      </c>
      <c r="R120" s="4">
        <f>Forward!R120*(1+SUM($B120:$B$228))+(-'Swap - Encargos'!I37+'Swap - Encargos'!U37)*(1+SUM($B120:$B$228))</f>
        <v>219.14979999999997</v>
      </c>
      <c r="S120" s="4">
        <f>Forward!S120*(1+SUM($B120:$B$228))+(-'Swap - Encargos'!J37+'Swap - Encargos'!V37)*(1+SUM($B120:$B$228))</f>
        <v>215.89509999999999</v>
      </c>
      <c r="T120" s="4">
        <f>Forward!T120*(1+SUM($B120:$B$228))+(-'Swap - Encargos'!K37+'Swap - Encargos'!W37)*(1+SUM($B120:$B$228))</f>
        <v>211.55549999999999</v>
      </c>
      <c r="U120" s="4">
        <f>Forward!U120*(1+SUM($B120:$B$228))</f>
        <v>0</v>
      </c>
      <c r="V120" s="6"/>
      <c r="W120" s="20">
        <f t="shared" si="0"/>
        <v>226.86464444444442</v>
      </c>
      <c r="X120" s="20">
        <f t="shared" si="1"/>
        <v>250.90295040404044</v>
      </c>
      <c r="Y120" s="23">
        <f t="shared" si="2"/>
        <v>224.64662666666663</v>
      </c>
      <c r="Z120" s="23">
        <f t="shared" si="3"/>
        <v>247.98452236363639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162.94785555555558</v>
      </c>
      <c r="AJ120" s="9">
        <f t="shared" si="8"/>
        <v>0.41801598346783536</v>
      </c>
      <c r="AK120" s="9">
        <f t="shared" si="9"/>
        <v>0.41801598346783536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Encargos'!D38+'Swap - Encargos'!P38)*(1+SUM($B121:$B$228))</f>
        <v>169.71699999999998</v>
      </c>
      <c r="N121" s="4">
        <f>Forward!N121*(1+SUM($B121:$B$228))+(-'Swap - Encargos'!E38+'Swap - Encargos'!Q38)*(1+SUM($B121:$B$228))</f>
        <v>217.28099999999998</v>
      </c>
      <c r="O121" s="4">
        <f>Forward!O121*(1+SUM($B121:$B$228))+(-'Swap - Encargos'!F38+'Swap - Encargos'!R38)*(1+SUM($B121:$B$228))</f>
        <v>233.49600000000001</v>
      </c>
      <c r="P121" s="4">
        <f>Forward!P121*(1+SUM($B121:$B$228))+(-'Swap - Encargos'!G38+'Swap - Encargos'!S38)*(1+SUM($B121:$B$228))</f>
        <v>244.30599999999998</v>
      </c>
      <c r="Q121" s="4">
        <f>Forward!Q121*(1+SUM($B121:$B$228))+(-'Swap - Encargos'!H38+'Swap - Encargos'!T38)*(1+SUM($B121:$B$228))</f>
        <v>235.65800000000002</v>
      </c>
      <c r="R121" s="4">
        <f>Forward!R121*(1+SUM($B121:$B$228))+(-'Swap - Encargos'!I38+'Swap - Encargos'!U38)*(1+SUM($B121:$B$228))</f>
        <v>229.172</v>
      </c>
      <c r="S121" s="4">
        <f>Forward!S121*(1+SUM($B121:$B$228))+(-'Swap - Encargos'!J38+'Swap - Encargos'!V38)*(1+SUM($B121:$B$228))</f>
        <v>225.929</v>
      </c>
      <c r="T121" s="4">
        <f>Forward!T121*(1+SUM($B121:$B$228))+(-'Swap - Encargos'!K38+'Swap - Encargos'!W38)*(1+SUM($B121:$B$228))</f>
        <v>221.60499999999999</v>
      </c>
      <c r="U121" s="4">
        <f>Forward!U121*(1+SUM($B121:$B$228))</f>
        <v>0</v>
      </c>
      <c r="V121" s="6"/>
      <c r="W121" s="20">
        <f t="shared" si="0"/>
        <v>229.62241666666665</v>
      </c>
      <c r="X121" s="20">
        <f t="shared" si="1"/>
        <v>250.90295040404044</v>
      </c>
      <c r="Y121" s="23">
        <f t="shared" si="2"/>
        <v>230.99168333333333</v>
      </c>
      <c r="Z121" s="23">
        <f t="shared" si="3"/>
        <v>247.98452236363639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160.19008333333335</v>
      </c>
      <c r="AJ121" s="9">
        <f t="shared" si="8"/>
        <v>0.41094137138581588</v>
      </c>
      <c r="AK121" s="9">
        <f t="shared" si="9"/>
        <v>0.41094137138581588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Encargos'!E39+'Swap - Encargos'!Q39)*(1+SUM($B122:$B$228))</f>
        <v>216.23580000000001</v>
      </c>
      <c r="O122" s="4">
        <f>Forward!O122*(1+SUM($B122:$B$228))+(-'Swap - Encargos'!F39+'Swap - Encargos'!R39)*(1+SUM($B122:$B$228))</f>
        <v>243.13080000000002</v>
      </c>
      <c r="P122" s="4">
        <f>Forward!P122*(1+SUM($B122:$B$228))+(-'Swap - Encargos'!G39+'Swap - Encargos'!S39)*(1+SUM($B122:$B$228))</f>
        <v>236.67600000000002</v>
      </c>
      <c r="Q122" s="4">
        <f>Forward!Q122*(1+SUM($B122:$B$228))+(-'Swap - Encargos'!H39+'Swap - Encargos'!T39)*(1+SUM($B122:$B$228))</f>
        <v>226.99380000000002</v>
      </c>
      <c r="R122" s="4">
        <f>Forward!R122*(1+SUM($B122:$B$228))+(-'Swap - Encargos'!I39+'Swap - Encargos'!U39)*(1+SUM($B122:$B$228))</f>
        <v>221.61480000000003</v>
      </c>
      <c r="S122" s="4">
        <f>Forward!S122*(1+SUM($B122:$B$228))+(-'Swap - Encargos'!J39+'Swap - Encargos'!V39)*(1+SUM($B122:$B$228))</f>
        <v>218.38740000000001</v>
      </c>
      <c r="T122" s="4">
        <f>Forward!T122*(1+SUM($B122:$B$228))+(-'Swap - Encargos'!K39+'Swap - Encargos'!W39)*(1+SUM($B122:$B$228))</f>
        <v>214.08420000000001</v>
      </c>
      <c r="U122" s="4">
        <f>Forward!U122*(1+SUM($B122:$B$228))</f>
        <v>0</v>
      </c>
      <c r="V122" s="6"/>
      <c r="W122" s="20">
        <f t="shared" si="0"/>
        <v>232.01420000000002</v>
      </c>
      <c r="X122" s="20">
        <f t="shared" si="1"/>
        <v>250.90295040404044</v>
      </c>
      <c r="Y122" s="23">
        <f t="shared" si="2"/>
        <v>228.93024000000003</v>
      </c>
      <c r="Z122" s="23">
        <f t="shared" si="3"/>
        <v>247.98452236363639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174.96093999999999</v>
      </c>
      <c r="AJ122" s="9">
        <f t="shared" si="8"/>
        <v>0.42990571856551235</v>
      </c>
      <c r="AK122" s="9">
        <f t="shared" si="9"/>
        <v>0.42990571856551235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Encargos'!E40+'Swap - Encargos'!Q40)*(1+SUM($B123:$B$228))</f>
        <v>272.84680000000003</v>
      </c>
      <c r="O123" s="4">
        <f>Forward!O123*(1+SUM($B123:$B$228))+(-'Swap - Encargos'!F40+'Swap - Encargos'!R40)*(1+SUM($B123:$B$228))</f>
        <v>256.73380000000003</v>
      </c>
      <c r="P123" s="4">
        <f>Forward!P123*(1+SUM($B123:$B$228))+(-'Swap - Encargos'!G40+'Swap - Encargos'!S40)*(1+SUM($B123:$B$228))</f>
        <v>254.58540000000002</v>
      </c>
      <c r="Q123" s="4">
        <f>Forward!Q123*(1+SUM($B123:$B$228))+(-'Swap - Encargos'!H40+'Swap - Encargos'!T40)*(1+SUM($B123:$B$228))</f>
        <v>235.24979999999999</v>
      </c>
      <c r="R123" s="4">
        <f>Forward!R123*(1+SUM($B123:$B$228))+(-'Swap - Encargos'!I40+'Swap - Encargos'!U40)*(1+SUM($B123:$B$228))</f>
        <v>230.95300000000003</v>
      </c>
      <c r="S123" s="4">
        <f>Forward!S123*(1+SUM($B123:$B$228))+(-'Swap - Encargos'!J40+'Swap - Encargos'!V40)*(1+SUM($B123:$B$228))</f>
        <v>227.7304</v>
      </c>
      <c r="T123" s="4">
        <f>Forward!T123*(1+SUM($B123:$B$228))+(-'Swap - Encargos'!K40+'Swap - Encargos'!W40)*(1+SUM($B123:$B$228))</f>
        <v>218.06260000000003</v>
      </c>
      <c r="U123" s="4">
        <f>Forward!U123*(1+SUM($B123:$B$228))</f>
        <v>0</v>
      </c>
      <c r="V123" s="6"/>
      <c r="W123" s="20">
        <f t="shared" si="0"/>
        <v>260.34430555555559</v>
      </c>
      <c r="X123" s="20">
        <f t="shared" si="1"/>
        <v>250.90295040404044</v>
      </c>
      <c r="Y123" s="23">
        <f t="shared" si="2"/>
        <v>249.32182000000006</v>
      </c>
      <c r="Z123" s="23">
        <f t="shared" si="3"/>
        <v>247.98452236363639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146.63083444444442</v>
      </c>
      <c r="AJ123" s="9">
        <f t="shared" si="8"/>
        <v>0.36029432766936187</v>
      </c>
      <c r="AK123" s="9">
        <f t="shared" si="9"/>
        <v>0.36029432766936187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Encargos'!E41+'Swap - Encargos'!Q41)*(1+SUM($B124:$B$228))</f>
        <v>345.91859999999997</v>
      </c>
      <c r="O124" s="4">
        <f>Forward!O124*(1+SUM($B124:$B$228))+(-'Swap - Encargos'!F41+'Swap - Encargos'!R41)*(1+SUM($B124:$B$228))</f>
        <v>284.37479999999999</v>
      </c>
      <c r="P124" s="4">
        <f>Forward!P124*(1+SUM($B124:$B$228))+(-'Swap - Encargos'!G41+'Swap - Encargos'!S41)*(1+SUM($B124:$B$228))</f>
        <v>249.35849999999996</v>
      </c>
      <c r="Q124" s="4">
        <f>Forward!Q124*(1+SUM($B124:$B$228))+(-'Swap - Encargos'!H41+'Swap - Encargos'!T41)*(1+SUM($B124:$B$228))</f>
        <v>240.86969999999999</v>
      </c>
      <c r="R124" s="4">
        <f>Forward!R124*(1+SUM($B124:$B$228))+(-'Swap - Encargos'!I41+'Swap - Encargos'!U41)*(1+SUM($B124:$B$228))</f>
        <v>235.5642</v>
      </c>
      <c r="S124" s="4">
        <f>Forward!S124*(1+SUM($B124:$B$228))+(-'Swap - Encargos'!J41+'Swap - Encargos'!V41)*(1+SUM($B124:$B$228))</f>
        <v>235.5642</v>
      </c>
      <c r="T124" s="4">
        <f>Forward!T124*(1+SUM($B124:$B$228))+(-'Swap - Encargos'!K41+'Swap - Encargos'!W41)*(1+SUM($B124:$B$228))</f>
        <v>224.95319999999998</v>
      </c>
      <c r="U124" s="4">
        <f>Forward!U124*(1+SUM($B124:$B$228))</f>
        <v>0</v>
      </c>
      <c r="V124" s="6"/>
      <c r="W124" s="20">
        <f t="shared" si="0"/>
        <v>287.38125000000002</v>
      </c>
      <c r="X124" s="20">
        <f t="shared" si="1"/>
        <v>250.90295040404044</v>
      </c>
      <c r="Y124" s="23">
        <f t="shared" si="2"/>
        <v>267.53868</v>
      </c>
      <c r="Z124" s="23">
        <f t="shared" si="3"/>
        <v>247.98452236363639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119.59388999999999</v>
      </c>
      <c r="AJ124" s="9">
        <f t="shared" si="8"/>
        <v>0.29386043088528696</v>
      </c>
      <c r="AK124" s="9">
        <f t="shared" si="9"/>
        <v>0.29386043088528696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Encargos'!E42+'Swap - Encargos'!Q42)*(1+SUM($B125:$B$228))</f>
        <v>349.10569999999996</v>
      </c>
      <c r="O125" s="4">
        <f>Forward!O125*(1+SUM($B125:$B$228))+(-'Swap - Encargos'!F42+'Swap - Encargos'!R42)*(1+SUM($B125:$B$228))</f>
        <v>285.82369999999997</v>
      </c>
      <c r="P125" s="4">
        <f>Forward!P125*(1+SUM($B125:$B$228))+(-'Swap - Encargos'!G42+'Swap - Encargos'!S42)*(1+SUM($B125:$B$228))</f>
        <v>242.58099999999999</v>
      </c>
      <c r="Q125" s="4">
        <f>Forward!Q125*(1+SUM($B125:$B$228))+(-'Swap - Encargos'!H42+'Swap - Encargos'!T42)*(1+SUM($B125:$B$228))</f>
        <v>224.65109999999999</v>
      </c>
      <c r="R125" s="4">
        <f>Forward!R125*(1+SUM($B125:$B$228))+(-'Swap - Encargos'!I42+'Swap - Encargos'!U42)*(1+SUM($B125:$B$228))</f>
        <v>232.03399999999999</v>
      </c>
      <c r="S125" s="4">
        <f>Forward!S125*(1+SUM($B125:$B$228))+(-'Swap - Encargos'!J42+'Swap - Encargos'!V42)*(1+SUM($B125:$B$228))</f>
        <v>237.3075</v>
      </c>
      <c r="T125" s="4">
        <f>Forward!T125*(1+SUM($B125:$B$228))+(-'Swap - Encargos'!K42+'Swap - Encargos'!W42)*(1+SUM($B125:$B$228))</f>
        <v>229.9246</v>
      </c>
      <c r="U125" s="4">
        <f>Forward!U125*(1+SUM($B125:$B$228))</f>
        <v>0</v>
      </c>
      <c r="V125" s="6"/>
      <c r="W125" s="20">
        <f t="shared" si="0"/>
        <v>282.13224999999994</v>
      </c>
      <c r="X125" s="20">
        <f t="shared" si="1"/>
        <v>250.90295040404044</v>
      </c>
      <c r="Y125" s="23">
        <f t="shared" si="2"/>
        <v>261.24918999999994</v>
      </c>
      <c r="Z125" s="23">
        <f t="shared" si="3"/>
        <v>247.98452236363639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124.84289000000007</v>
      </c>
      <c r="AJ125" s="9">
        <f t="shared" si="8"/>
        <v>0.30675802458105933</v>
      </c>
      <c r="AK125" s="9">
        <f t="shared" si="9"/>
        <v>0.30675802458105933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Encargos'!E43+'Swap - Encargos'!Q43)*(1+SUM($B126:$B$228))</f>
        <v>359.23680000000002</v>
      </c>
      <c r="O126" s="4">
        <f>Forward!O126*(1+SUM($B126:$B$228))+(-'Swap - Encargos'!F43+'Swap - Encargos'!R43)*(1+SUM($B126:$B$228))</f>
        <v>287.80959999999999</v>
      </c>
      <c r="P126" s="4">
        <f>Forward!P126*(1+SUM($B126:$B$228))+(-'Swap - Encargos'!G43+'Swap - Encargos'!S43)*(1+SUM($B126:$B$228))</f>
        <v>240.54159999999999</v>
      </c>
      <c r="Q126" s="4">
        <f>Forward!Q126*(1+SUM($B126:$B$228))+(-'Swap - Encargos'!H43+'Swap - Encargos'!T43)*(1+SUM($B126:$B$228))</f>
        <v>224.78560000000002</v>
      </c>
      <c r="R126" s="4">
        <f>Forward!R126*(1+SUM($B126:$B$228))+(-'Swap - Encargos'!I43+'Swap - Encargos'!U43)*(1+SUM($B126:$B$228))</f>
        <v>236.34</v>
      </c>
      <c r="S126" s="4">
        <f>Forward!S126*(1+SUM($B126:$B$228))+(-'Swap - Encargos'!J43+'Swap - Encargos'!V43)*(1+SUM($B126:$B$228))</f>
        <v>237.3904</v>
      </c>
      <c r="T126" s="4">
        <f>Forward!T126*(1+SUM($B126:$B$228))+(-'Swap - Encargos'!K43+'Swap - Encargos'!W43)*(1+SUM($B126:$B$228))</f>
        <v>227.93680000000001</v>
      </c>
      <c r="U126" s="4">
        <f>Forward!U126*(1+SUM($B126:$B$228))</f>
        <v>0</v>
      </c>
      <c r="V126" s="6"/>
      <c r="W126" s="20">
        <f t="shared" si="0"/>
        <v>280.92364444444445</v>
      </c>
      <c r="X126" s="20">
        <f t="shared" si="1"/>
        <v>250.90295040404044</v>
      </c>
      <c r="Y126" s="23">
        <f t="shared" si="2"/>
        <v>261.61962666666665</v>
      </c>
      <c r="Z126" s="23">
        <f t="shared" si="3"/>
        <v>247.98452236363639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126.05149555555556</v>
      </c>
      <c r="AJ126" s="9">
        <f t="shared" si="8"/>
        <v>0.30972775279481579</v>
      </c>
      <c r="AK126" s="9">
        <f t="shared" si="9"/>
        <v>0.30972775279481579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Encargos'!E44+'Swap - Encargos'!Q44)*(1+SUM($B127:$B$228))</f>
        <v>375.11239999999998</v>
      </c>
      <c r="O127" s="4">
        <f>Forward!O127*(1+SUM($B127:$B$228))+(-'Swap - Encargos'!F44+'Swap - Encargos'!R44)*(1+SUM($B127:$B$228))</f>
        <v>297.5752</v>
      </c>
      <c r="P127" s="4">
        <f>Forward!P127*(1+SUM($B127:$B$228))+(-'Swap - Encargos'!G44+'Swap - Encargos'!S44)*(1+SUM($B127:$B$228))</f>
        <v>247.28080000000003</v>
      </c>
      <c r="Q127" s="4">
        <f>Forward!Q127*(1+SUM($B127:$B$228))+(-'Swap - Encargos'!H44+'Swap - Encargos'!T44)*(1+SUM($B127:$B$228))</f>
        <v>236.80280000000002</v>
      </c>
      <c r="R127" s="4">
        <f>Forward!R127*(1+SUM($B127:$B$228))+(-'Swap - Encargos'!I44+'Swap - Encargos'!U44)*(1+SUM($B127:$B$228))</f>
        <v>240.99400000000003</v>
      </c>
      <c r="S127" s="4">
        <f>Forward!S127*(1+SUM($B127:$B$228))+(-'Swap - Encargos'!J44+'Swap - Encargos'!V44)*(1+SUM($B127:$B$228))</f>
        <v>237.85060000000001</v>
      </c>
      <c r="T127" s="4">
        <f>Forward!T127*(1+SUM($B127:$B$228))+(-'Swap - Encargos'!K44+'Swap - Encargos'!W44)*(1+SUM($B127:$B$228))</f>
        <v>222.1336</v>
      </c>
      <c r="U127" s="4">
        <f>Forward!U127*(1+SUM($B127:$B$228))</f>
        <v>0</v>
      </c>
      <c r="V127" s="6"/>
      <c r="W127" s="20">
        <f t="shared" si="0"/>
        <v>287.44646666666671</v>
      </c>
      <c r="X127" s="20">
        <f t="shared" si="1"/>
        <v>250.90295040404044</v>
      </c>
      <c r="Y127" s="23">
        <f t="shared" si="2"/>
        <v>268.11455666666666</v>
      </c>
      <c r="Z127" s="23">
        <f t="shared" si="3"/>
        <v>247.98452236363639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119.5286733333333</v>
      </c>
      <c r="AJ127" s="9">
        <f t="shared" si="8"/>
        <v>0.2937001835869712</v>
      </c>
      <c r="AK127" s="9">
        <f t="shared" si="9"/>
        <v>0.2937001835869712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Encargos'!E45+'Swap - Encargos'!Q45)*(1+SUM($B128:$B$228))</f>
        <v>337.66419999999994</v>
      </c>
      <c r="O128" s="4">
        <f>Forward!O128*(1+SUM($B128:$B$228))+(-'Swap - Encargos'!F45+'Swap - Encargos'!R45)*(1+SUM($B128:$B$228))</f>
        <v>289.57579999999996</v>
      </c>
      <c r="P128" s="4">
        <f>Forward!P128*(1+SUM($B128:$B$228))+(-'Swap - Encargos'!G45+'Swap - Encargos'!S45)*(1+SUM($B128:$B$228))</f>
        <v>259.25919999999996</v>
      </c>
      <c r="Q128" s="4">
        <f>Forward!Q128*(1+SUM($B128:$B$228))+(-'Swap - Encargos'!H45+'Swap - Encargos'!T45)*(1+SUM($B128:$B$228))</f>
        <v>238.35119999999998</v>
      </c>
      <c r="R128" s="4">
        <f>Forward!R128*(1+SUM($B128:$B$228))+(-'Swap - Encargos'!I45+'Swap - Encargos'!U45)*(1+SUM($B128:$B$228))</f>
        <v>242.53279999999998</v>
      </c>
      <c r="S128" s="4">
        <f>Forward!S128*(1+SUM($B128:$B$228))+(-'Swap - Encargos'!J45+'Swap - Encargos'!V45)*(1+SUM($B128:$B$228))</f>
        <v>238.35119999999998</v>
      </c>
      <c r="T128" s="4">
        <f>Forward!T128*(1+SUM($B128:$B$228))+(-'Swap - Encargos'!K45+'Swap - Encargos'!W45)*(1+SUM($B128:$B$228))</f>
        <v>223.71559999999997</v>
      </c>
      <c r="U128" s="4">
        <f>Forward!U128*(1+SUM($B128:$B$228))</f>
        <v>0</v>
      </c>
      <c r="V128" s="6"/>
      <c r="W128" s="20">
        <f t="shared" si="0"/>
        <v>278.94756666666666</v>
      </c>
      <c r="X128" s="20">
        <f t="shared" si="1"/>
        <v>250.90295040404044</v>
      </c>
      <c r="Y128" s="23">
        <f t="shared" si="2"/>
        <v>263.54534000000001</v>
      </c>
      <c r="Z128" s="23">
        <f t="shared" si="3"/>
        <v>247.98452236363639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128.02757333333335</v>
      </c>
      <c r="AJ128" s="9">
        <f t="shared" si="8"/>
        <v>0.31458327733073166</v>
      </c>
      <c r="AK128" s="9">
        <f t="shared" si="9"/>
        <v>0.31458327733073166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Encargos'!E46+'Swap - Encargos'!Q46)*(1+SUM($B129:$B$228))</f>
        <v>314.92559999999997</v>
      </c>
      <c r="O129" s="4">
        <f>Forward!O129*(1+SUM($B129:$B$228))+(-'Swap - Encargos'!F46+'Swap - Encargos'!R46)*(1+SUM($B129:$B$228))</f>
        <v>275.29919999999998</v>
      </c>
      <c r="P129" s="4">
        <f>Forward!P129*(1+SUM($B129:$B$228))+(-'Swap - Encargos'!G46+'Swap - Encargos'!S46)*(1+SUM($B129:$B$228))</f>
        <v>250.27199999999999</v>
      </c>
      <c r="Q129" s="4">
        <f>Forward!Q129*(1+SUM($B129:$B$228))+(-'Swap - Encargos'!H46+'Swap - Encargos'!T46)*(1+SUM($B129:$B$228))</f>
        <v>233.5872</v>
      </c>
      <c r="R129" s="4">
        <f>Forward!R129*(1+SUM($B129:$B$228))+(-'Swap - Encargos'!I46+'Swap - Encargos'!U46)*(1+SUM($B129:$B$228))</f>
        <v>247.14359999999999</v>
      </c>
      <c r="S129" s="4">
        <f>Forward!S129*(1+SUM($B129:$B$228))+(-'Swap - Encargos'!J46+'Swap - Encargos'!V46)*(1+SUM($B129:$B$228))</f>
        <v>232.5444</v>
      </c>
      <c r="T129" s="4">
        <f>Forward!T129*(1+SUM($B129:$B$228))+(-'Swap - Encargos'!K46+'Swap - Encargos'!W46)*(1+SUM($B129:$B$228))</f>
        <v>242.97239999999999</v>
      </c>
      <c r="U129" s="4">
        <f>Forward!U129*(1+SUM($B129:$B$228))</f>
        <v>0</v>
      </c>
      <c r="V129" s="6"/>
      <c r="W129" s="20">
        <f t="shared" si="0"/>
        <v>264.34980000000002</v>
      </c>
      <c r="X129" s="20">
        <f t="shared" si="1"/>
        <v>250.90295040404044</v>
      </c>
      <c r="Y129" s="23">
        <f t="shared" si="2"/>
        <v>254.63437999999999</v>
      </c>
      <c r="Z129" s="23">
        <f t="shared" si="3"/>
        <v>247.98452236363639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142.62533999999999</v>
      </c>
      <c r="AJ129" s="9">
        <f t="shared" si="8"/>
        <v>0.35045221681108085</v>
      </c>
      <c r="AK129" s="9">
        <f t="shared" si="9"/>
        <v>0.35045221681108085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Encargos'!E47+'Swap - Encargos'!Q47)*(1+SUM($B130:$B$228))</f>
        <v>368.49669999999998</v>
      </c>
      <c r="O130" s="4">
        <f>Forward!O130*(1+SUM($B130:$B$228))+(-'Swap - Encargos'!F47+'Swap - Encargos'!R47)*(1+SUM($B130:$B$228))</f>
        <v>293.33589999999998</v>
      </c>
      <c r="P130" s="4">
        <f>Forward!P130*(1+SUM($B130:$B$228))+(-'Swap - Encargos'!G47+'Swap - Encargos'!S47)*(1+SUM($B130:$B$228))</f>
        <v>252.62380000000002</v>
      </c>
      <c r="Q130" s="4">
        <f>Forward!Q130*(1+SUM($B130:$B$228))+(-'Swap - Encargos'!H47+'Swap - Encargos'!T47)*(1+SUM($B130:$B$228))</f>
        <v>244.27260000000001</v>
      </c>
      <c r="R130" s="4">
        <f>Forward!R130*(1+SUM($B130:$B$228))+(-'Swap - Encargos'!I47+'Swap - Encargos'!U47)*(1+SUM($B130:$B$228))</f>
        <v>252.62380000000002</v>
      </c>
      <c r="S130" s="4">
        <f>Forward!S130*(1+SUM($B130:$B$228))+(-'Swap - Encargos'!J47+'Swap - Encargos'!V47)*(1+SUM($B130:$B$228))</f>
        <v>252.62380000000002</v>
      </c>
      <c r="T130" s="4">
        <f>Forward!T130*(1+SUM($B130:$B$228))+(-'Swap - Encargos'!K47+'Swap - Encargos'!W47)*(1+SUM($B130:$B$228))</f>
        <v>252.62380000000002</v>
      </c>
      <c r="U130" s="4">
        <f>Forward!U130*(1+SUM($B130:$B$228))</f>
        <v>0</v>
      </c>
      <c r="V130" s="6"/>
      <c r="W130" s="20">
        <f t="shared" si="0"/>
        <v>277.21344444444441</v>
      </c>
      <c r="X130" s="20">
        <f t="shared" si="1"/>
        <v>250.90295040404044</v>
      </c>
      <c r="Y130" s="23">
        <f t="shared" si="2"/>
        <v>266.82083999999998</v>
      </c>
      <c r="Z130" s="23">
        <f t="shared" si="3"/>
        <v>247.98452236363639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129.7616955555556</v>
      </c>
      <c r="AJ130" s="9">
        <f t="shared" si="8"/>
        <v>0.31884428015813349</v>
      </c>
      <c r="AK130" s="9">
        <f t="shared" si="9"/>
        <v>0.31884428015813349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Encargos'!E48+'Swap - Encargos'!Q48)*(1+SUM($B131:$B$228))</f>
        <v>361.60679999999996</v>
      </c>
      <c r="O131" s="4">
        <f>Forward!O131*(1+SUM($B131:$B$228))+(-'Swap - Encargos'!F48+'Swap - Encargos'!R48)*(1+SUM($B131:$B$228))</f>
        <v>267.0487</v>
      </c>
      <c r="P131" s="4">
        <f>Forward!P131*(1+SUM($B131:$B$228))+(-'Swap - Encargos'!G48+'Swap - Encargos'!S48)*(1+SUM($B131:$B$228))</f>
        <v>254.57949999999997</v>
      </c>
      <c r="Q131" s="4">
        <f>Forward!Q131*(1+SUM($B131:$B$228))+(-'Swap - Encargos'!H48+'Swap - Encargos'!T48)*(1+SUM($B131:$B$228))</f>
        <v>258.73589999999996</v>
      </c>
      <c r="R131" s="4">
        <f>Forward!R131*(1+SUM($B131:$B$228))+(-'Swap - Encargos'!I48+'Swap - Encargos'!U48)*(1+SUM($B131:$B$228))</f>
        <v>261.85319999999996</v>
      </c>
      <c r="S131" s="4">
        <f>Forward!S131*(1+SUM($B131:$B$228))+(-'Swap - Encargos'!J48+'Swap - Encargos'!V48)*(1+SUM($B131:$B$228))</f>
        <v>262.89229999999998</v>
      </c>
      <c r="T131" s="4">
        <f>Forward!T131*(1+SUM($B131:$B$228))+(-'Swap - Encargos'!K48+'Swap - Encargos'!W48)*(1+SUM($B131:$B$228))</f>
        <v>261.85319999999996</v>
      </c>
      <c r="U131" s="4">
        <f>Forward!U131*(1+SUM($B131:$B$228))</f>
        <v>0</v>
      </c>
      <c r="V131" s="6"/>
      <c r="W131" s="20">
        <f t="shared" si="0"/>
        <v>268.69394166666666</v>
      </c>
      <c r="X131" s="20">
        <f t="shared" si="1"/>
        <v>250.90295040404044</v>
      </c>
      <c r="Y131" s="23">
        <f t="shared" si="2"/>
        <v>265.9576449999999</v>
      </c>
      <c r="Z131" s="23">
        <f t="shared" si="3"/>
        <v>247.98452236363639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138.28119833333335</v>
      </c>
      <c r="AJ131" s="9">
        <f t="shared" si="8"/>
        <v>0.33977799806969378</v>
      </c>
      <c r="AK131" s="9">
        <f>IF(AJ131&gt;0,AJ131,0)</f>
        <v>0.33977799806969378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Encargos'!E49+'Swap - Encargos'!Q49)*(1+SUM($B132:$B$228))</f>
        <v>333.26220000000001</v>
      </c>
      <c r="O132" s="4">
        <f>Forward!O132*(1+SUM($B132:$B$228))+(-'Swap - Encargos'!F49+'Swap - Encargos'!R49)*(1+SUM($B132:$B$228))</f>
        <v>264.74099999999999</v>
      </c>
      <c r="P132" s="4">
        <f>Forward!P132*(1+SUM($B132:$B$228))+(-'Swap - Encargos'!G49+'Swap - Encargos'!S49)*(1+SUM($B132:$B$228))</f>
        <v>246.05340000000001</v>
      </c>
      <c r="Q132" s="4">
        <f>Forward!Q132*(1+SUM($B132:$B$228))+(-'Swap - Encargos'!H49+'Swap - Encargos'!T49)*(1+SUM($B132:$B$228))</f>
        <v>253.32079999999999</v>
      </c>
      <c r="R132" s="4">
        <f>Forward!R132*(1+SUM($B132:$B$228))+(-'Swap - Encargos'!I49+'Swap - Encargos'!U49)*(1+SUM($B132:$B$228))</f>
        <v>252.2826</v>
      </c>
      <c r="S132" s="4">
        <f>Forward!S132*(1+SUM($B132:$B$228))+(-'Swap - Encargos'!J49+'Swap - Encargos'!V49)*(1+SUM($B132:$B$228))</f>
        <v>256.43540000000002</v>
      </c>
      <c r="T132" s="4">
        <f>Forward!T132*(1+SUM($B132:$B$228))+(-'Swap - Encargos'!K49+'Swap - Encargos'!W49)*(1+SUM($B132:$B$228))</f>
        <v>258.51179999999999</v>
      </c>
      <c r="U132" s="4">
        <f>Forward!U132*(1+SUM($B132:$B$228))</f>
        <v>0</v>
      </c>
      <c r="V132" s="6"/>
      <c r="W132" s="20">
        <f t="shared" si="0"/>
        <v>259.14625555555557</v>
      </c>
      <c r="X132" s="20">
        <f t="shared" si="1"/>
        <v>250.90295040404044</v>
      </c>
      <c r="Y132" s="23">
        <f t="shared" si="2"/>
        <v>257.12753333333336</v>
      </c>
      <c r="Z132" s="23">
        <f t="shared" si="3"/>
        <v>247.98452236363639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147.82888444444444</v>
      </c>
      <c r="AJ132" s="9">
        <f t="shared" si="8"/>
        <v>0.3632381192729473</v>
      </c>
      <c r="AK132" s="9">
        <f>IF(AJ132&gt;0,AJ132,0)</f>
        <v>0.3632381192729473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Encargos'!E50+'Swap - Encargos'!Q50)*(1+SUM($B133:$B$228))</f>
        <v>365.8492</v>
      </c>
      <c r="O133" s="4">
        <f>Forward!O133*(1+SUM($B133:$B$228))+(-'Swap - Encargos'!F50+'Swap - Encargos'!R50)*(1+SUM($B133:$B$228))</f>
        <v>315.06560000000002</v>
      </c>
      <c r="P133" s="4">
        <f>Forward!P133*(1+SUM($B133:$B$228))+(-'Swap - Encargos'!G50+'Swap - Encargos'!S50)*(1+SUM($B133:$B$228))</f>
        <v>295.37400000000002</v>
      </c>
      <c r="Q133" s="4">
        <f>Forward!Q133*(1+SUM($B133:$B$228))+(-'Swap - Encargos'!H50+'Swap - Encargos'!T50)*(1+SUM($B133:$B$228))</f>
        <v>296.41039999999998</v>
      </c>
      <c r="R133" s="4">
        <f>Forward!R133*(1+SUM($B133:$B$228))+(-'Swap - Encargos'!I50+'Swap - Encargos'!U50)*(1+SUM($B133:$B$228))</f>
        <v>272.57319999999999</v>
      </c>
      <c r="S133" s="4">
        <f>Forward!S133*(1+SUM($B133:$B$228))+(-'Swap - Encargos'!J50+'Swap - Encargos'!V50)*(1+SUM($B133:$B$228))</f>
        <v>259.09999999999997</v>
      </c>
      <c r="T133" s="4">
        <f>Forward!T133*(1+SUM($B133:$B$228))+(-'Swap - Encargos'!K50+'Swap - Encargos'!W50)*(1+SUM($B133:$B$228))</f>
        <v>249.77239999999998</v>
      </c>
      <c r="U133" s="4">
        <f>Forward!U133*(1+SUM($B133:$B$228))</f>
        <v>0</v>
      </c>
      <c r="V133" s="6"/>
      <c r="W133" s="20">
        <f t="shared" si="0"/>
        <v>304.21218888888893</v>
      </c>
      <c r="X133" s="20">
        <f t="shared" si="1"/>
        <v>250.90295040404044</v>
      </c>
      <c r="Y133" s="23">
        <f t="shared" si="2"/>
        <v>289.48379333333338</v>
      </c>
      <c r="Z133" s="23">
        <f t="shared" si="3"/>
        <v>247.98452236363639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102.76295111111108</v>
      </c>
      <c r="AJ133" s="9">
        <f t="shared" si="8"/>
        <v>0.25250424660118326</v>
      </c>
      <c r="AK133" s="9">
        <f>IF(AJ133&gt;0,AJ133,0)</f>
        <v>0.25250424660118326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Encargos'!F51+'Swap - Encargos'!R51)*(1+SUM($B134:$B$228))</f>
        <v>381.21389999999997</v>
      </c>
      <c r="P134" s="4">
        <f>Forward!P134*(1+SUM($B134:$B$228))+(-'Swap - Encargos'!G51+'Swap - Encargos'!S51)*(1+SUM($B134:$B$228))</f>
        <v>319.22789999999998</v>
      </c>
      <c r="Q134" s="4">
        <f>Forward!Q134*(1+SUM($B134:$B$228))+(-'Swap - Encargos'!H51+'Swap - Encargos'!T51)*(1+SUM($B134:$B$228))</f>
        <v>318.19479999999999</v>
      </c>
      <c r="R134" s="4">
        <f>Forward!R134*(1+SUM($B134:$B$228))+(-'Swap - Encargos'!I51+'Swap - Encargos'!U51)*(1+SUM($B134:$B$228))</f>
        <v>298.5659</v>
      </c>
      <c r="S134" s="4">
        <f>Forward!S134*(1+SUM($B134:$B$228))+(-'Swap - Encargos'!J51+'Swap - Encargos'!V51)*(1+SUM($B134:$B$228))</f>
        <v>270.67219999999998</v>
      </c>
      <c r="T134" s="4">
        <f>Forward!T134*(1+SUM($B134:$B$228))+(-'Swap - Encargos'!K51+'Swap - Encargos'!W51)*(1+SUM($B134:$B$228))</f>
        <v>258.27499999999998</v>
      </c>
      <c r="U134" s="4">
        <f>Forward!U134*(1+SUM($B134:$B$228))</f>
        <v>0</v>
      </c>
      <c r="V134" s="6"/>
      <c r="W134" s="20">
        <f t="shared" si="0"/>
        <v>339.54553333333325</v>
      </c>
      <c r="X134" s="20">
        <f t="shared" si="1"/>
        <v>250.90295040404044</v>
      </c>
      <c r="Y134" s="23">
        <f t="shared" si="2"/>
        <v>317.57493999999991</v>
      </c>
      <c r="Z134" s="23">
        <f t="shared" si="3"/>
        <v>247.98452236363639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63.363466666666739</v>
      </c>
      <c r="AJ134" s="9">
        <f t="shared" si="8"/>
        <v>0.15726495726495746</v>
      </c>
      <c r="AK134" s="9">
        <f>IF(AJ134&gt;0,AJ134,0)</f>
        <v>0.15726495726495746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Encargos'!F52+'Swap - Encargos'!R52)*(1+SUM($B135:$B$228))</f>
        <v>427.19039999999995</v>
      </c>
      <c r="P135" s="4">
        <f>Forward!P135*(1+SUM($B135:$B$228))+(-'Swap - Encargos'!G52+'Swap - Encargos'!S52)*(1+SUM($B135:$B$228))</f>
        <v>321.41969999999998</v>
      </c>
      <c r="Q135" s="4">
        <f>Forward!Q135*(1+SUM($B135:$B$228))+(-'Swap - Encargos'!H52+'Swap - Encargos'!T52)*(1+SUM($B135:$B$228))</f>
        <v>330.66179999999997</v>
      </c>
      <c r="R135" s="4">
        <f>Forward!R135*(1+SUM($B135:$B$228))+(-'Swap - Encargos'!I52+'Swap - Encargos'!U52)*(1+SUM($B135:$B$228))</f>
        <v>302.93549999999999</v>
      </c>
      <c r="S135" s="4">
        <f>Forward!S135*(1+SUM($B135:$B$228))+(-'Swap - Encargos'!J52+'Swap - Encargos'!V52)*(1+SUM($B135:$B$228))</f>
        <v>286.50509999999997</v>
      </c>
      <c r="T135" s="4">
        <f>Forward!T135*(1+SUM($B135:$B$228))+(-'Swap - Encargos'!K52+'Swap - Encargos'!W52)*(1+SUM($B135:$B$228))</f>
        <v>259.8057</v>
      </c>
      <c r="U135" s="4">
        <f>Forward!U135*(1+SUM($B135:$B$228))</f>
        <v>0</v>
      </c>
      <c r="V135" s="6"/>
      <c r="W135" s="20">
        <f t="shared" si="0"/>
        <v>356.30577499999998</v>
      </c>
      <c r="X135" s="20">
        <f t="shared" si="1"/>
        <v>250.90295040404044</v>
      </c>
      <c r="Y135" s="23">
        <f t="shared" si="2"/>
        <v>330.95275500000002</v>
      </c>
      <c r="Z135" s="23">
        <f t="shared" si="3"/>
        <v>247.98452236363639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46.603225000000009</v>
      </c>
      <c r="AJ135" s="9">
        <f>(AE135-W135)/AE135</f>
        <v>0.11566687515046825</v>
      </c>
      <c r="AK135" s="9">
        <f>IF(AJ135&gt;0,AJ135,0)</f>
        <v>0.11566687515046825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Encargos'!F53+'Swap - Encargos'!R53)*(1+SUM($B136:$B$228))</f>
        <v>386.12700000000001</v>
      </c>
      <c r="P136" s="4">
        <f>Forward!P136*(1+SUM($B136:$B$228))+(-'Swap - Encargos'!G53+'Swap - Encargos'!S53)*(1+SUM($B136:$B$228))</f>
        <v>308.49300000000005</v>
      </c>
      <c r="Q136" s="4">
        <f>Forward!Q136*(1+SUM($B136:$B$228))+(-'Swap - Encargos'!H53+'Swap - Encargos'!T53)*(1+SUM($B136:$B$228))</f>
        <v>305.42850000000004</v>
      </c>
      <c r="R136" s="4">
        <f>Forward!R136*(1+SUM($B136:$B$228))+(-'Swap - Encargos'!I53+'Swap - Encargos'!U53)*(1+SUM($B136:$B$228))</f>
        <v>291.12750000000005</v>
      </c>
      <c r="S136" s="4">
        <f>Forward!S136*(1+SUM($B136:$B$228))+(-'Swap - Encargos'!J53+'Swap - Encargos'!V53)*(1+SUM($B136:$B$228))</f>
        <v>279.89100000000002</v>
      </c>
      <c r="T136" s="4">
        <f>Forward!T136*(1+SUM($B136:$B$228))+(-'Swap - Encargos'!K53+'Swap - Encargos'!W53)*(1+SUM($B136:$B$228))</f>
        <v>264.56850000000003</v>
      </c>
      <c r="U136" s="4">
        <f>Forward!U136*(1+SUM($B136:$B$228))</f>
        <v>0</v>
      </c>
      <c r="V136" s="6"/>
      <c r="W136" s="20">
        <f t="shared" si="0"/>
        <v>328.07175000000007</v>
      </c>
      <c r="X136" s="20">
        <f t="shared" si="1"/>
        <v>250.90295040404044</v>
      </c>
      <c r="Y136" s="23">
        <f t="shared" si="2"/>
        <v>310.16145</v>
      </c>
      <c r="Z136" s="23">
        <f t="shared" si="3"/>
        <v>247.98452236363639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74.837249999999926</v>
      </c>
      <c r="AJ136" s="9">
        <f t="shared" ref="AJ136:AJ139" si="18">(AE136-W136)/AE136</f>
        <v>0.18574231402128005</v>
      </c>
      <c r="AK136" s="9">
        <f t="shared" ref="AK136:AK139" si="19">IF(AJ136&gt;0,AJ136,0)</f>
        <v>0.18574231402128005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Encargos'!F54+'Swap - Encargos'!R54)*(1+SUM($B137:$B$228))</f>
        <v>316.61759999999998</v>
      </c>
      <c r="P137" s="4">
        <f>Forward!P137*(1+SUM($B137:$B$228))+(-'Swap - Encargos'!G54+'Swap - Encargos'!S54)*(1+SUM($B137:$B$228))</f>
        <v>303.42519999999996</v>
      </c>
      <c r="Q137" s="4">
        <f>Forward!Q137*(1+SUM($B137:$B$228))+(-'Swap - Encargos'!H54+'Swap - Encargos'!T54)*(1+SUM($B137:$B$228))</f>
        <v>308.49919999999997</v>
      </c>
      <c r="R137" s="4">
        <f>Forward!R137*(1+SUM($B137:$B$228))+(-'Swap - Encargos'!I54+'Swap - Encargos'!U54)*(1+SUM($B137:$B$228))</f>
        <v>288.20319999999998</v>
      </c>
      <c r="S137" s="4">
        <f>Forward!S137*(1+SUM($B137:$B$228))+(-'Swap - Encargos'!J54+'Swap - Encargos'!V54)*(1+SUM($B137:$B$228))</f>
        <v>265.87759999999997</v>
      </c>
      <c r="T137" s="4">
        <f>Forward!T137*(1+SUM($B137:$B$228))+(-'Swap - Encargos'!K54+'Swap - Encargos'!W54)*(1+SUM($B137:$B$228))</f>
        <v>262.83319999999998</v>
      </c>
      <c r="U137" s="4">
        <f>Forward!U137*(1+SUM($B137:$B$228))</f>
        <v>0</v>
      </c>
      <c r="V137" s="4"/>
      <c r="W137" s="20">
        <f t="shared" si="0"/>
        <v>307.14613333333335</v>
      </c>
      <c r="X137" s="20">
        <f t="shared" si="1"/>
        <v>250.90295040404044</v>
      </c>
      <c r="Y137" s="23">
        <f t="shared" si="2"/>
        <v>293.83533999999992</v>
      </c>
      <c r="Z137" s="23">
        <f t="shared" si="3"/>
        <v>247.98452236363639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95.762866666666639</v>
      </c>
      <c r="AJ137" s="9">
        <f t="shared" si="18"/>
        <v>0.23767864869403921</v>
      </c>
      <c r="AK137" s="9">
        <f t="shared" si="19"/>
        <v>0.23767864869403921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Encargos'!F55+'Swap - Encargos'!R55)*(1+SUM($B138:$B$228))</f>
        <v>352.83499999999998</v>
      </c>
      <c r="P138" s="4">
        <f>Forward!P138*(1+SUM($B138:$B$228))+(-'Swap - Encargos'!G55+'Swap - Encargos'!S55)*(1+SUM($B138:$B$228))</f>
        <v>313.51909999999998</v>
      </c>
      <c r="Q138" s="4">
        <f>Forward!Q138*(1+SUM($B138:$B$228))+(-'Swap - Encargos'!H55+'Swap - Encargos'!T55)*(1+SUM($B138:$B$228))</f>
        <v>307.47049999999996</v>
      </c>
      <c r="R138" s="4">
        <f>Forward!R138*(1+SUM($B138:$B$228))+(-'Swap - Encargos'!I55+'Swap - Encargos'!U55)*(1+SUM($B138:$B$228))</f>
        <v>288.31659999999999</v>
      </c>
      <c r="S138" s="4">
        <f>Forward!S138*(1+SUM($B138:$B$228))+(-'Swap - Encargos'!J55+'Swap - Encargos'!V55)*(1+SUM($B138:$B$228))</f>
        <v>284.2842</v>
      </c>
      <c r="T138" s="4">
        <f>Forward!T138*(1+SUM($B138:$B$228))+(-'Swap - Encargos'!K55+'Swap - Encargos'!W55)*(1+SUM($B138:$B$228))</f>
        <v>260.08980000000003</v>
      </c>
      <c r="U138" s="4">
        <f>Forward!U138*(1+SUM($B138:$B$228))</f>
        <v>0</v>
      </c>
      <c r="V138" s="4"/>
      <c r="W138" s="20">
        <f t="shared" si="0"/>
        <v>317.43948888888889</v>
      </c>
      <c r="X138" s="20">
        <f t="shared" si="1"/>
        <v>250.90295040404044</v>
      </c>
      <c r="Y138" s="23">
        <f t="shared" si="2"/>
        <v>303.10206666666659</v>
      </c>
      <c r="Z138" s="23">
        <f t="shared" si="3"/>
        <v>247.98452236363639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85.469511111111103</v>
      </c>
      <c r="AJ138" s="9">
        <f t="shared" si="18"/>
        <v>0.21213105468259857</v>
      </c>
      <c r="AK138" s="9">
        <f t="shared" si="19"/>
        <v>0.21213105468259857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Encargos'!F56+'Swap - Encargos'!R56)*(1+SUM($B139:$B$228))</f>
        <v>347.79809999999998</v>
      </c>
      <c r="P139" s="4">
        <f>Forward!P139*(1+SUM($B139:$B$228))+(-'Swap - Encargos'!G56+'Swap - Encargos'!S56)*(1+SUM($B139:$B$228))</f>
        <v>322.74059999999997</v>
      </c>
      <c r="Q139" s="4">
        <f>Forward!Q139*(1+SUM($B139:$B$228))+(-'Swap - Encargos'!H56+'Swap - Encargos'!T56)*(1+SUM($B139:$B$228))</f>
        <v>307.70609999999999</v>
      </c>
      <c r="R139" s="4">
        <f>Forward!R139*(1+SUM($B139:$B$228))+(-'Swap - Encargos'!I56+'Swap - Encargos'!U56)*(1+SUM($B139:$B$228))</f>
        <v>290.66699999999997</v>
      </c>
      <c r="S139" s="4">
        <f>Forward!S139*(1+SUM($B139:$B$228))+(-'Swap - Encargos'!J56+'Swap - Encargos'!V56)*(1+SUM($B139:$B$228))</f>
        <v>274.6302</v>
      </c>
      <c r="T139" s="4">
        <f>Forward!T139*(1+SUM($B139:$B$228))+(-'Swap - Encargos'!K56+'Swap - Encargos'!W56)*(1+SUM($B139:$B$228))</f>
        <v>261.6003</v>
      </c>
      <c r="U139" s="4">
        <f>Forward!U139*(1+SUM($B139:$B$228))</f>
        <v>0</v>
      </c>
      <c r="V139" s="4"/>
      <c r="W139" s="20">
        <f t="shared" si="0"/>
        <v>318.14672499999995</v>
      </c>
      <c r="X139" s="20">
        <f t="shared" si="1"/>
        <v>250.90295040404044</v>
      </c>
      <c r="Y139" s="23">
        <f t="shared" si="2"/>
        <v>301.52524999999991</v>
      </c>
      <c r="Z139" s="23">
        <f t="shared" si="3"/>
        <v>247.98452236363639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84.762275000000045</v>
      </c>
      <c r="AJ139" s="9">
        <f t="shared" si="18"/>
        <v>0.21037573000354931</v>
      </c>
      <c r="AK139" s="9">
        <f t="shared" si="19"/>
        <v>0.21037573000354931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Encargos'!F57+'Swap - Encargos'!R57)*(1+SUM($B140:$B$228))</f>
        <v>304.21279999999996</v>
      </c>
      <c r="P140" s="4">
        <f>Forward!P140*(1+SUM($B140:$B$228))+(-'Swap - Encargos'!G57+'Swap - Encargos'!S57)*(1+SUM($B140:$B$228))</f>
        <v>326.22819999999996</v>
      </c>
      <c r="Q140" s="4">
        <f>Forward!Q140*(1+SUM($B140:$B$228))+(-'Swap - Encargos'!H57+'Swap - Encargos'!T57)*(1+SUM($B140:$B$228))</f>
        <v>309.21629999999999</v>
      </c>
      <c r="R140" s="4">
        <f>Forward!R140*(1+SUM($B140:$B$228))+(-'Swap - Encargos'!I57+'Swap - Encargos'!U57)*(1+SUM($B140:$B$228))</f>
        <v>290.20299999999997</v>
      </c>
      <c r="S140" s="4">
        <f>Forward!S140*(1+SUM($B140:$B$228))+(-'Swap - Encargos'!J57+'Swap - Encargos'!V57)*(1+SUM($B140:$B$228))</f>
        <v>270.18899999999996</v>
      </c>
      <c r="T140" s="4">
        <f>Forward!T140*(1+SUM($B140:$B$228))+(-'Swap - Encargos'!K57+'Swap - Encargos'!W57)*(1+SUM($B140:$B$228))</f>
        <v>262.18340000000001</v>
      </c>
      <c r="U140" s="4">
        <f>Forward!U140*(1+SUM($B140:$B$228))</f>
        <v>0</v>
      </c>
      <c r="V140" s="4"/>
      <c r="W140" s="20">
        <f t="shared" si="0"/>
        <v>310.8841333333333</v>
      </c>
      <c r="X140" s="20">
        <f t="shared" si="1"/>
        <v>250.90295040404044</v>
      </c>
      <c r="Y140" s="23">
        <f t="shared" si="2"/>
        <v>295.80691999999999</v>
      </c>
      <c r="Z140" s="23">
        <f t="shared" si="3"/>
        <v>247.98452236363639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92.024866666666696</v>
      </c>
      <c r="AJ140" s="9">
        <f t="shared" ref="AJ140" si="23">(AE140-W140)/AE140</f>
        <v>0.22840111952492176</v>
      </c>
      <c r="AK140" s="9">
        <f t="shared" ref="AK140" si="24">IF(AJ140&gt;0,AJ140,0)</f>
        <v>0.22840111952492176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0A75-35D6-491E-9109-67EB0F8CA68A}">
  <dimension ref="A1:AR145"/>
  <sheetViews>
    <sheetView topLeftCell="G1" workbookViewId="0">
      <pane ySplit="1" topLeftCell="A64" activePane="bottomLeft" state="frozen"/>
      <selection pane="bottomLeft" activeCell="N94" sqref="N9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Encargos'!B3+'Swap - Encargos'!N3)</f>
        <v>253</v>
      </c>
      <c r="L86" s="4">
        <f>Forward!L86+(-'Swap - Encargos'!C3+'Swap - Encargos'!O3)</f>
        <v>263</v>
      </c>
      <c r="M86" s="4">
        <f>Forward!M86+(-'Swap - Encargos'!D3+'Swap - Encargos'!P3)</f>
        <v>245</v>
      </c>
      <c r="N86" s="4">
        <f>Forward!N86+(-'Swap - Encargos'!E3+'Swap - Encargos'!Q3)</f>
        <v>230</v>
      </c>
      <c r="O86" s="4">
        <f>Forward!O86+(-'Swap - Encargos'!F3+'Swap - Encargos'!R3)</f>
        <v>222</v>
      </c>
      <c r="P86" s="4">
        <f>Forward!P86+(-'Swap - Encargos'!G3+'Swap - Encargos'!S3)</f>
        <v>220</v>
      </c>
      <c r="Q86" s="4">
        <f>Forward!Q86+(-'Swap - Encargos'!H3+'Swap - Encargos'!T3)</f>
        <v>217</v>
      </c>
      <c r="R86" s="4">
        <f>Forward!R86+(-'Swap - Encargos'!I3+'Swap - Encargos'!U3)</f>
        <v>213</v>
      </c>
      <c r="S86" s="4">
        <f>Forward!S86+(-'Swap - Encargos'!J3+'Swap - Encargos'!V3)</f>
        <v>208</v>
      </c>
      <c r="T86" s="4">
        <f>Forward!T86+(-'Swap - Encargos'!K3+'Swap - Encargos'!W3)</f>
        <v>203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253.66666666666666</v>
      </c>
      <c r="X86" s="20">
        <f t="shared" ref="X86:X140" si="1">AVERAGE($W$2:$W$198)</f>
        <v>228.36363636363632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242.6</v>
      </c>
      <c r="Z86" s="23">
        <f t="shared" ref="Z86:Z140" si="3">AVERAGE($Y$2:$Y$198)</f>
        <v>225.35181818181823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52.333333333333343</v>
      </c>
      <c r="AJ86" s="9">
        <f t="shared" ref="AJ86:AJ134" si="8">(AE86-W86)/AE86</f>
        <v>0.17102396514161222</v>
      </c>
      <c r="AK86" s="9">
        <f t="shared" ref="AK86:AK130" si="9">IF(AJ86&gt;0,AJ86,0)</f>
        <v>0.17102396514161222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Encargos'!B4+'Swap - Encargos'!N4)</f>
        <v>185</v>
      </c>
      <c r="L87" s="4">
        <f>Forward!L87+(-'Swap - Encargos'!C4+'Swap - Encargos'!O4)</f>
        <v>252</v>
      </c>
      <c r="M87" s="4">
        <f>Forward!M87+(-'Swap - Encargos'!D4+'Swap - Encargos'!P4)</f>
        <v>248</v>
      </c>
      <c r="N87" s="4">
        <f>Forward!N87+(-'Swap - Encargos'!E4+'Swap - Encargos'!Q4)</f>
        <v>230</v>
      </c>
      <c r="O87" s="4">
        <f>Forward!O87+(-'Swap - Encargos'!F4+'Swap - Encargos'!R4)</f>
        <v>228</v>
      </c>
      <c r="P87" s="4">
        <f>Forward!P87+(-'Swap - Encargos'!G4+'Swap - Encargos'!S4)</f>
        <v>220</v>
      </c>
      <c r="Q87" s="4">
        <f>Forward!Q87+(-'Swap - Encargos'!H4+'Swap - Encargos'!T4)</f>
        <v>217</v>
      </c>
      <c r="R87" s="4">
        <f>Forward!R87+(-'Swap - Encargos'!I4+'Swap - Encargos'!U4)</f>
        <v>213</v>
      </c>
      <c r="S87" s="4">
        <f>Forward!S87+(-'Swap - Encargos'!J4+'Swap - Encargos'!V4)</f>
        <v>208</v>
      </c>
      <c r="T87" s="4">
        <f>Forward!T87+(-'Swap - Encargos'!K4+'Swap - Encargos'!W4)</f>
        <v>203</v>
      </c>
      <c r="U87" s="4">
        <f>Forward!U87</f>
        <v>0</v>
      </c>
      <c r="V87" s="6"/>
      <c r="W87" s="20">
        <f t="shared" si="0"/>
        <v>229.58333333333334</v>
      </c>
      <c r="X87" s="20">
        <f t="shared" si="1"/>
        <v>228.36363636363632</v>
      </c>
      <c r="Y87" s="23">
        <f t="shared" si="2"/>
        <v>229.18333333333334</v>
      </c>
      <c r="Z87" s="23">
        <f t="shared" si="3"/>
        <v>225.35181818181823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76.416666666666657</v>
      </c>
      <c r="AJ87" s="9">
        <f t="shared" si="8"/>
        <v>0.24972766884531589</v>
      </c>
      <c r="AK87" s="9">
        <f t="shared" si="9"/>
        <v>0.24972766884531589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Encargos'!B5+'Swap - Encargos'!N5)</f>
        <v>227</v>
      </c>
      <c r="L88" s="4">
        <f>Forward!L88+(-'Swap - Encargos'!C5+'Swap - Encargos'!O5)</f>
        <v>283</v>
      </c>
      <c r="M88" s="4">
        <f>Forward!M88+(-'Swap - Encargos'!D5+'Swap - Encargos'!P5)</f>
        <v>254</v>
      </c>
      <c r="N88" s="4">
        <f>Forward!N88+(-'Swap - Encargos'!E5+'Swap - Encargos'!Q5)</f>
        <v>225</v>
      </c>
      <c r="O88" s="4">
        <f>Forward!O88+(-'Swap - Encargos'!F5+'Swap - Encargos'!R5)</f>
        <v>223</v>
      </c>
      <c r="P88" s="4">
        <f>Forward!P88+(-'Swap - Encargos'!G5+'Swap - Encargos'!S5)</f>
        <v>219</v>
      </c>
      <c r="Q88" s="4">
        <f>Forward!Q88+(-'Swap - Encargos'!H5+'Swap - Encargos'!T5)</f>
        <v>216</v>
      </c>
      <c r="R88" s="4">
        <f>Forward!R88+(-'Swap - Encargos'!I5+'Swap - Encargos'!U5)</f>
        <v>212</v>
      </c>
      <c r="S88" s="4">
        <f>Forward!S88+(-'Swap - Encargos'!J5+'Swap - Encargos'!V5)</f>
        <v>207</v>
      </c>
      <c r="T88" s="4">
        <f>Forward!T88+(-'Swap - Encargos'!K5+'Swap - Encargos'!W5)</f>
        <v>202</v>
      </c>
      <c r="U88" s="4">
        <f>Forward!U88</f>
        <v>0</v>
      </c>
      <c r="V88" s="6"/>
      <c r="W88" s="20">
        <f t="shared" si="0"/>
        <v>254.55555555555554</v>
      </c>
      <c r="X88" s="20">
        <f t="shared" si="1"/>
        <v>228.36363636363632</v>
      </c>
      <c r="Y88" s="23">
        <f t="shared" si="2"/>
        <v>242.13333333333333</v>
      </c>
      <c r="Z88" s="23">
        <f t="shared" si="3"/>
        <v>225.35181818181823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51.444444444444457</v>
      </c>
      <c r="AJ88" s="9">
        <f t="shared" si="8"/>
        <v>0.16811909949164855</v>
      </c>
      <c r="AK88" s="9">
        <f t="shared" si="9"/>
        <v>0.16811909949164855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Encargos'!B6+'Swap - Encargos'!N6)</f>
        <v>208</v>
      </c>
      <c r="L89" s="4">
        <f>Forward!L89+(-'Swap - Encargos'!C6+'Swap - Encargos'!O6)</f>
        <v>278</v>
      </c>
      <c r="M89" s="4">
        <f>Forward!M89+(-'Swap - Encargos'!D6+'Swap - Encargos'!P6)</f>
        <v>258</v>
      </c>
      <c r="N89" s="4">
        <f>Forward!N89+(-'Swap - Encargos'!E6+'Swap - Encargos'!Q6)</f>
        <v>236</v>
      </c>
      <c r="O89" s="4">
        <f>Forward!O89+(-'Swap - Encargos'!F6+'Swap - Encargos'!R6)</f>
        <v>226</v>
      </c>
      <c r="P89" s="4">
        <f>Forward!P89+(-'Swap - Encargos'!G6+'Swap - Encargos'!S6)</f>
        <v>221</v>
      </c>
      <c r="Q89" s="4">
        <f>Forward!Q89+(-'Swap - Encargos'!H6+'Swap - Encargos'!T6)</f>
        <v>218</v>
      </c>
      <c r="R89" s="4">
        <f>Forward!R89+(-'Swap - Encargos'!I6+'Swap - Encargos'!U6)</f>
        <v>216</v>
      </c>
      <c r="S89" s="4">
        <f>Forward!S89+(-'Swap - Encargos'!J6+'Swap - Encargos'!V6)</f>
        <v>211</v>
      </c>
      <c r="T89" s="4">
        <f>Forward!T89+(-'Swap - Encargos'!K6+'Swap - Encargos'!W6)</f>
        <v>206</v>
      </c>
      <c r="U89" s="4">
        <f>Forward!U89</f>
        <v>0</v>
      </c>
      <c r="V89" s="6"/>
      <c r="W89" s="20">
        <f t="shared" si="0"/>
        <v>250.33333333333334</v>
      </c>
      <c r="X89" s="20">
        <f t="shared" si="1"/>
        <v>228.36363636363632</v>
      </c>
      <c r="Y89" s="23">
        <f t="shared" si="2"/>
        <v>241.85</v>
      </c>
      <c r="Z89" s="23">
        <f t="shared" si="3"/>
        <v>225.35181818181823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55.666666666666657</v>
      </c>
      <c r="AJ89" s="9">
        <f t="shared" si="8"/>
        <v>0.18191721132897601</v>
      </c>
      <c r="AK89" s="9">
        <f t="shared" si="9"/>
        <v>0.18191721132897601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Encargos'!B7+'Swap - Encargos'!N7)</f>
        <v>204</v>
      </c>
      <c r="L90" s="4">
        <f>Forward!L90+(-'Swap - Encargos'!C7+'Swap - Encargos'!O7)</f>
        <v>254</v>
      </c>
      <c r="M90" s="4">
        <f>Forward!M90+(-'Swap - Encargos'!D7+'Swap - Encargos'!P7)</f>
        <v>261</v>
      </c>
      <c r="N90" s="4">
        <f>Forward!N90+(-'Swap - Encargos'!E7+'Swap - Encargos'!Q7)</f>
        <v>246</v>
      </c>
      <c r="O90" s="4">
        <f>Forward!O90+(-'Swap - Encargos'!F7+'Swap - Encargos'!R7)</f>
        <v>230</v>
      </c>
      <c r="P90" s="4">
        <f>Forward!P90+(-'Swap - Encargos'!G7+'Swap - Encargos'!S7)</f>
        <v>227</v>
      </c>
      <c r="Q90" s="4">
        <f>Forward!Q90+(-'Swap - Encargos'!H7+'Swap - Encargos'!T7)</f>
        <v>224</v>
      </c>
      <c r="R90" s="4">
        <f>Forward!R90+(-'Swap - Encargos'!I7+'Swap - Encargos'!U7)</f>
        <v>222</v>
      </c>
      <c r="S90" s="4">
        <f>Forward!S90+(-'Swap - Encargos'!J7+'Swap - Encargos'!V7)</f>
        <v>217</v>
      </c>
      <c r="T90" s="4">
        <f>Forward!T90+(-'Swap - Encargos'!K7+'Swap - Encargos'!W7)</f>
        <v>212</v>
      </c>
      <c r="U90" s="4">
        <f>Forward!U90</f>
        <v>0</v>
      </c>
      <c r="V90" s="6"/>
      <c r="W90" s="20">
        <f t="shared" si="0"/>
        <v>244.33333333333334</v>
      </c>
      <c r="X90" s="20">
        <f t="shared" si="1"/>
        <v>228.36363636363632</v>
      </c>
      <c r="Y90" s="23">
        <f t="shared" si="2"/>
        <v>240.53333333333333</v>
      </c>
      <c r="Z90" s="23">
        <f t="shared" si="3"/>
        <v>225.35181818181823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61.666666666666657</v>
      </c>
      <c r="AJ90" s="9">
        <f t="shared" si="8"/>
        <v>0.2015250544662309</v>
      </c>
      <c r="AK90" s="9">
        <f t="shared" si="9"/>
        <v>0.2015250544662309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Encargos'!B8+'Swap - Encargos'!N8)</f>
        <v>202</v>
      </c>
      <c r="L91" s="4">
        <f>Forward!L91+(-'Swap - Encargos'!C8+'Swap - Encargos'!O8)</f>
        <v>260</v>
      </c>
      <c r="M91" s="4">
        <f>Forward!M91+(-'Swap - Encargos'!D8+'Swap - Encargos'!P8)</f>
        <v>256</v>
      </c>
      <c r="N91" s="4">
        <f>Forward!N91+(-'Swap - Encargos'!E8+'Swap - Encargos'!Q8)</f>
        <v>229</v>
      </c>
      <c r="O91" s="4">
        <f>Forward!O91+(-'Swap - Encargos'!F8+'Swap - Encargos'!R8)</f>
        <v>224</v>
      </c>
      <c r="P91" s="4">
        <f>Forward!P91+(-'Swap - Encargos'!G8+'Swap - Encargos'!S8)</f>
        <v>220</v>
      </c>
      <c r="Q91" s="4">
        <f>Forward!Q91+(-'Swap - Encargos'!H8+'Swap - Encargos'!T8)</f>
        <v>217</v>
      </c>
      <c r="R91" s="4">
        <f>Forward!R91+(-'Swap - Encargos'!I8+'Swap - Encargos'!U8)</f>
        <v>215</v>
      </c>
      <c r="S91" s="4">
        <f>Forward!S91+(-'Swap - Encargos'!J8+'Swap - Encargos'!V8)</f>
        <v>210</v>
      </c>
      <c r="T91" s="4">
        <f>Forward!T91+(-'Swap - Encargos'!K8+'Swap - Encargos'!W8)</f>
        <v>205</v>
      </c>
      <c r="U91" s="4">
        <f>Forward!U91</f>
        <v>0</v>
      </c>
      <c r="V91" s="6"/>
      <c r="W91" s="20">
        <f t="shared" si="0"/>
        <v>243.08333333333334</v>
      </c>
      <c r="X91" s="20">
        <f t="shared" si="1"/>
        <v>228.36363636363632</v>
      </c>
      <c r="Y91" s="23">
        <f t="shared" si="2"/>
        <v>235.7</v>
      </c>
      <c r="Z91" s="23">
        <f t="shared" si="3"/>
        <v>225.35181818181823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62.916666666666657</v>
      </c>
      <c r="AJ91" s="9">
        <f t="shared" si="8"/>
        <v>0.20561002178649235</v>
      </c>
      <c r="AK91" s="9">
        <f t="shared" si="9"/>
        <v>0.20561002178649235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Encargos'!B9+'Swap - Encargos'!N9)</f>
        <v>128</v>
      </c>
      <c r="L92" s="4">
        <f>Forward!L92+(-'Swap - Encargos'!C9+'Swap - Encargos'!O9)</f>
        <v>239</v>
      </c>
      <c r="M92" s="4">
        <f>Forward!M92+(-'Swap - Encargos'!D9+'Swap - Encargos'!P9)</f>
        <v>243</v>
      </c>
      <c r="N92" s="4">
        <f>Forward!N92+(-'Swap - Encargos'!E9+'Swap - Encargos'!Q9)</f>
        <v>234</v>
      </c>
      <c r="O92" s="4">
        <f>Forward!O92+(-'Swap - Encargos'!F9+'Swap - Encargos'!R9)</f>
        <v>226</v>
      </c>
      <c r="P92" s="4">
        <f>Forward!P92+(-'Swap - Encargos'!G9+'Swap - Encargos'!S9)</f>
        <v>220</v>
      </c>
      <c r="Q92" s="4">
        <f>Forward!Q92+(-'Swap - Encargos'!H9+'Swap - Encargos'!T9)</f>
        <v>217</v>
      </c>
      <c r="R92" s="4">
        <f>Forward!R92+(-'Swap - Encargos'!I9+'Swap - Encargos'!U9)</f>
        <v>215</v>
      </c>
      <c r="S92" s="4">
        <f>Forward!S92+(-'Swap - Encargos'!J9+'Swap - Encargos'!V9)</f>
        <v>210</v>
      </c>
      <c r="T92" s="4">
        <f>Forward!T92+(-'Swap - Encargos'!K9+'Swap - Encargos'!W9)</f>
        <v>205</v>
      </c>
      <c r="U92" s="4">
        <f>Forward!U92</f>
        <v>0</v>
      </c>
      <c r="V92" s="6"/>
      <c r="W92" s="20">
        <f t="shared" si="0"/>
        <v>221</v>
      </c>
      <c r="X92" s="20">
        <f t="shared" si="1"/>
        <v>228.36363636363632</v>
      </c>
      <c r="Y92" s="23">
        <f t="shared" si="2"/>
        <v>223.2</v>
      </c>
      <c r="Z92" s="23">
        <f t="shared" si="3"/>
        <v>225.35181818181823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85</v>
      </c>
      <c r="AJ92" s="9">
        <f t="shared" si="8"/>
        <v>0.27777777777777779</v>
      </c>
      <c r="AK92" s="9">
        <f t="shared" si="9"/>
        <v>0.27777777777777779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Encargos'!B10+'Swap - Encargos'!N10)</f>
        <v>144</v>
      </c>
      <c r="L93" s="4">
        <f>Forward!L93+(-'Swap - Encargos'!C10+'Swap - Encargos'!O10)</f>
        <v>235</v>
      </c>
      <c r="M93" s="4">
        <f>Forward!M93+(-'Swap - Encargos'!D10+'Swap - Encargos'!P10)</f>
        <v>238</v>
      </c>
      <c r="N93" s="4">
        <f>Forward!N93+(-'Swap - Encargos'!E10+'Swap - Encargos'!Q10)</f>
        <v>229</v>
      </c>
      <c r="O93" s="4">
        <f>Forward!O93+(-'Swap - Encargos'!F10+'Swap - Encargos'!R10)</f>
        <v>222</v>
      </c>
      <c r="P93" s="4">
        <f>Forward!P93+(-'Swap - Encargos'!G10+'Swap - Encargos'!S10)</f>
        <v>221</v>
      </c>
      <c r="Q93" s="4">
        <f>Forward!Q93+(-'Swap - Encargos'!H10+'Swap - Encargos'!T10)</f>
        <v>221</v>
      </c>
      <c r="R93" s="4">
        <f>Forward!R93+(-'Swap - Encargos'!I10+'Swap - Encargos'!U10)</f>
        <v>214</v>
      </c>
      <c r="S93" s="4">
        <f>Forward!S93+(-'Swap - Encargos'!J10+'Swap - Encargos'!V10)</f>
        <v>209</v>
      </c>
      <c r="T93" s="4">
        <f>Forward!T93+(-'Swap - Encargos'!K10+'Swap - Encargos'!W10)</f>
        <v>204</v>
      </c>
      <c r="U93" s="4">
        <f>Forward!U93</f>
        <v>0</v>
      </c>
      <c r="V93" s="6"/>
      <c r="W93" s="20">
        <f t="shared" si="0"/>
        <v>222.19444444444446</v>
      </c>
      <c r="X93" s="20">
        <f t="shared" si="1"/>
        <v>228.36363636363632</v>
      </c>
      <c r="Y93" s="23">
        <f t="shared" si="2"/>
        <v>222.58333333333334</v>
      </c>
      <c r="Z93" s="23">
        <f t="shared" si="3"/>
        <v>225.35181818181823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83.805555555555543</v>
      </c>
      <c r="AJ93" s="9">
        <f t="shared" si="8"/>
        <v>0.27387436456063902</v>
      </c>
      <c r="AK93" s="9">
        <f t="shared" si="9"/>
        <v>0.27387436456063902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Encargos'!B11+'Swap - Encargos'!N11)</f>
        <v>158</v>
      </c>
      <c r="L94" s="4">
        <f>Forward!L94+(-'Swap - Encargos'!C11+'Swap - Encargos'!O11)</f>
        <v>216</v>
      </c>
      <c r="M94" s="4">
        <f>Forward!M94+(-'Swap - Encargos'!D11+'Swap - Encargos'!P11)</f>
        <v>237</v>
      </c>
      <c r="N94" s="4">
        <f>Forward!N94+(-'Swap - Encargos'!E11+'Swap - Encargos'!Q11)</f>
        <v>233</v>
      </c>
      <c r="O94" s="4">
        <f>Forward!O94+(-'Swap - Encargos'!F11+'Swap - Encargos'!R11)</f>
        <v>226</v>
      </c>
      <c r="P94" s="4">
        <f>Forward!P94+(-'Swap - Encargos'!G11+'Swap - Encargos'!S11)</f>
        <v>224</v>
      </c>
      <c r="Q94" s="4">
        <f>Forward!Q94+(-'Swap - Encargos'!H11+'Swap - Encargos'!T11)</f>
        <v>218</v>
      </c>
      <c r="R94" s="4">
        <f>Forward!R94+(-'Swap - Encargos'!I11+'Swap - Encargos'!U11)</f>
        <v>212</v>
      </c>
      <c r="S94" s="4">
        <f>Forward!S94+(-'Swap - Encargos'!J11+'Swap - Encargos'!V11)</f>
        <v>209</v>
      </c>
      <c r="T94" s="4">
        <f>Forward!T94+(-'Swap - Encargos'!K11+'Swap - Encargos'!W11)</f>
        <v>206</v>
      </c>
      <c r="U94" s="4">
        <f>Forward!U94</f>
        <v>0</v>
      </c>
      <c r="V94" s="6"/>
      <c r="W94" s="20">
        <f t="shared" si="0"/>
        <v>220.33333333333334</v>
      </c>
      <c r="X94" s="20">
        <f t="shared" si="1"/>
        <v>228.36363636363632</v>
      </c>
      <c r="Y94" s="23">
        <f t="shared" si="2"/>
        <v>222.8</v>
      </c>
      <c r="Z94" s="23">
        <f t="shared" si="3"/>
        <v>225.35181818181823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85.666666666666657</v>
      </c>
      <c r="AJ94" s="9">
        <f t="shared" si="8"/>
        <v>0.27995642701525053</v>
      </c>
      <c r="AK94" s="9">
        <f t="shared" si="9"/>
        <v>0.27995642701525053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Encargos'!B12+'Swap - Encargos'!N12)</f>
        <v>139</v>
      </c>
      <c r="L95" s="4">
        <f>Forward!L95+(-'Swap - Encargos'!C12+'Swap - Encargos'!O12)</f>
        <v>192</v>
      </c>
      <c r="M95" s="4">
        <f>Forward!M95+(-'Swap - Encargos'!D12+'Swap - Encargos'!P12)</f>
        <v>214</v>
      </c>
      <c r="N95" s="4">
        <f>Forward!N95+(-'Swap - Encargos'!E12+'Swap - Encargos'!Q12)</f>
        <v>221</v>
      </c>
      <c r="O95" s="4">
        <f>Forward!O95+(-'Swap - Encargos'!F12+'Swap - Encargos'!R12)</f>
        <v>209</v>
      </c>
      <c r="P95" s="4">
        <f>Forward!P95+(-'Swap - Encargos'!G12+'Swap - Encargos'!S12)</f>
        <v>211</v>
      </c>
      <c r="Q95" s="4">
        <f>Forward!Q95+(-'Swap - Encargos'!H12+'Swap - Encargos'!T12)</f>
        <v>205</v>
      </c>
      <c r="R95" s="4">
        <f>Forward!R95+(-'Swap - Encargos'!I12+'Swap - Encargos'!U12)</f>
        <v>202</v>
      </c>
      <c r="S95" s="4">
        <f>Forward!S95+(-'Swap - Encargos'!J12+'Swap - Encargos'!V12)</f>
        <v>199</v>
      </c>
      <c r="T95" s="4">
        <f>Forward!T95+(-'Swap - Encargos'!K12+'Swap - Encargos'!W12)</f>
        <v>196</v>
      </c>
      <c r="U95" s="4">
        <f>Forward!U95</f>
        <v>0</v>
      </c>
      <c r="V95" s="6"/>
      <c r="W95" s="20">
        <f t="shared" si="0"/>
        <v>202.16666666666666</v>
      </c>
      <c r="X95" s="20">
        <f t="shared" si="1"/>
        <v>228.36363636363632</v>
      </c>
      <c r="Y95" s="23">
        <f t="shared" si="2"/>
        <v>205.8</v>
      </c>
      <c r="Z95" s="23">
        <f t="shared" si="3"/>
        <v>225.35181818181823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103.83333333333334</v>
      </c>
      <c r="AJ95" s="9">
        <f t="shared" si="8"/>
        <v>0.33932461873638348</v>
      </c>
      <c r="AK95" s="9">
        <f t="shared" si="9"/>
        <v>0.33932461873638348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Encargos'!B13+'Swap - Encargos'!N13)</f>
        <v>138</v>
      </c>
      <c r="L96" s="4">
        <f>Forward!L96+(-'Swap - Encargos'!C13+'Swap - Encargos'!O13)</f>
        <v>154</v>
      </c>
      <c r="M96" s="4">
        <f>Forward!M96+(-'Swap - Encargos'!D13+'Swap - Encargos'!P13)</f>
        <v>188</v>
      </c>
      <c r="N96" s="4">
        <f>Forward!N96+(-'Swap - Encargos'!E13+'Swap - Encargos'!Q13)</f>
        <v>203</v>
      </c>
      <c r="O96" s="4">
        <f>Forward!O96+(-'Swap - Encargos'!F13+'Swap - Encargos'!R13)</f>
        <v>196</v>
      </c>
      <c r="P96" s="4">
        <f>Forward!P96+(-'Swap - Encargos'!G13+'Swap - Encargos'!S13)</f>
        <v>206</v>
      </c>
      <c r="Q96" s="4">
        <f>Forward!Q96+(-'Swap - Encargos'!H13+'Swap - Encargos'!T13)</f>
        <v>200</v>
      </c>
      <c r="R96" s="4">
        <f>Forward!R96+(-'Swap - Encargos'!I13+'Swap - Encargos'!U13)</f>
        <v>200</v>
      </c>
      <c r="S96" s="4">
        <f>Forward!S96+(-'Swap - Encargos'!J13+'Swap - Encargos'!V13)</f>
        <v>198</v>
      </c>
      <c r="T96" s="4">
        <f>Forward!T96+(-'Swap - Encargos'!K13+'Swap - Encargos'!W13)</f>
        <v>191</v>
      </c>
      <c r="U96" s="4">
        <f>Forward!U96</f>
        <v>0</v>
      </c>
      <c r="V96" s="6"/>
      <c r="W96" s="20">
        <f t="shared" si="0"/>
        <v>178.05555555555554</v>
      </c>
      <c r="X96" s="20">
        <f t="shared" si="1"/>
        <v>228.36363636363632</v>
      </c>
      <c r="Y96" s="23">
        <f t="shared" si="2"/>
        <v>187.13333333333333</v>
      </c>
      <c r="Z96" s="23">
        <f t="shared" si="3"/>
        <v>225.35181818181823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127.94444444444446</v>
      </c>
      <c r="AJ96" s="9">
        <f t="shared" si="8"/>
        <v>0.41811909949164855</v>
      </c>
      <c r="AK96" s="9">
        <f t="shared" si="9"/>
        <v>0.41811909949164855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Encargos'!B14+'Swap - Encargos'!N14)</f>
        <v>136</v>
      </c>
      <c r="L97" s="4">
        <f>Forward!L97+(-'Swap - Encargos'!C14+'Swap - Encargos'!O14)</f>
        <v>149</v>
      </c>
      <c r="M97" s="4">
        <f>Forward!M97+(-'Swap - Encargos'!D14+'Swap - Encargos'!P14)</f>
        <v>191</v>
      </c>
      <c r="N97" s="4">
        <f>Forward!N97+(-'Swap - Encargos'!E14+'Swap - Encargos'!Q14)</f>
        <v>199</v>
      </c>
      <c r="O97" s="4">
        <f>Forward!O97+(-'Swap - Encargos'!F14+'Swap - Encargos'!R14)</f>
        <v>196</v>
      </c>
      <c r="P97" s="4">
        <f>Forward!P97+(-'Swap - Encargos'!G14+'Swap - Encargos'!S14)</f>
        <v>212</v>
      </c>
      <c r="Q97" s="4">
        <f>Forward!Q97+(-'Swap - Encargos'!H14+'Swap - Encargos'!T14)</f>
        <v>211</v>
      </c>
      <c r="R97" s="4">
        <f>Forward!R97+(-'Swap - Encargos'!I14+'Swap - Encargos'!U14)</f>
        <v>202</v>
      </c>
      <c r="S97" s="4">
        <f>Forward!S97+(-'Swap - Encargos'!J14+'Swap - Encargos'!V14)</f>
        <v>198</v>
      </c>
      <c r="T97" s="4">
        <f>Forward!T97+(-'Swap - Encargos'!K14+'Swap - Encargos'!W14)</f>
        <v>192</v>
      </c>
      <c r="U97" s="4">
        <f>Forward!U97</f>
        <v>0</v>
      </c>
      <c r="V97" s="6"/>
      <c r="W97" s="20">
        <f t="shared" si="0"/>
        <v>177.91666666666666</v>
      </c>
      <c r="X97" s="20">
        <f t="shared" si="1"/>
        <v>228.36363636363632</v>
      </c>
      <c r="Y97" s="23">
        <f t="shared" si="2"/>
        <v>188.13333333333333</v>
      </c>
      <c r="Z97" s="23">
        <f t="shared" si="3"/>
        <v>225.35181818181823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128.08333333333334</v>
      </c>
      <c r="AJ97" s="9">
        <f t="shared" si="8"/>
        <v>0.41857298474945537</v>
      </c>
      <c r="AK97" s="9">
        <f t="shared" si="9"/>
        <v>0.41857298474945537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Encargos'!C15+'Swap - Encargos'!O15)</f>
        <v>143</v>
      </c>
      <c r="M98" s="4">
        <f>Forward!M98+(-'Swap - Encargos'!D15+'Swap - Encargos'!P15)</f>
        <v>162</v>
      </c>
      <c r="N98" s="4">
        <f>Forward!N98+(-'Swap - Encargos'!E15+'Swap - Encargos'!Q15)</f>
        <v>177</v>
      </c>
      <c r="O98" s="4">
        <f>Forward!O98+(-'Swap - Encargos'!F15+'Swap - Encargos'!R15)</f>
        <v>190</v>
      </c>
      <c r="P98" s="4">
        <f>Forward!P98+(-'Swap - Encargos'!G15+'Swap - Encargos'!S15)</f>
        <v>215</v>
      </c>
      <c r="Q98" s="4">
        <f>Forward!Q98+(-'Swap - Encargos'!H15+'Swap - Encargos'!T15)</f>
        <v>211</v>
      </c>
      <c r="R98" s="4">
        <f>Forward!R98+(-'Swap - Encargos'!I15+'Swap - Encargos'!U15)</f>
        <v>205</v>
      </c>
      <c r="S98" s="4">
        <f>Forward!S98+(-'Swap - Encargos'!J15+'Swap - Encargos'!V15)</f>
        <v>201</v>
      </c>
      <c r="T98" s="4">
        <f>Forward!T98+(-'Swap - Encargos'!K15+'Swap - Encargos'!W15)</f>
        <v>195</v>
      </c>
      <c r="U98" s="4">
        <f>Forward!U98</f>
        <v>0</v>
      </c>
      <c r="V98" s="6"/>
      <c r="W98" s="20">
        <f t="shared" si="0"/>
        <v>160.66666666666666</v>
      </c>
      <c r="X98" s="20">
        <f t="shared" si="1"/>
        <v>228.36363636363632</v>
      </c>
      <c r="Y98" s="23">
        <f t="shared" si="2"/>
        <v>177.4</v>
      </c>
      <c r="Z98" s="23">
        <f t="shared" si="3"/>
        <v>225.35181818181823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156.13333333333335</v>
      </c>
      <c r="AJ98" s="9">
        <f t="shared" si="8"/>
        <v>0.49284511784511792</v>
      </c>
      <c r="AK98" s="9">
        <f t="shared" si="9"/>
        <v>0.49284511784511792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Encargos'!C16+'Swap - Encargos'!O16)</f>
        <v>147</v>
      </c>
      <c r="M99" s="4">
        <f>Forward!M99+(-'Swap - Encargos'!D16+'Swap - Encargos'!P16)</f>
        <v>151</v>
      </c>
      <c r="N99" s="4">
        <f>Forward!N99+(-'Swap - Encargos'!E16+'Swap - Encargos'!Q16)</f>
        <v>162</v>
      </c>
      <c r="O99" s="4">
        <f>Forward!O99+(-'Swap - Encargos'!F16+'Swap - Encargos'!R16)</f>
        <v>179</v>
      </c>
      <c r="P99" s="4">
        <f>Forward!P99+(-'Swap - Encargos'!G16+'Swap - Encargos'!S16)</f>
        <v>218</v>
      </c>
      <c r="Q99" s="4">
        <f>Forward!Q99+(-'Swap - Encargos'!H16+'Swap - Encargos'!T16)</f>
        <v>214</v>
      </c>
      <c r="R99" s="4">
        <f>Forward!R99+(-'Swap - Encargos'!I16+'Swap - Encargos'!U16)</f>
        <v>209</v>
      </c>
      <c r="S99" s="4">
        <f>Forward!S99+(-'Swap - Encargos'!J16+'Swap - Encargos'!V16)</f>
        <v>205</v>
      </c>
      <c r="T99" s="4">
        <f>Forward!T99+(-'Swap - Encargos'!K16+'Swap - Encargos'!W16)</f>
        <v>199</v>
      </c>
      <c r="U99" s="4">
        <f>Forward!U99</f>
        <v>0</v>
      </c>
      <c r="V99" s="6"/>
      <c r="W99" s="20">
        <f t="shared" si="0"/>
        <v>154.22222222222223</v>
      </c>
      <c r="X99" s="20">
        <f t="shared" si="1"/>
        <v>228.36363636363632</v>
      </c>
      <c r="Y99" s="23">
        <f t="shared" si="2"/>
        <v>172.51666666666668</v>
      </c>
      <c r="Z99" s="23">
        <f t="shared" si="3"/>
        <v>225.35181818181823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162.57777777777778</v>
      </c>
      <c r="AJ99" s="9">
        <f t="shared" si="8"/>
        <v>0.51318742985409649</v>
      </c>
      <c r="AK99" s="9">
        <f t="shared" si="9"/>
        <v>0.51318742985409649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Encargos'!C17+'Swap - Encargos'!O17)</f>
        <v>143</v>
      </c>
      <c r="M100" s="4">
        <f>Forward!M100+(-'Swap - Encargos'!D17+'Swap - Encargos'!P17)</f>
        <v>158</v>
      </c>
      <c r="N100" s="4">
        <f>Forward!N100+(-'Swap - Encargos'!E17+'Swap - Encargos'!Q17)</f>
        <v>162</v>
      </c>
      <c r="O100" s="4">
        <f>Forward!O100+(-'Swap - Encargos'!F17+'Swap - Encargos'!R17)</f>
        <v>173</v>
      </c>
      <c r="P100" s="4">
        <f>Forward!P100+(-'Swap - Encargos'!G17+'Swap - Encargos'!S17)</f>
        <v>195</v>
      </c>
      <c r="Q100" s="4">
        <f>Forward!Q100+(-'Swap - Encargos'!H17+'Swap - Encargos'!T17)</f>
        <v>209</v>
      </c>
      <c r="R100" s="4">
        <f>Forward!R100+(-'Swap - Encargos'!I17+'Swap - Encargos'!U17)</f>
        <v>203</v>
      </c>
      <c r="S100" s="4">
        <f>Forward!S100+(-'Swap - Encargos'!J17+'Swap - Encargos'!V17)</f>
        <v>199</v>
      </c>
      <c r="T100" s="4">
        <f>Forward!T100+(-'Swap - Encargos'!K17+'Swap - Encargos'!W17)</f>
        <v>193</v>
      </c>
      <c r="U100" s="4">
        <f>Forward!U100</f>
        <v>0</v>
      </c>
      <c r="V100" s="6"/>
      <c r="W100" s="20">
        <f t="shared" si="0"/>
        <v>156</v>
      </c>
      <c r="X100" s="20">
        <f t="shared" si="1"/>
        <v>228.36363636363632</v>
      </c>
      <c r="Y100" s="23">
        <f t="shared" si="2"/>
        <v>168.4</v>
      </c>
      <c r="Z100" s="23">
        <f t="shared" si="3"/>
        <v>225.35181818181823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160.80000000000001</v>
      </c>
      <c r="AJ100" s="9">
        <f t="shared" si="8"/>
        <v>0.50757575757575757</v>
      </c>
      <c r="AK100" s="9">
        <f t="shared" si="9"/>
        <v>0.50757575757575757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Encargos'!C18+'Swap - Encargos'!O18)</f>
        <v>140</v>
      </c>
      <c r="M101" s="4">
        <f>Forward!M101+(-'Swap - Encargos'!D18+'Swap - Encargos'!P18)</f>
        <v>144</v>
      </c>
      <c r="N101" s="4">
        <f>Forward!N101+(-'Swap - Encargos'!E18+'Swap - Encargos'!Q18)</f>
        <v>149</v>
      </c>
      <c r="O101" s="4">
        <f>Forward!O101+(-'Swap - Encargos'!F18+'Swap - Encargos'!R18)</f>
        <v>161</v>
      </c>
      <c r="P101" s="4">
        <f>Forward!P101+(-'Swap - Encargos'!G18+'Swap - Encargos'!S18)</f>
        <v>190</v>
      </c>
      <c r="Q101" s="4">
        <f>Forward!Q101+(-'Swap - Encargos'!H18+'Swap - Encargos'!T18)</f>
        <v>204</v>
      </c>
      <c r="R101" s="4">
        <f>Forward!R101+(-'Swap - Encargos'!I18+'Swap - Encargos'!U18)</f>
        <v>202</v>
      </c>
      <c r="S101" s="4">
        <f>Forward!S101+(-'Swap - Encargos'!J18+'Swap - Encargos'!V18)</f>
        <v>201</v>
      </c>
      <c r="T101" s="4">
        <f>Forward!T101+(-'Swap - Encargos'!K18+'Swap - Encargos'!W18)</f>
        <v>198</v>
      </c>
      <c r="U101" s="4">
        <f>Forward!U101</f>
        <v>0</v>
      </c>
      <c r="V101" s="6"/>
      <c r="W101" s="20">
        <f t="shared" si="0"/>
        <v>146.08333333333334</v>
      </c>
      <c r="X101" s="20">
        <f t="shared" si="1"/>
        <v>228.36363636363632</v>
      </c>
      <c r="Y101" s="23">
        <f t="shared" si="2"/>
        <v>160</v>
      </c>
      <c r="Z101" s="23">
        <f t="shared" si="3"/>
        <v>225.35181818181823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170.71666666666667</v>
      </c>
      <c r="AJ101" s="9">
        <f t="shared" si="8"/>
        <v>0.538878367003367</v>
      </c>
      <c r="AK101" s="9">
        <f t="shared" si="9"/>
        <v>0.538878367003367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Encargos'!C19+'Swap - Encargos'!O19)</f>
        <v>147</v>
      </c>
      <c r="M102" s="4">
        <f>Forward!M102+(-'Swap - Encargos'!D19+'Swap - Encargos'!P19)</f>
        <v>145</v>
      </c>
      <c r="N102" s="4">
        <f>Forward!N102+(-'Swap - Encargos'!E19+'Swap - Encargos'!Q19)</f>
        <v>161</v>
      </c>
      <c r="O102" s="4">
        <f>Forward!O102+(-'Swap - Encargos'!F19+'Swap - Encargos'!R19)</f>
        <v>171</v>
      </c>
      <c r="P102" s="4">
        <f>Forward!P102+(-'Swap - Encargos'!G19+'Swap - Encargos'!S19)</f>
        <v>185</v>
      </c>
      <c r="Q102" s="4">
        <f>Forward!Q102+(-'Swap - Encargos'!H19+'Swap - Encargos'!T19)</f>
        <v>201</v>
      </c>
      <c r="R102" s="4">
        <f>Forward!R102+(-'Swap - Encargos'!I19+'Swap - Encargos'!U19)</f>
        <v>198</v>
      </c>
      <c r="S102" s="4">
        <f>Forward!S102+(-'Swap - Encargos'!J19+'Swap - Encargos'!V19)</f>
        <v>196</v>
      </c>
      <c r="T102" s="4">
        <f>Forward!T102+(-'Swap - Encargos'!K19+'Swap - Encargos'!W19)</f>
        <v>194</v>
      </c>
      <c r="U102" s="4">
        <f>Forward!U102</f>
        <v>0</v>
      </c>
      <c r="V102" s="6"/>
      <c r="W102" s="20">
        <f t="shared" si="0"/>
        <v>153.66666666666666</v>
      </c>
      <c r="X102" s="20">
        <f t="shared" si="1"/>
        <v>228.36363636363632</v>
      </c>
      <c r="Y102" s="23">
        <f t="shared" si="2"/>
        <v>165.4</v>
      </c>
      <c r="Z102" s="23">
        <f t="shared" si="3"/>
        <v>225.35181818181823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163.13333333333335</v>
      </c>
      <c r="AJ102" s="9">
        <f t="shared" si="8"/>
        <v>0.51494107744107753</v>
      </c>
      <c r="AK102" s="9">
        <f t="shared" si="9"/>
        <v>0.51494107744107753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Encargos'!C20+'Swap - Encargos'!O20)</f>
        <v>142</v>
      </c>
      <c r="M103" s="4">
        <f>Forward!M103+(-'Swap - Encargos'!D20+'Swap - Encargos'!P20)</f>
        <v>146</v>
      </c>
      <c r="N103" s="4">
        <f>Forward!N103+(-'Swap - Encargos'!E20+'Swap - Encargos'!Q20)</f>
        <v>160</v>
      </c>
      <c r="O103" s="4">
        <f>Forward!O103+(-'Swap - Encargos'!F20+'Swap - Encargos'!R20)</f>
        <v>167</v>
      </c>
      <c r="P103" s="4">
        <f>Forward!P103+(-'Swap - Encargos'!G20+'Swap - Encargos'!S20)</f>
        <v>178</v>
      </c>
      <c r="Q103" s="4">
        <f>Forward!Q103+(-'Swap - Encargos'!H20+'Swap - Encargos'!T20)</f>
        <v>195</v>
      </c>
      <c r="R103" s="4">
        <f>Forward!R103+(-'Swap - Encargos'!I20+'Swap - Encargos'!U20)</f>
        <v>193</v>
      </c>
      <c r="S103" s="4">
        <f>Forward!S103+(-'Swap - Encargos'!J20+'Swap - Encargos'!V20)</f>
        <v>191</v>
      </c>
      <c r="T103" s="4">
        <f>Forward!T103+(-'Swap - Encargos'!K20+'Swap - Encargos'!W20)</f>
        <v>189</v>
      </c>
      <c r="U103" s="4">
        <f>Forward!U103</f>
        <v>0</v>
      </c>
      <c r="V103" s="6"/>
      <c r="W103" s="20">
        <f t="shared" si="0"/>
        <v>152.80555555555554</v>
      </c>
      <c r="X103" s="20">
        <f t="shared" si="1"/>
        <v>228.36363636363632</v>
      </c>
      <c r="Y103" s="23">
        <f t="shared" si="2"/>
        <v>163.01666666666668</v>
      </c>
      <c r="Z103" s="23">
        <f t="shared" si="3"/>
        <v>225.35181818181823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163.99444444444447</v>
      </c>
      <c r="AJ103" s="9">
        <f t="shared" si="8"/>
        <v>0.51765923120089796</v>
      </c>
      <c r="AK103" s="9">
        <f t="shared" si="9"/>
        <v>0.51765923120089796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Encargos'!C21+'Swap - Encargos'!O21)</f>
        <v>147</v>
      </c>
      <c r="M104" s="4">
        <f>Forward!M104+(-'Swap - Encargos'!D21+'Swap - Encargos'!P21)</f>
        <v>149</v>
      </c>
      <c r="N104" s="4">
        <f>Forward!N104+(-'Swap - Encargos'!E21+'Swap - Encargos'!Q21)</f>
        <v>159</v>
      </c>
      <c r="O104" s="4">
        <f>Forward!O104+(-'Swap - Encargos'!F21+'Swap - Encargos'!R21)</f>
        <v>165</v>
      </c>
      <c r="P104" s="4">
        <f>Forward!P104+(-'Swap - Encargos'!G21+'Swap - Encargos'!S21)</f>
        <v>173</v>
      </c>
      <c r="Q104" s="4">
        <f>Forward!Q104+(-'Swap - Encargos'!H21+'Swap - Encargos'!T21)</f>
        <v>191</v>
      </c>
      <c r="R104" s="4">
        <f>Forward!R104+(-'Swap - Encargos'!I21+'Swap - Encargos'!U21)</f>
        <v>188</v>
      </c>
      <c r="S104" s="4">
        <f>Forward!S104+(-'Swap - Encargos'!J21+'Swap - Encargos'!V21)</f>
        <v>186</v>
      </c>
      <c r="T104" s="4">
        <f>Forward!T104+(-'Swap - Encargos'!K21+'Swap - Encargos'!W21)</f>
        <v>184</v>
      </c>
      <c r="U104" s="4">
        <f>Forward!U104</f>
        <v>0</v>
      </c>
      <c r="V104" s="6"/>
      <c r="W104" s="20">
        <f t="shared" si="0"/>
        <v>154.66666666666666</v>
      </c>
      <c r="X104" s="20">
        <f t="shared" si="1"/>
        <v>228.36363636363632</v>
      </c>
      <c r="Y104" s="23">
        <f t="shared" si="2"/>
        <v>163</v>
      </c>
      <c r="Z104" s="23">
        <f t="shared" si="3"/>
        <v>225.35181818181823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162.13333333333335</v>
      </c>
      <c r="AJ104" s="9">
        <f t="shared" si="8"/>
        <v>0.51178451178451179</v>
      </c>
      <c r="AK104" s="9">
        <f t="shared" si="9"/>
        <v>0.51178451178451179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Encargos'!C22+'Swap - Encargos'!O22)</f>
        <v>153</v>
      </c>
      <c r="M105" s="4">
        <f>Forward!M105+(-'Swap - Encargos'!D22+'Swap - Encargos'!P22)</f>
        <v>143</v>
      </c>
      <c r="N105" s="4">
        <f>Forward!N105+(-'Swap - Encargos'!E22+'Swap - Encargos'!Q22)</f>
        <v>159</v>
      </c>
      <c r="O105" s="4">
        <f>Forward!O105+(-'Swap - Encargos'!F22+'Swap - Encargos'!R22)</f>
        <v>170</v>
      </c>
      <c r="P105" s="4">
        <f>Forward!P105+(-'Swap - Encargos'!G22+'Swap - Encargos'!S22)</f>
        <v>178</v>
      </c>
      <c r="Q105" s="4">
        <f>Forward!Q105+(-'Swap - Encargos'!H22+'Swap - Encargos'!T22)</f>
        <v>185</v>
      </c>
      <c r="R105" s="4">
        <f>Forward!R105+(-'Swap - Encargos'!I22+'Swap - Encargos'!U22)</f>
        <v>186</v>
      </c>
      <c r="S105" s="4">
        <f>Forward!S105+(-'Swap - Encargos'!J22+'Swap - Encargos'!V22)</f>
        <v>184</v>
      </c>
      <c r="T105" s="4">
        <f>Forward!T105+(-'Swap - Encargos'!K22+'Swap - Encargos'!W22)</f>
        <v>182</v>
      </c>
      <c r="U105" s="4">
        <f>Forward!U105</f>
        <v>0</v>
      </c>
      <c r="V105" s="6"/>
      <c r="W105" s="20">
        <f t="shared" si="0"/>
        <v>154.97222222222223</v>
      </c>
      <c r="X105" s="20">
        <f t="shared" si="1"/>
        <v>228.36363636363632</v>
      </c>
      <c r="Y105" s="23">
        <f t="shared" si="2"/>
        <v>164.33333333333334</v>
      </c>
      <c r="Z105" s="23">
        <f t="shared" si="3"/>
        <v>225.35181818181823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161.82777777777778</v>
      </c>
      <c r="AJ105" s="9">
        <f t="shared" si="8"/>
        <v>0.51082000561167229</v>
      </c>
      <c r="AK105" s="9">
        <f t="shared" si="9"/>
        <v>0.51082000561167229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Encargos'!C23+'Swap - Encargos'!O23)</f>
        <v>145</v>
      </c>
      <c r="M106" s="4">
        <f>Forward!M106+(-'Swap - Encargos'!D23+'Swap - Encargos'!P23)</f>
        <v>144</v>
      </c>
      <c r="N106" s="4">
        <f>Forward!N106+(-'Swap - Encargos'!E23+'Swap - Encargos'!Q23)</f>
        <v>155</v>
      </c>
      <c r="O106" s="4">
        <f>Forward!O106+(-'Swap - Encargos'!F23+'Swap - Encargos'!R23)</f>
        <v>165</v>
      </c>
      <c r="P106" s="4">
        <f>Forward!P106+(-'Swap - Encargos'!G23+'Swap - Encargos'!S23)</f>
        <v>180</v>
      </c>
      <c r="Q106" s="4">
        <f>Forward!Q106+(-'Swap - Encargos'!H23+'Swap - Encargos'!T23)</f>
        <v>188</v>
      </c>
      <c r="R106" s="4">
        <f>Forward!R106+(-'Swap - Encargos'!I23+'Swap - Encargos'!U23)</f>
        <v>188</v>
      </c>
      <c r="S106" s="4">
        <f>Forward!S106+(-'Swap - Encargos'!J23+'Swap - Encargos'!V23)</f>
        <v>186</v>
      </c>
      <c r="T106" s="4">
        <f>Forward!T106+(-'Swap - Encargos'!K23+'Swap - Encargos'!W23)</f>
        <v>184</v>
      </c>
      <c r="U106" s="4">
        <f>Forward!U106</f>
        <v>0</v>
      </c>
      <c r="V106" s="6"/>
      <c r="W106" s="20">
        <f t="shared" si="0"/>
        <v>152.44444444444446</v>
      </c>
      <c r="X106" s="20">
        <f t="shared" si="1"/>
        <v>228.36363636363632</v>
      </c>
      <c r="Y106" s="23">
        <f t="shared" si="2"/>
        <v>163.53333333333333</v>
      </c>
      <c r="Z106" s="23">
        <f t="shared" si="3"/>
        <v>225.35181818181823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164.35555555555555</v>
      </c>
      <c r="AJ106" s="9">
        <f t="shared" si="8"/>
        <v>0.51879910213243541</v>
      </c>
      <c r="AK106" s="9">
        <f t="shared" si="9"/>
        <v>0.51879910213243541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Encargos'!C24+'Swap - Encargos'!O24)</f>
        <v>149</v>
      </c>
      <c r="M107" s="4">
        <f>Forward!M107+(-'Swap - Encargos'!D24+'Swap - Encargos'!P24)</f>
        <v>144</v>
      </c>
      <c r="N107" s="4">
        <f>Forward!N107+(-'Swap - Encargos'!E24+'Swap - Encargos'!Q24)</f>
        <v>163</v>
      </c>
      <c r="O107" s="4">
        <f>Forward!O107+(-'Swap - Encargos'!F24+'Swap - Encargos'!R24)</f>
        <v>166</v>
      </c>
      <c r="P107" s="4">
        <f>Forward!P107+(-'Swap - Encargos'!G24+'Swap - Encargos'!S24)</f>
        <v>175</v>
      </c>
      <c r="Q107" s="4">
        <f>Forward!Q107+(-'Swap - Encargos'!H24+'Swap - Encargos'!T24)</f>
        <v>185</v>
      </c>
      <c r="R107" s="4">
        <f>Forward!R107+(-'Swap - Encargos'!I24+'Swap - Encargos'!U24)</f>
        <v>184</v>
      </c>
      <c r="S107" s="4">
        <f>Forward!S107+(-'Swap - Encargos'!J24+'Swap - Encargos'!V24)</f>
        <v>182</v>
      </c>
      <c r="T107" s="4">
        <f>Forward!T107+(-'Swap - Encargos'!K24+'Swap - Encargos'!W24)</f>
        <v>180</v>
      </c>
      <c r="U107" s="4">
        <f>Forward!U107</f>
        <v>0</v>
      </c>
      <c r="V107" s="6"/>
      <c r="W107" s="20">
        <f t="shared" si="0"/>
        <v>156.25</v>
      </c>
      <c r="X107" s="20">
        <f t="shared" si="1"/>
        <v>228.36363636363632</v>
      </c>
      <c r="Y107" s="23">
        <f t="shared" si="2"/>
        <v>164.8</v>
      </c>
      <c r="Z107" s="23">
        <f t="shared" si="3"/>
        <v>225.35181818181823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160.55000000000001</v>
      </c>
      <c r="AJ107" s="9">
        <f t="shared" si="8"/>
        <v>0.50678661616161613</v>
      </c>
      <c r="AK107" s="9">
        <f t="shared" si="9"/>
        <v>0.50678661616161613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Encargos'!C25+'Swap - Encargos'!O25)</f>
        <v>150</v>
      </c>
      <c r="M108" s="4">
        <f>Forward!M108+(-'Swap - Encargos'!D25+'Swap - Encargos'!P25)</f>
        <v>156</v>
      </c>
      <c r="N108" s="4">
        <f>Forward!N108+(-'Swap - Encargos'!E25+'Swap - Encargos'!Q25)</f>
        <v>171</v>
      </c>
      <c r="O108" s="4">
        <f>Forward!O108+(-'Swap - Encargos'!F25+'Swap - Encargos'!R25)</f>
        <v>173</v>
      </c>
      <c r="P108" s="4">
        <f>Forward!P108+(-'Swap - Encargos'!G25+'Swap - Encargos'!S25)</f>
        <v>175</v>
      </c>
      <c r="Q108" s="4">
        <f>Forward!Q108+(-'Swap - Encargos'!H25+'Swap - Encargos'!T25)</f>
        <v>193</v>
      </c>
      <c r="R108" s="4">
        <f>Forward!R108+(-'Swap - Encargos'!I25+'Swap - Encargos'!U25)</f>
        <v>191</v>
      </c>
      <c r="S108" s="4">
        <f>Forward!S108+(-'Swap - Encargos'!J25+'Swap - Encargos'!V25)</f>
        <v>189</v>
      </c>
      <c r="T108" s="4">
        <f>Forward!T108+(-'Swap - Encargos'!K25+'Swap - Encargos'!W25)</f>
        <v>187</v>
      </c>
      <c r="U108" s="4">
        <f>Forward!U108</f>
        <v>0</v>
      </c>
      <c r="V108" s="6"/>
      <c r="W108" s="20">
        <f t="shared" si="0"/>
        <v>165.38888888888889</v>
      </c>
      <c r="X108" s="20">
        <f t="shared" si="1"/>
        <v>228.36363636363632</v>
      </c>
      <c r="Y108" s="23">
        <f t="shared" si="2"/>
        <v>172.16666666666666</v>
      </c>
      <c r="Z108" s="23">
        <f t="shared" si="3"/>
        <v>225.35181818181823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151.41111111111113</v>
      </c>
      <c r="AJ108" s="9">
        <f t="shared" si="8"/>
        <v>0.47793911335578004</v>
      </c>
      <c r="AK108" s="9">
        <f t="shared" si="9"/>
        <v>0.47793911335578004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Encargos'!C26+'Swap - Encargos'!O26)</f>
        <v>152</v>
      </c>
      <c r="M109" s="4">
        <f>Forward!M109+(-'Swap - Encargos'!D26+'Swap - Encargos'!P26)</f>
        <v>158</v>
      </c>
      <c r="N109" s="4">
        <f>Forward!N109+(-'Swap - Encargos'!E26+'Swap - Encargos'!Q26)</f>
        <v>180</v>
      </c>
      <c r="O109" s="4">
        <f>Forward!O109+(-'Swap - Encargos'!F26+'Swap - Encargos'!R26)</f>
        <v>187</v>
      </c>
      <c r="P109" s="4">
        <f>Forward!P109+(-'Swap - Encargos'!G26+'Swap - Encargos'!S26)</f>
        <v>192</v>
      </c>
      <c r="Q109" s="4">
        <f>Forward!Q109+(-'Swap - Encargos'!H26+'Swap - Encargos'!T26)</f>
        <v>197</v>
      </c>
      <c r="R109" s="4">
        <f>Forward!R109+(-'Swap - Encargos'!I26+'Swap - Encargos'!U26)</f>
        <v>199</v>
      </c>
      <c r="S109" s="4">
        <f>Forward!S109+(-'Swap - Encargos'!J26+'Swap - Encargos'!V26)</f>
        <v>197</v>
      </c>
      <c r="T109" s="4">
        <f>Forward!T109+(-'Swap - Encargos'!K26+'Swap - Encargos'!W26)</f>
        <v>195</v>
      </c>
      <c r="U109" s="4">
        <f>Forward!U109</f>
        <v>0</v>
      </c>
      <c r="V109" s="6"/>
      <c r="W109" s="20">
        <f t="shared" si="0"/>
        <v>174.02777777777777</v>
      </c>
      <c r="X109" s="20">
        <f t="shared" si="1"/>
        <v>228.36363636363632</v>
      </c>
      <c r="Y109" s="23">
        <f t="shared" si="2"/>
        <v>182.05</v>
      </c>
      <c r="Z109" s="23">
        <f t="shared" si="3"/>
        <v>225.35181818181823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142.77222222222224</v>
      </c>
      <c r="AJ109" s="9">
        <f t="shared" si="8"/>
        <v>0.45066989337822677</v>
      </c>
      <c r="AK109" s="9">
        <f t="shared" si="9"/>
        <v>0.45066989337822677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Encargos'!D27+'Swap - Encargos'!P27)</f>
        <v>156</v>
      </c>
      <c r="N110" s="4">
        <f>Forward!N110+(-'Swap - Encargos'!E27+'Swap - Encargos'!Q27)</f>
        <v>172</v>
      </c>
      <c r="O110" s="4">
        <f>Forward!O110+(-'Swap - Encargos'!F27+'Swap - Encargos'!R27)</f>
        <v>178</v>
      </c>
      <c r="P110" s="4">
        <f>Forward!P110+(-'Swap - Encargos'!G27+'Swap - Encargos'!S27)</f>
        <v>206</v>
      </c>
      <c r="Q110" s="4">
        <f>Forward!Q110+(-'Swap - Encargos'!H27+'Swap - Encargos'!T27)</f>
        <v>202</v>
      </c>
      <c r="R110" s="4">
        <f>Forward!R110+(-'Swap - Encargos'!I27+'Swap - Encargos'!U27)</f>
        <v>205</v>
      </c>
      <c r="S110" s="4">
        <f>Forward!S110+(-'Swap - Encargos'!J27+'Swap - Encargos'!V27)</f>
        <v>203</v>
      </c>
      <c r="T110" s="4">
        <f>Forward!T110+(-'Swap - Encargos'!K27+'Swap - Encargos'!W27)</f>
        <v>201</v>
      </c>
      <c r="U110" s="4">
        <f>Forward!U110</f>
        <v>0</v>
      </c>
      <c r="V110" s="6"/>
      <c r="W110" s="20">
        <f t="shared" si="0"/>
        <v>168.66666666666666</v>
      </c>
      <c r="X110" s="20">
        <f t="shared" si="1"/>
        <v>228.36363636363632</v>
      </c>
      <c r="Y110" s="23">
        <f t="shared" si="2"/>
        <v>182.8</v>
      </c>
      <c r="Z110" s="23">
        <f t="shared" si="3"/>
        <v>225.35181818181823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177.83333333333334</v>
      </c>
      <c r="AJ110" s="9">
        <f t="shared" si="8"/>
        <v>0.51322751322751325</v>
      </c>
      <c r="AK110" s="9">
        <f t="shared" si="9"/>
        <v>0.51322751322751325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Encargos'!D28+'Swap - Encargos'!P28)</f>
        <v>195</v>
      </c>
      <c r="N111" s="4">
        <f>Forward!N111+(-'Swap - Encargos'!E28+'Swap - Encargos'!Q28)</f>
        <v>252</v>
      </c>
      <c r="O111" s="4">
        <f>Forward!O111+(-'Swap - Encargos'!F28+'Swap - Encargos'!R28)</f>
        <v>241</v>
      </c>
      <c r="P111" s="4">
        <f>Forward!P111+(-'Swap - Encargos'!G28+'Swap - Encargos'!S28)</f>
        <v>239</v>
      </c>
      <c r="Q111" s="4">
        <f>Forward!Q111+(-'Swap - Encargos'!H28+'Swap - Encargos'!T28)</f>
        <v>232</v>
      </c>
      <c r="R111" s="4">
        <f>Forward!R111+(-'Swap - Encargos'!I28+'Swap - Encargos'!U28)</f>
        <v>227</v>
      </c>
      <c r="S111" s="4">
        <f>Forward!S111+(-'Swap - Encargos'!J28+'Swap - Encargos'!V28)</f>
        <v>222</v>
      </c>
      <c r="T111" s="4">
        <f>Forward!T111+(-'Swap - Encargos'!K28+'Swap - Encargos'!W28)</f>
        <v>217</v>
      </c>
      <c r="U111" s="4">
        <f>Forward!U111</f>
        <v>0</v>
      </c>
      <c r="V111" s="6"/>
      <c r="W111" s="20">
        <f t="shared" si="0"/>
        <v>230.55555555555554</v>
      </c>
      <c r="X111" s="20">
        <f t="shared" si="1"/>
        <v>228.36363636363632</v>
      </c>
      <c r="Y111" s="23">
        <f t="shared" si="2"/>
        <v>232.33333333333334</v>
      </c>
      <c r="Z111" s="23">
        <f t="shared" si="3"/>
        <v>225.35181818181823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115.94444444444446</v>
      </c>
      <c r="AJ111" s="9">
        <f t="shared" si="8"/>
        <v>0.334616001282668</v>
      </c>
      <c r="AK111" s="9">
        <f t="shared" si="9"/>
        <v>0.334616001282668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Encargos'!D29+'Swap - Encargos'!P29)</f>
        <v>198</v>
      </c>
      <c r="N112" s="4">
        <f>Forward!N112+(-'Swap - Encargos'!E29+'Swap - Encargos'!Q29)</f>
        <v>235</v>
      </c>
      <c r="O112" s="4">
        <f>Forward!O112+(-'Swap - Encargos'!F29+'Swap - Encargos'!R29)</f>
        <v>228</v>
      </c>
      <c r="P112" s="4">
        <f>Forward!P112+(-'Swap - Encargos'!G29+'Swap - Encargos'!S29)</f>
        <v>225</v>
      </c>
      <c r="Q112" s="4">
        <f>Forward!Q112+(-'Swap - Encargos'!H29+'Swap - Encargos'!T29)</f>
        <v>227</v>
      </c>
      <c r="R112" s="4">
        <f>Forward!R112+(-'Swap - Encargos'!I29+'Swap - Encargos'!U29)</f>
        <v>226</v>
      </c>
      <c r="S112" s="4">
        <f>Forward!S112+(-'Swap - Encargos'!J29+'Swap - Encargos'!V29)</f>
        <v>221</v>
      </c>
      <c r="T112" s="4">
        <f>Forward!T112+(-'Swap - Encargos'!K29+'Swap - Encargos'!W29)</f>
        <v>216</v>
      </c>
      <c r="U112" s="4">
        <f>Forward!U112</f>
        <v>0</v>
      </c>
      <c r="V112" s="6"/>
      <c r="W112" s="20">
        <f t="shared" si="0"/>
        <v>221.83333333333334</v>
      </c>
      <c r="X112" s="20">
        <f t="shared" si="1"/>
        <v>228.36363636363632</v>
      </c>
      <c r="Y112" s="23">
        <f t="shared" si="2"/>
        <v>223.53333333333333</v>
      </c>
      <c r="Z112" s="23">
        <f t="shared" si="3"/>
        <v>225.35181818181823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124.66666666666666</v>
      </c>
      <c r="AJ112" s="9">
        <f t="shared" si="8"/>
        <v>0.35978835978835977</v>
      </c>
      <c r="AK112" s="9">
        <f t="shared" si="9"/>
        <v>0.35978835978835977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Encargos'!D30+'Swap - Encargos'!P30)</f>
        <v>180</v>
      </c>
      <c r="N113" s="4">
        <f>Forward!N113+(-'Swap - Encargos'!E30+'Swap - Encargos'!Q30)</f>
        <v>209</v>
      </c>
      <c r="O113" s="4">
        <f>Forward!O113+(-'Swap - Encargos'!F30+'Swap - Encargos'!R30)</f>
        <v>214</v>
      </c>
      <c r="P113" s="4">
        <f>Forward!P113+(-'Swap - Encargos'!G30+'Swap - Encargos'!S30)</f>
        <v>216</v>
      </c>
      <c r="Q113" s="4">
        <f>Forward!Q113+(-'Swap - Encargos'!H30+'Swap - Encargos'!T30)</f>
        <v>213</v>
      </c>
      <c r="R113" s="4">
        <f>Forward!R113+(-'Swap - Encargos'!I30+'Swap - Encargos'!U30)</f>
        <v>206</v>
      </c>
      <c r="S113" s="4">
        <f>Forward!S113+(-'Swap - Encargos'!J30+'Swap - Encargos'!V30)</f>
        <v>201</v>
      </c>
      <c r="T113" s="4">
        <f>Forward!T113+(-'Swap - Encargos'!K30+'Swap - Encargos'!W30)</f>
        <v>196</v>
      </c>
      <c r="U113" s="4">
        <f>Forward!U113</f>
        <v>0</v>
      </c>
      <c r="V113" s="6"/>
      <c r="W113" s="20">
        <f t="shared" si="0"/>
        <v>204</v>
      </c>
      <c r="X113" s="20">
        <f t="shared" si="1"/>
        <v>228.36363636363632</v>
      </c>
      <c r="Y113" s="23">
        <f t="shared" si="2"/>
        <v>207.7</v>
      </c>
      <c r="Z113" s="23">
        <f t="shared" si="3"/>
        <v>225.35181818181823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142.5</v>
      </c>
      <c r="AJ113" s="9">
        <f t="shared" si="8"/>
        <v>0.41125541125541126</v>
      </c>
      <c r="AK113" s="9">
        <f t="shared" si="9"/>
        <v>0.41125541125541126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Encargos'!D31+'Swap - Encargos'!P31)</f>
        <v>162</v>
      </c>
      <c r="N114" s="4">
        <f>Forward!N114+(-'Swap - Encargos'!E31+'Swap - Encargos'!Q31)</f>
        <v>199</v>
      </c>
      <c r="O114" s="4">
        <f>Forward!O114+(-'Swap - Encargos'!F31+'Swap - Encargos'!R31)</f>
        <v>209</v>
      </c>
      <c r="P114" s="4">
        <f>Forward!P114+(-'Swap - Encargos'!G31+'Swap - Encargos'!S31)</f>
        <v>206</v>
      </c>
      <c r="Q114" s="4">
        <f>Forward!Q114+(-'Swap - Encargos'!H31+'Swap - Encargos'!T31)</f>
        <v>205</v>
      </c>
      <c r="R114" s="4">
        <f>Forward!R114+(-'Swap - Encargos'!I31+'Swap - Encargos'!U31)</f>
        <v>201</v>
      </c>
      <c r="S114" s="4">
        <f>Forward!S114+(-'Swap - Encargos'!J31+'Swap - Encargos'!V31)</f>
        <v>196</v>
      </c>
      <c r="T114" s="4">
        <f>Forward!T114+(-'Swap - Encargos'!K31+'Swap - Encargos'!W31)</f>
        <v>191</v>
      </c>
      <c r="U114" s="4">
        <f>Forward!U114</f>
        <v>0</v>
      </c>
      <c r="V114" s="6"/>
      <c r="W114" s="20">
        <f t="shared" si="0"/>
        <v>194.88888888888889</v>
      </c>
      <c r="X114" s="20">
        <f t="shared" si="1"/>
        <v>228.36363636363632</v>
      </c>
      <c r="Y114" s="23">
        <f t="shared" si="2"/>
        <v>198.8</v>
      </c>
      <c r="Z114" s="23">
        <f t="shared" si="3"/>
        <v>225.35181818181823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151.61111111111111</v>
      </c>
      <c r="AJ114" s="9">
        <f t="shared" si="8"/>
        <v>0.43755010421677087</v>
      </c>
      <c r="AK114" s="9">
        <f t="shared" si="9"/>
        <v>0.43755010421677087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Encargos'!D32+'Swap - Encargos'!P32)</f>
        <v>221</v>
      </c>
      <c r="N115" s="4">
        <f>Forward!N115+(-'Swap - Encargos'!E32+'Swap - Encargos'!Q32)</f>
        <v>232</v>
      </c>
      <c r="O115" s="4">
        <f>Forward!O115+(-'Swap - Encargos'!F32+'Swap - Encargos'!R32)</f>
        <v>226</v>
      </c>
      <c r="P115" s="4">
        <f>Forward!P115+(-'Swap - Encargos'!G32+'Swap - Encargos'!S32)</f>
        <v>215</v>
      </c>
      <c r="Q115" s="4">
        <f>Forward!Q115+(-'Swap - Encargos'!H32+'Swap - Encargos'!T32)</f>
        <v>213</v>
      </c>
      <c r="R115" s="4">
        <f>Forward!R115+(-'Swap - Encargos'!I32+'Swap - Encargos'!U32)</f>
        <v>206</v>
      </c>
      <c r="S115" s="4">
        <f>Forward!S115+(-'Swap - Encargos'!J32+'Swap - Encargos'!V32)</f>
        <v>201</v>
      </c>
      <c r="T115" s="4">
        <f>Forward!T115+(-'Swap - Encargos'!K32+'Swap - Encargos'!W32)</f>
        <v>196</v>
      </c>
      <c r="U115" s="4">
        <f>Forward!U115</f>
        <v>0</v>
      </c>
      <c r="V115" s="6"/>
      <c r="W115" s="20">
        <f t="shared" si="0"/>
        <v>225.5</v>
      </c>
      <c r="X115" s="20">
        <f t="shared" si="1"/>
        <v>228.36363636363632</v>
      </c>
      <c r="Y115" s="23">
        <f t="shared" si="2"/>
        <v>220.15</v>
      </c>
      <c r="Z115" s="23">
        <f t="shared" si="3"/>
        <v>225.35181818181823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121</v>
      </c>
      <c r="AJ115" s="9">
        <f t="shared" si="8"/>
        <v>0.34920634920634919</v>
      </c>
      <c r="AK115" s="9">
        <f t="shared" si="9"/>
        <v>0.34920634920634919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Encargos'!D33+'Swap - Encargos'!P33)</f>
        <v>276</v>
      </c>
      <c r="N116" s="4">
        <f>Forward!N116+(-'Swap - Encargos'!E33+'Swap - Encargos'!Q33)</f>
        <v>252</v>
      </c>
      <c r="O116" s="4">
        <f>Forward!O116+(-'Swap - Encargos'!F33+'Swap - Encargos'!R33)</f>
        <v>232</v>
      </c>
      <c r="P116" s="4">
        <f>Forward!P116+(-'Swap - Encargos'!G33+'Swap - Encargos'!S33)</f>
        <v>219</v>
      </c>
      <c r="Q116" s="4">
        <f>Forward!Q116+(-'Swap - Encargos'!H33+'Swap - Encargos'!T33)</f>
        <v>214</v>
      </c>
      <c r="R116" s="4">
        <f>Forward!R116+(-'Swap - Encargos'!I33+'Swap - Encargos'!U33)</f>
        <v>207</v>
      </c>
      <c r="S116" s="4">
        <f>Forward!S116+(-'Swap - Encargos'!J33+'Swap - Encargos'!V33)</f>
        <v>202</v>
      </c>
      <c r="T116" s="4">
        <f>Forward!T116+(-'Swap - Encargos'!K33+'Swap - Encargos'!W33)</f>
        <v>197</v>
      </c>
      <c r="U116" s="4">
        <f>Forward!U116</f>
        <v>0</v>
      </c>
      <c r="V116" s="6"/>
      <c r="W116" s="20">
        <f t="shared" si="0"/>
        <v>243.83333333333334</v>
      </c>
      <c r="X116" s="20">
        <f t="shared" si="1"/>
        <v>228.36363636363632</v>
      </c>
      <c r="Y116" s="23">
        <f t="shared" si="2"/>
        <v>231.7</v>
      </c>
      <c r="Z116" s="23">
        <f t="shared" si="3"/>
        <v>225.35181818181823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102.66666666666666</v>
      </c>
      <c r="AJ116" s="9">
        <f t="shared" si="8"/>
        <v>0.29629629629629628</v>
      </c>
      <c r="AK116" s="9">
        <f t="shared" si="9"/>
        <v>0.29629629629629628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Encargos'!D34+'Swap - Encargos'!P34)</f>
        <v>221</v>
      </c>
      <c r="N117" s="4">
        <f>Forward!N117+(-'Swap - Encargos'!E34+'Swap - Encargos'!Q34)</f>
        <v>237</v>
      </c>
      <c r="O117" s="4">
        <f>Forward!O117+(-'Swap - Encargos'!F34+'Swap - Encargos'!R34)</f>
        <v>221</v>
      </c>
      <c r="P117" s="4">
        <f>Forward!P117+(-'Swap - Encargos'!G34+'Swap - Encargos'!S34)</f>
        <v>217</v>
      </c>
      <c r="Q117" s="4">
        <f>Forward!Q117+(-'Swap - Encargos'!H34+'Swap - Encargos'!T34)</f>
        <v>208</v>
      </c>
      <c r="R117" s="4">
        <f>Forward!R117+(-'Swap - Encargos'!I34+'Swap - Encargos'!U34)</f>
        <v>201</v>
      </c>
      <c r="S117" s="4">
        <f>Forward!S117+(-'Swap - Encargos'!J34+'Swap - Encargos'!V34)</f>
        <v>198</v>
      </c>
      <c r="T117" s="4">
        <f>Forward!T117+(-'Swap - Encargos'!K34+'Swap - Encargos'!W34)</f>
        <v>194</v>
      </c>
      <c r="U117" s="4">
        <f>Forward!U117</f>
        <v>0</v>
      </c>
      <c r="V117" s="6"/>
      <c r="W117" s="20">
        <f t="shared" si="0"/>
        <v>225.55555555555554</v>
      </c>
      <c r="X117" s="20">
        <f t="shared" si="1"/>
        <v>228.36363636363632</v>
      </c>
      <c r="Y117" s="23">
        <f t="shared" si="2"/>
        <v>218.46666666666667</v>
      </c>
      <c r="Z117" s="23">
        <f t="shared" si="3"/>
        <v>225.35181818181823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120.94444444444446</v>
      </c>
      <c r="AJ117" s="9">
        <f t="shared" si="8"/>
        <v>0.3490460157126824</v>
      </c>
      <c r="AK117" s="9">
        <f t="shared" si="9"/>
        <v>0.3490460157126824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Encargos'!D35+'Swap - Encargos'!P35)</f>
        <v>268</v>
      </c>
      <c r="N118" s="4">
        <f>Forward!N118+(-'Swap - Encargos'!E35+'Swap - Encargos'!Q35)</f>
        <v>246</v>
      </c>
      <c r="O118" s="4">
        <f>Forward!O118+(-'Swap - Encargos'!F35+'Swap - Encargos'!R35)</f>
        <v>232</v>
      </c>
      <c r="P118" s="4">
        <f>Forward!P118+(-'Swap - Encargos'!G35+'Swap - Encargos'!S35)</f>
        <v>222</v>
      </c>
      <c r="Q118" s="4">
        <f>Forward!Q118+(-'Swap - Encargos'!H35+'Swap - Encargos'!T35)</f>
        <v>212</v>
      </c>
      <c r="R118" s="4">
        <f>Forward!R118+(-'Swap - Encargos'!I35+'Swap - Encargos'!U35)</f>
        <v>209</v>
      </c>
      <c r="S118" s="4">
        <f>Forward!S118+(-'Swap - Encargos'!J35+'Swap - Encargos'!V35)</f>
        <v>206</v>
      </c>
      <c r="T118" s="4">
        <f>Forward!T118+(-'Swap - Encargos'!K35+'Swap - Encargos'!W35)</f>
        <v>202</v>
      </c>
      <c r="U118" s="4">
        <f>Forward!U118</f>
        <v>0</v>
      </c>
      <c r="V118" s="6"/>
      <c r="W118" s="20">
        <f t="shared" si="0"/>
        <v>238.44444444444446</v>
      </c>
      <c r="X118" s="20">
        <f t="shared" si="1"/>
        <v>228.36363636363632</v>
      </c>
      <c r="Y118" s="23">
        <f t="shared" si="2"/>
        <v>228.13333333333333</v>
      </c>
      <c r="Z118" s="23">
        <f t="shared" si="3"/>
        <v>225.35181818181823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108.05555555555554</v>
      </c>
      <c r="AJ118" s="9">
        <f t="shared" si="8"/>
        <v>0.31184864518197847</v>
      </c>
      <c r="AK118" s="9">
        <f t="shared" si="9"/>
        <v>0.31184864518197847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Encargos'!D36+'Swap - Encargos'!P36)</f>
        <v>323</v>
      </c>
      <c r="N119" s="4">
        <f>Forward!N119+(-'Swap - Encargos'!E36+'Swap - Encargos'!Q36)</f>
        <v>251</v>
      </c>
      <c r="O119" s="4">
        <f>Forward!O119+(-'Swap - Encargos'!F36+'Swap - Encargos'!R36)</f>
        <v>225</v>
      </c>
      <c r="P119" s="4">
        <f>Forward!P119+(-'Swap - Encargos'!G36+'Swap - Encargos'!S36)</f>
        <v>212</v>
      </c>
      <c r="Q119" s="4">
        <f>Forward!Q119+(-'Swap - Encargos'!H36+'Swap - Encargos'!T36)</f>
        <v>213</v>
      </c>
      <c r="R119" s="4">
        <f>Forward!R119+(-'Swap - Encargos'!I36+'Swap - Encargos'!U36)</f>
        <v>206</v>
      </c>
      <c r="S119" s="4">
        <f>Forward!S119+(-'Swap - Encargos'!J36+'Swap - Encargos'!V36)</f>
        <v>203</v>
      </c>
      <c r="T119" s="4">
        <f>Forward!T119+(-'Swap - Encargos'!K36+'Swap - Encargos'!W36)</f>
        <v>199</v>
      </c>
      <c r="U119" s="4">
        <f>Forward!U119</f>
        <v>0</v>
      </c>
      <c r="V119" s="6"/>
      <c r="W119" s="20">
        <f t="shared" si="0"/>
        <v>238.58333333333334</v>
      </c>
      <c r="X119" s="20">
        <f t="shared" si="1"/>
        <v>228.36363636363632</v>
      </c>
      <c r="Y119" s="23">
        <f t="shared" si="2"/>
        <v>227.25</v>
      </c>
      <c r="Z119" s="23">
        <f t="shared" si="3"/>
        <v>225.35181818181823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107.91666666666666</v>
      </c>
      <c r="AJ119" s="9">
        <f t="shared" si="8"/>
        <v>0.31144781144781142</v>
      </c>
      <c r="AK119" s="9">
        <f t="shared" si="9"/>
        <v>0.31144781144781142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Encargos'!D37+'Swap - Encargos'!P37)</f>
        <v>288</v>
      </c>
      <c r="N120" s="4">
        <f>Forward!N120+(-'Swap - Encargos'!E37+'Swap - Encargos'!Q37)</f>
        <v>187</v>
      </c>
      <c r="O120" s="4">
        <f>Forward!O120+(-'Swap - Encargos'!F37+'Swap - Encargos'!R37)</f>
        <v>214</v>
      </c>
      <c r="P120" s="4">
        <f>Forward!P120+(-'Swap - Encargos'!G37+'Swap - Encargos'!S37)</f>
        <v>214</v>
      </c>
      <c r="Q120" s="4">
        <f>Forward!Q120+(-'Swap - Encargos'!H37+'Swap - Encargos'!T37)</f>
        <v>204</v>
      </c>
      <c r="R120" s="4">
        <f>Forward!R120+(-'Swap - Encargos'!I37+'Swap - Encargos'!U37)</f>
        <v>202</v>
      </c>
      <c r="S120" s="4">
        <f>Forward!S120+(-'Swap - Encargos'!J37+'Swap - Encargos'!V37)</f>
        <v>199</v>
      </c>
      <c r="T120" s="4">
        <f>Forward!T120+(-'Swap - Encargos'!K37+'Swap - Encargos'!W37)</f>
        <v>195</v>
      </c>
      <c r="U120" s="4">
        <f>Forward!U120</f>
        <v>0</v>
      </c>
      <c r="V120" s="6"/>
      <c r="W120" s="20">
        <f t="shared" si="0"/>
        <v>209.11111111111111</v>
      </c>
      <c r="X120" s="20">
        <f t="shared" si="1"/>
        <v>228.36363636363632</v>
      </c>
      <c r="Y120" s="23">
        <f t="shared" si="2"/>
        <v>207.06666666666666</v>
      </c>
      <c r="Z120" s="23">
        <f t="shared" si="3"/>
        <v>225.35181818181823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137.38888888888889</v>
      </c>
      <c r="AJ120" s="9">
        <f t="shared" si="8"/>
        <v>0.39650472983806317</v>
      </c>
      <c r="AK120" s="9">
        <f t="shared" si="9"/>
        <v>0.39650472983806317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Encargos'!D38+'Swap - Encargos'!P38)</f>
        <v>157</v>
      </c>
      <c r="N121" s="4">
        <f>Forward!N121+(-'Swap - Encargos'!E38+'Swap - Encargos'!Q38)</f>
        <v>201</v>
      </c>
      <c r="O121" s="4">
        <f>Forward!O121+(-'Swap - Encargos'!F38+'Swap - Encargos'!R38)</f>
        <v>216</v>
      </c>
      <c r="P121" s="4">
        <f>Forward!P121+(-'Swap - Encargos'!G38+'Swap - Encargos'!S38)</f>
        <v>226</v>
      </c>
      <c r="Q121" s="4">
        <f>Forward!Q121+(-'Swap - Encargos'!H38+'Swap - Encargos'!T38)</f>
        <v>218</v>
      </c>
      <c r="R121" s="4">
        <f>Forward!R121+(-'Swap - Encargos'!I38+'Swap - Encargos'!U38)</f>
        <v>212</v>
      </c>
      <c r="S121" s="4">
        <f>Forward!S121+(-'Swap - Encargos'!J38+'Swap - Encargos'!V38)</f>
        <v>209</v>
      </c>
      <c r="T121" s="4">
        <f>Forward!T121+(-'Swap - Encargos'!K38+'Swap - Encargos'!W38)</f>
        <v>205</v>
      </c>
      <c r="U121" s="4">
        <f>Forward!U121</f>
        <v>0</v>
      </c>
      <c r="V121" s="6"/>
      <c r="W121" s="20">
        <f t="shared" si="0"/>
        <v>212.41666666666666</v>
      </c>
      <c r="X121" s="20">
        <f t="shared" si="1"/>
        <v>228.36363636363632</v>
      </c>
      <c r="Y121" s="23">
        <f t="shared" si="2"/>
        <v>213.68333333333334</v>
      </c>
      <c r="Z121" s="23">
        <f t="shared" si="3"/>
        <v>225.35181818181823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134.08333333333334</v>
      </c>
      <c r="AJ121" s="9">
        <f t="shared" si="8"/>
        <v>0.38696488696488701</v>
      </c>
      <c r="AK121" s="9">
        <f t="shared" si="9"/>
        <v>0.38696488696488701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Encargos'!E39+'Swap - Encargos'!Q39)</f>
        <v>201</v>
      </c>
      <c r="O122" s="4">
        <f>Forward!O122+(-'Swap - Encargos'!F39+'Swap - Encargos'!R39)</f>
        <v>226</v>
      </c>
      <c r="P122" s="4">
        <f>Forward!P122+(-'Swap - Encargos'!G39+'Swap - Encargos'!S39)</f>
        <v>220</v>
      </c>
      <c r="Q122" s="4">
        <f>Forward!Q122+(-'Swap - Encargos'!H39+'Swap - Encargos'!T39)</f>
        <v>211</v>
      </c>
      <c r="R122" s="4">
        <f>Forward!R122+(-'Swap - Encargos'!I39+'Swap - Encargos'!U39)</f>
        <v>206</v>
      </c>
      <c r="S122" s="4">
        <f>Forward!S122+(-'Swap - Encargos'!J39+'Swap - Encargos'!V39)</f>
        <v>203</v>
      </c>
      <c r="T122" s="4">
        <f>Forward!T122+(-'Swap - Encargos'!K39+'Swap - Encargos'!W39)</f>
        <v>199</v>
      </c>
      <c r="U122" s="4">
        <f>Forward!U122</f>
        <v>0</v>
      </c>
      <c r="V122" s="6"/>
      <c r="W122" s="20">
        <f t="shared" si="0"/>
        <v>215.66666666666666</v>
      </c>
      <c r="X122" s="20">
        <f t="shared" si="1"/>
        <v>228.36363636363632</v>
      </c>
      <c r="Y122" s="23">
        <f t="shared" si="2"/>
        <v>212.8</v>
      </c>
      <c r="Z122" s="23">
        <f t="shared" si="3"/>
        <v>225.35181818181823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162.63333333333335</v>
      </c>
      <c r="AJ122" s="9">
        <f t="shared" si="8"/>
        <v>0.42990571856551241</v>
      </c>
      <c r="AK122" s="9">
        <f t="shared" si="9"/>
        <v>0.42990571856551241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Encargos'!E40+'Swap - Encargos'!Q40)</f>
        <v>254</v>
      </c>
      <c r="O123" s="4">
        <f>Forward!O123+(-'Swap - Encargos'!F40+'Swap - Encargos'!R40)</f>
        <v>239</v>
      </c>
      <c r="P123" s="4">
        <f>Forward!P123+(-'Swap - Encargos'!G40+'Swap - Encargos'!S40)</f>
        <v>237</v>
      </c>
      <c r="Q123" s="4">
        <f>Forward!Q123+(-'Swap - Encargos'!H40+'Swap - Encargos'!T40)</f>
        <v>219</v>
      </c>
      <c r="R123" s="4">
        <f>Forward!R123+(-'Swap - Encargos'!I40+'Swap - Encargos'!U40)</f>
        <v>215</v>
      </c>
      <c r="S123" s="4">
        <f>Forward!S123+(-'Swap - Encargos'!J40+'Swap - Encargos'!V40)</f>
        <v>212</v>
      </c>
      <c r="T123" s="4">
        <f>Forward!T123+(-'Swap - Encargos'!K40+'Swap - Encargos'!W40)</f>
        <v>203</v>
      </c>
      <c r="U123" s="4">
        <f>Forward!U123</f>
        <v>0</v>
      </c>
      <c r="V123" s="6"/>
      <c r="W123" s="20">
        <f t="shared" si="0"/>
        <v>242.36111111111111</v>
      </c>
      <c r="X123" s="20">
        <f t="shared" si="1"/>
        <v>228.36363636363632</v>
      </c>
      <c r="Y123" s="23">
        <f t="shared" si="2"/>
        <v>232.1</v>
      </c>
      <c r="Z123" s="23">
        <f t="shared" si="3"/>
        <v>225.35181818181823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135.9388888888889</v>
      </c>
      <c r="AJ123" s="9">
        <f t="shared" si="8"/>
        <v>0.35934149851675629</v>
      </c>
      <c r="AK123" s="9">
        <f t="shared" si="9"/>
        <v>0.35934149851675629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Encargos'!E41+'Swap - Encargos'!Q41)</f>
        <v>326</v>
      </c>
      <c r="O124" s="4">
        <f>Forward!O124+(-'Swap - Encargos'!F41+'Swap - Encargos'!R41)</f>
        <v>268</v>
      </c>
      <c r="P124" s="4">
        <f>Forward!P124+(-'Swap - Encargos'!G41+'Swap - Encargos'!S41)</f>
        <v>235</v>
      </c>
      <c r="Q124" s="4">
        <f>Forward!Q124+(-'Swap - Encargos'!H41+'Swap - Encargos'!T41)</f>
        <v>227</v>
      </c>
      <c r="R124" s="4">
        <f>Forward!R124+(-'Swap - Encargos'!I41+'Swap - Encargos'!U41)</f>
        <v>222</v>
      </c>
      <c r="S124" s="4">
        <f>Forward!S124+(-'Swap - Encargos'!J41+'Swap - Encargos'!V41)</f>
        <v>222</v>
      </c>
      <c r="T124" s="4">
        <f>Forward!T124+(-'Swap - Encargos'!K41+'Swap - Encargos'!W41)</f>
        <v>212</v>
      </c>
      <c r="U124" s="4">
        <f>Forward!U124</f>
        <v>0</v>
      </c>
      <c r="V124" s="6"/>
      <c r="W124" s="20">
        <f t="shared" si="0"/>
        <v>270.83333333333331</v>
      </c>
      <c r="X124" s="20">
        <f t="shared" si="1"/>
        <v>228.36363636363632</v>
      </c>
      <c r="Y124" s="23">
        <f t="shared" si="2"/>
        <v>252.13333333333333</v>
      </c>
      <c r="Z124" s="23">
        <f t="shared" si="3"/>
        <v>225.35181818181823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107.4666666666667</v>
      </c>
      <c r="AJ124" s="9">
        <f t="shared" si="8"/>
        <v>0.28407789232531505</v>
      </c>
      <c r="AK124" s="9">
        <f t="shared" si="9"/>
        <v>0.28407789232531505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Encargos'!E42+'Swap - Encargos'!Q42)</f>
        <v>331</v>
      </c>
      <c r="O125" s="4">
        <f>Forward!O125+(-'Swap - Encargos'!F42+'Swap - Encargos'!R42)</f>
        <v>271</v>
      </c>
      <c r="P125" s="4">
        <f>Forward!P125+(-'Swap - Encargos'!G42+'Swap - Encargos'!S42)</f>
        <v>230</v>
      </c>
      <c r="Q125" s="4">
        <f>Forward!Q125+(-'Swap - Encargos'!H42+'Swap - Encargos'!T42)</f>
        <v>213</v>
      </c>
      <c r="R125" s="4">
        <f>Forward!R125+(-'Swap - Encargos'!I42+'Swap - Encargos'!U42)</f>
        <v>220</v>
      </c>
      <c r="S125" s="4">
        <f>Forward!S125+(-'Swap - Encargos'!J42+'Swap - Encargos'!V42)</f>
        <v>225</v>
      </c>
      <c r="T125" s="4">
        <f>Forward!T125+(-'Swap - Encargos'!K42+'Swap - Encargos'!W42)</f>
        <v>218</v>
      </c>
      <c r="U125" s="4">
        <f>Forward!U125</f>
        <v>0</v>
      </c>
      <c r="V125" s="6"/>
      <c r="W125" s="20">
        <f t="shared" si="0"/>
        <v>267.5</v>
      </c>
      <c r="X125" s="20">
        <f t="shared" si="1"/>
        <v>228.36363636363632</v>
      </c>
      <c r="Y125" s="23">
        <f t="shared" si="2"/>
        <v>247.7</v>
      </c>
      <c r="Z125" s="23">
        <f t="shared" si="3"/>
        <v>225.35181818181823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110.80000000000001</v>
      </c>
      <c r="AJ125" s="9">
        <f t="shared" si="8"/>
        <v>0.2928892413428496</v>
      </c>
      <c r="AK125" s="9">
        <f t="shared" si="9"/>
        <v>0.2928892413428496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Encargos'!E43+'Swap - Encargos'!Q43)</f>
        <v>342</v>
      </c>
      <c r="O126" s="4">
        <f>Forward!O126+(-'Swap - Encargos'!F43+'Swap - Encargos'!R43)</f>
        <v>274</v>
      </c>
      <c r="P126" s="4">
        <f>Forward!P126+(-'Swap - Encargos'!G43+'Swap - Encargos'!S43)</f>
        <v>229</v>
      </c>
      <c r="Q126" s="4">
        <f>Forward!Q126+(-'Swap - Encargos'!H43+'Swap - Encargos'!T43)</f>
        <v>214</v>
      </c>
      <c r="R126" s="4">
        <f>Forward!R126+(-'Swap - Encargos'!I43+'Swap - Encargos'!U43)</f>
        <v>225</v>
      </c>
      <c r="S126" s="4">
        <f>Forward!S126+(-'Swap - Encargos'!J43+'Swap - Encargos'!V43)</f>
        <v>226</v>
      </c>
      <c r="T126" s="4">
        <f>Forward!T126+(-'Swap - Encargos'!K43+'Swap - Encargos'!W43)</f>
        <v>217</v>
      </c>
      <c r="U126" s="4">
        <f>Forward!U126</f>
        <v>0</v>
      </c>
      <c r="V126" s="6"/>
      <c r="W126" s="20">
        <f t="shared" si="0"/>
        <v>267.44444444444446</v>
      </c>
      <c r="X126" s="20">
        <f t="shared" si="1"/>
        <v>228.36363636363632</v>
      </c>
      <c r="Y126" s="23">
        <f t="shared" si="2"/>
        <v>249.06666666666666</v>
      </c>
      <c r="Z126" s="23">
        <f t="shared" si="3"/>
        <v>225.35181818181823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110.85555555555555</v>
      </c>
      <c r="AJ126" s="9">
        <f t="shared" si="8"/>
        <v>0.2930360971598085</v>
      </c>
      <c r="AK126" s="9">
        <f t="shared" si="9"/>
        <v>0.2930360971598085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Encargos'!E44+'Swap - Encargos'!Q44)</f>
        <v>358</v>
      </c>
      <c r="O127" s="4">
        <f>Forward!O127+(-'Swap - Encargos'!F44+'Swap - Encargos'!R44)</f>
        <v>284</v>
      </c>
      <c r="P127" s="4">
        <f>Forward!P127+(-'Swap - Encargos'!G44+'Swap - Encargos'!S44)</f>
        <v>236</v>
      </c>
      <c r="Q127" s="4">
        <f>Forward!Q127+(-'Swap - Encargos'!H44+'Swap - Encargos'!T44)</f>
        <v>226</v>
      </c>
      <c r="R127" s="4">
        <f>Forward!R127+(-'Swap - Encargos'!I44+'Swap - Encargos'!U44)</f>
        <v>230</v>
      </c>
      <c r="S127" s="4">
        <f>Forward!S127+(-'Swap - Encargos'!J44+'Swap - Encargos'!V44)</f>
        <v>227</v>
      </c>
      <c r="T127" s="4">
        <f>Forward!T127+(-'Swap - Encargos'!K44+'Swap - Encargos'!W44)</f>
        <v>212</v>
      </c>
      <c r="U127" s="4">
        <f>Forward!U127</f>
        <v>0</v>
      </c>
      <c r="V127" s="6"/>
      <c r="W127" s="20">
        <f t="shared" si="0"/>
        <v>274.33333333333331</v>
      </c>
      <c r="X127" s="20">
        <f t="shared" si="1"/>
        <v>228.36363636363632</v>
      </c>
      <c r="Y127" s="23">
        <f t="shared" si="2"/>
        <v>255.88333333333333</v>
      </c>
      <c r="Z127" s="23">
        <f t="shared" si="3"/>
        <v>225.35181818181823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103.9666666666667</v>
      </c>
      <c r="AJ127" s="9">
        <f t="shared" si="8"/>
        <v>0.27482597585690377</v>
      </c>
      <c r="AK127" s="9">
        <f t="shared" si="9"/>
        <v>0.27482597585690377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Encargos'!E45+'Swap - Encargos'!Q45)</f>
        <v>323</v>
      </c>
      <c r="O128" s="4">
        <f>Forward!O128+(-'Swap - Encargos'!F45+'Swap - Encargos'!R45)</f>
        <v>277</v>
      </c>
      <c r="P128" s="4">
        <f>Forward!P128+(-'Swap - Encargos'!G45+'Swap - Encargos'!S45)</f>
        <v>248</v>
      </c>
      <c r="Q128" s="4">
        <f>Forward!Q128+(-'Swap - Encargos'!H45+'Swap - Encargos'!T45)</f>
        <v>228</v>
      </c>
      <c r="R128" s="4">
        <f>Forward!R128+(-'Swap - Encargos'!I45+'Swap - Encargos'!U45)</f>
        <v>232</v>
      </c>
      <c r="S128" s="4">
        <f>Forward!S128+(-'Swap - Encargos'!J45+'Swap - Encargos'!V45)</f>
        <v>228</v>
      </c>
      <c r="T128" s="4">
        <f>Forward!T128+(-'Swap - Encargos'!K45+'Swap - Encargos'!W45)</f>
        <v>214</v>
      </c>
      <c r="U128" s="4">
        <f>Forward!U128</f>
        <v>0</v>
      </c>
      <c r="V128" s="6"/>
      <c r="W128" s="20">
        <f t="shared" si="0"/>
        <v>266.83333333333331</v>
      </c>
      <c r="X128" s="20">
        <f t="shared" si="1"/>
        <v>228.36363636363632</v>
      </c>
      <c r="Y128" s="23">
        <f t="shared" si="2"/>
        <v>252.1</v>
      </c>
      <c r="Z128" s="23">
        <f t="shared" si="3"/>
        <v>225.35181818181823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111.4666666666667</v>
      </c>
      <c r="AJ128" s="9">
        <f t="shared" si="8"/>
        <v>0.29465151114635657</v>
      </c>
      <c r="AK128" s="9">
        <f t="shared" si="9"/>
        <v>0.29465151114635657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Encargos'!E46+'Swap - Encargos'!Q46)</f>
        <v>302</v>
      </c>
      <c r="O129" s="4">
        <f>Forward!O129+(-'Swap - Encargos'!F46+'Swap - Encargos'!R46)</f>
        <v>264</v>
      </c>
      <c r="P129" s="4">
        <f>Forward!P129+(-'Swap - Encargos'!G46+'Swap - Encargos'!S46)</f>
        <v>240</v>
      </c>
      <c r="Q129" s="4">
        <f>Forward!Q129+(-'Swap - Encargos'!H46+'Swap - Encargos'!T46)</f>
        <v>224</v>
      </c>
      <c r="R129" s="4">
        <f>Forward!R129+(-'Swap - Encargos'!I46+'Swap - Encargos'!U46)</f>
        <v>237</v>
      </c>
      <c r="S129" s="4">
        <f>Forward!S129+(-'Swap - Encargos'!J46+'Swap - Encargos'!V46)</f>
        <v>223</v>
      </c>
      <c r="T129" s="4">
        <f>Forward!T129+(-'Swap - Encargos'!K46+'Swap - Encargos'!W46)</f>
        <v>233</v>
      </c>
      <c r="U129" s="4">
        <f>Forward!U129</f>
        <v>0</v>
      </c>
      <c r="V129" s="6"/>
      <c r="W129" s="20">
        <f t="shared" si="0"/>
        <v>253.5</v>
      </c>
      <c r="X129" s="20">
        <f t="shared" si="1"/>
        <v>228.36363636363632</v>
      </c>
      <c r="Y129" s="23">
        <f t="shared" si="2"/>
        <v>244.18333333333334</v>
      </c>
      <c r="Z129" s="23">
        <f t="shared" si="3"/>
        <v>225.35181818181823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124.80000000000001</v>
      </c>
      <c r="AJ129" s="9">
        <f t="shared" si="8"/>
        <v>0.32989690721649484</v>
      </c>
      <c r="AK129" s="9">
        <f t="shared" si="9"/>
        <v>0.32989690721649484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Encargos'!E47+'Swap - Encargos'!Q47)</f>
        <v>353</v>
      </c>
      <c r="O130" s="4">
        <f>Forward!O130+(-'Swap - Encargos'!F47+'Swap - Encargos'!R47)</f>
        <v>281</v>
      </c>
      <c r="P130" s="4">
        <f>Forward!P130+(-'Swap - Encargos'!G47+'Swap - Encargos'!S47)</f>
        <v>242</v>
      </c>
      <c r="Q130" s="4">
        <f>Forward!Q130+(-'Swap - Encargos'!H47+'Swap - Encargos'!T47)</f>
        <v>234</v>
      </c>
      <c r="R130" s="4">
        <f>Forward!R130+(-'Swap - Encargos'!I47+'Swap - Encargos'!U47)</f>
        <v>242</v>
      </c>
      <c r="S130" s="4">
        <f>Forward!S130+(-'Swap - Encargos'!J47+'Swap - Encargos'!V47)</f>
        <v>242</v>
      </c>
      <c r="T130" s="4">
        <f>Forward!T130+(-'Swap - Encargos'!K47+'Swap - Encargos'!W47)</f>
        <v>242</v>
      </c>
      <c r="U130" s="4">
        <f>Forward!U130</f>
        <v>0</v>
      </c>
      <c r="V130" s="6"/>
      <c r="W130" s="20">
        <f t="shared" si="0"/>
        <v>265.55555555555554</v>
      </c>
      <c r="X130" s="20">
        <f t="shared" si="1"/>
        <v>228.36363636363632</v>
      </c>
      <c r="Y130" s="23">
        <f t="shared" si="2"/>
        <v>255.6</v>
      </c>
      <c r="Z130" s="23">
        <f t="shared" si="3"/>
        <v>225.35181818181823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112.74444444444447</v>
      </c>
      <c r="AJ130" s="9">
        <f t="shared" si="8"/>
        <v>0.2980291949364115</v>
      </c>
      <c r="AK130" s="9">
        <f t="shared" si="9"/>
        <v>0.2980291949364115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Encargos'!E48+'Swap - Encargos'!Q48)</f>
        <v>348</v>
      </c>
      <c r="O131" s="4">
        <f>Forward!O131+(-'Swap - Encargos'!F48+'Swap - Encargos'!R48)</f>
        <v>257</v>
      </c>
      <c r="P131" s="4">
        <f>Forward!P131+(-'Swap - Encargos'!G48+'Swap - Encargos'!S48)</f>
        <v>245</v>
      </c>
      <c r="Q131" s="4">
        <f>Forward!Q131+(-'Swap - Encargos'!H48+'Swap - Encargos'!T48)</f>
        <v>249</v>
      </c>
      <c r="R131" s="4">
        <f>Forward!R131+(-'Swap - Encargos'!I48+'Swap - Encargos'!U48)</f>
        <v>252</v>
      </c>
      <c r="S131" s="4">
        <f>Forward!S131+(-'Swap - Encargos'!J48+'Swap - Encargos'!V48)</f>
        <v>253</v>
      </c>
      <c r="T131" s="4">
        <f>Forward!T131+(-'Swap - Encargos'!K48+'Swap - Encargos'!W48)</f>
        <v>252</v>
      </c>
      <c r="U131" s="4">
        <f>Forward!U131</f>
        <v>0</v>
      </c>
      <c r="V131" s="6"/>
      <c r="W131" s="20">
        <f t="shared" si="0"/>
        <v>258.58333333333331</v>
      </c>
      <c r="X131" s="20">
        <f t="shared" si="1"/>
        <v>228.36363636363632</v>
      </c>
      <c r="Y131" s="23">
        <f t="shared" si="2"/>
        <v>255.95</v>
      </c>
      <c r="Z131" s="23">
        <f t="shared" si="3"/>
        <v>225.35181818181823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119.7166666666667</v>
      </c>
      <c r="AJ131" s="9">
        <f t="shared" si="8"/>
        <v>0.3164595999647547</v>
      </c>
      <c r="AK131" s="9">
        <f>IF(AJ131&gt;0,AJ131,0)</f>
        <v>0.3164595999647547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Encargos'!E49+'Swap - Encargos'!Q49)</f>
        <v>321</v>
      </c>
      <c r="O132" s="4">
        <f>Forward!O132+(-'Swap - Encargos'!F49+'Swap - Encargos'!R49)</f>
        <v>255</v>
      </c>
      <c r="P132" s="4">
        <f>Forward!P132+(-'Swap - Encargos'!G49+'Swap - Encargos'!S49)</f>
        <v>237</v>
      </c>
      <c r="Q132" s="4">
        <f>Forward!Q132+(-'Swap - Encargos'!H49+'Swap - Encargos'!T49)</f>
        <v>244</v>
      </c>
      <c r="R132" s="4">
        <f>Forward!R132+(-'Swap - Encargos'!I49+'Swap - Encargos'!U49)</f>
        <v>243</v>
      </c>
      <c r="S132" s="4">
        <f>Forward!S132+(-'Swap - Encargos'!J49+'Swap - Encargos'!V49)</f>
        <v>247</v>
      </c>
      <c r="T132" s="4">
        <f>Forward!T132+(-'Swap - Encargos'!K49+'Swap - Encargos'!W49)</f>
        <v>249</v>
      </c>
      <c r="U132" s="4">
        <f>Forward!U132</f>
        <v>0</v>
      </c>
      <c r="V132" s="6"/>
      <c r="W132" s="20">
        <f t="shared" si="0"/>
        <v>249.61111111111111</v>
      </c>
      <c r="X132" s="20">
        <f t="shared" si="1"/>
        <v>228.36363636363632</v>
      </c>
      <c r="Y132" s="23">
        <f t="shared" si="2"/>
        <v>247.66666666666666</v>
      </c>
      <c r="Z132" s="23">
        <f t="shared" si="3"/>
        <v>225.35181818181823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128.6888888888889</v>
      </c>
      <c r="AJ132" s="9">
        <f t="shared" si="8"/>
        <v>0.34017681440361852</v>
      </c>
      <c r="AK132" s="9">
        <f>IF(AJ132&gt;0,AJ132,0)</f>
        <v>0.34017681440361852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Encargos'!E50+'Swap - Encargos'!Q50)</f>
        <v>353</v>
      </c>
      <c r="O133" s="4">
        <f>Forward!O133+(-'Swap - Encargos'!F50+'Swap - Encargos'!R50)</f>
        <v>304</v>
      </c>
      <c r="P133" s="4">
        <f>Forward!P133+(-'Swap - Encargos'!G50+'Swap - Encargos'!S50)</f>
        <v>285</v>
      </c>
      <c r="Q133" s="4">
        <f>Forward!Q133+(-'Swap - Encargos'!H50+'Swap - Encargos'!T50)</f>
        <v>286</v>
      </c>
      <c r="R133" s="4">
        <f>Forward!R133+(-'Swap - Encargos'!I50+'Swap - Encargos'!U50)</f>
        <v>263</v>
      </c>
      <c r="S133" s="4">
        <f>Forward!S133+(-'Swap - Encargos'!J50+'Swap - Encargos'!V50)</f>
        <v>250</v>
      </c>
      <c r="T133" s="4">
        <f>Forward!T133+(-'Swap - Encargos'!K50+'Swap - Encargos'!W50)</f>
        <v>241</v>
      </c>
      <c r="U133" s="4">
        <f>Forward!U133</f>
        <v>0</v>
      </c>
      <c r="V133" s="6"/>
      <c r="W133" s="20">
        <f t="shared" si="0"/>
        <v>293.52777777777777</v>
      </c>
      <c r="X133" s="20">
        <f t="shared" si="1"/>
        <v>228.36363636363632</v>
      </c>
      <c r="Y133" s="23">
        <f t="shared" si="2"/>
        <v>279.31666666666666</v>
      </c>
      <c r="Z133" s="23">
        <f t="shared" si="3"/>
        <v>225.35181818181823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84.77222222222224</v>
      </c>
      <c r="AJ133" s="9">
        <f t="shared" si="8"/>
        <v>0.22408729109760042</v>
      </c>
      <c r="AK133" s="9">
        <f>IF(AJ133&gt;0,AJ133,0)</f>
        <v>0.22408729109760042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Encargos'!F51+'Swap - Encargos'!R51)</f>
        <v>369</v>
      </c>
      <c r="P134" s="4">
        <f>Forward!P134+(-'Swap - Encargos'!G51+'Swap - Encargos'!S51)</f>
        <v>309</v>
      </c>
      <c r="Q134" s="4">
        <f>Forward!Q134+(-'Swap - Encargos'!H51+'Swap - Encargos'!T51)</f>
        <v>308</v>
      </c>
      <c r="R134" s="4">
        <f>Forward!R134+(-'Swap - Encargos'!I51+'Swap - Encargos'!U51)</f>
        <v>289</v>
      </c>
      <c r="S134" s="4">
        <f>Forward!S134+(-'Swap - Encargos'!J51+'Swap - Encargos'!V51)</f>
        <v>262</v>
      </c>
      <c r="T134" s="4">
        <f>Forward!T134+(-'Swap - Encargos'!K51+'Swap - Encargos'!W51)</f>
        <v>250</v>
      </c>
      <c r="U134" s="4">
        <f>Forward!U134</f>
        <v>0</v>
      </c>
      <c r="V134" s="6"/>
      <c r="W134" s="20">
        <f t="shared" si="0"/>
        <v>328.66666666666669</v>
      </c>
      <c r="X134" s="20">
        <f t="shared" si="1"/>
        <v>228.36363636363632</v>
      </c>
      <c r="Y134" s="23">
        <f t="shared" si="2"/>
        <v>307.39999999999998</v>
      </c>
      <c r="Z134" s="23">
        <f t="shared" si="3"/>
        <v>225.35181818181823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61.333333333333314</v>
      </c>
      <c r="AJ134" s="9">
        <f t="shared" si="8"/>
        <v>0.15726495726495721</v>
      </c>
      <c r="AK134" s="9">
        <f>IF(AJ134&gt;0,AJ134,0)</f>
        <v>0.15726495726495721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Encargos'!F52+'Swap - Encargos'!R52)</f>
        <v>416</v>
      </c>
      <c r="P135" s="4">
        <f>Forward!P135+(-'Swap - Encargos'!G52+'Swap - Encargos'!S52)</f>
        <v>313</v>
      </c>
      <c r="Q135" s="4">
        <f>Forward!Q135+(-'Swap - Encargos'!H52+'Swap - Encargos'!T52)</f>
        <v>322</v>
      </c>
      <c r="R135" s="4">
        <f>Forward!R135+(-'Swap - Encargos'!I52+'Swap - Encargos'!U52)</f>
        <v>295</v>
      </c>
      <c r="S135" s="4">
        <f>Forward!S135+(-'Swap - Encargos'!J52+'Swap - Encargos'!V52)</f>
        <v>279</v>
      </c>
      <c r="T135" s="4">
        <f>Forward!T135+(-'Swap - Encargos'!K52+'Swap - Encargos'!W52)</f>
        <v>253</v>
      </c>
      <c r="U135" s="4">
        <f>Forward!U135</f>
        <v>0</v>
      </c>
      <c r="V135" s="6"/>
      <c r="W135" s="20">
        <f t="shared" si="0"/>
        <v>346.97222222222223</v>
      </c>
      <c r="X135" s="20">
        <f t="shared" si="1"/>
        <v>228.36363636363632</v>
      </c>
      <c r="Y135" s="23">
        <f t="shared" si="2"/>
        <v>322.28333333333336</v>
      </c>
      <c r="Z135" s="23">
        <f t="shared" si="3"/>
        <v>225.35181818181823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43.027777777777771</v>
      </c>
      <c r="AJ135" s="9">
        <f>(AE135-W135)/AE135</f>
        <v>0.11032763532763531</v>
      </c>
      <c r="AK135" s="9">
        <f>IF(AJ135&gt;0,AJ135,0)</f>
        <v>0.11032763532763531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Encargos'!F53+'Swap - Encargos'!R53)</f>
        <v>378</v>
      </c>
      <c r="P136" s="4">
        <f>Forward!P136+(-'Swap - Encargos'!G53+'Swap - Encargos'!S53)</f>
        <v>302</v>
      </c>
      <c r="Q136" s="4">
        <f>Forward!Q136+(-'Swap - Encargos'!H53+'Swap - Encargos'!T53)</f>
        <v>299</v>
      </c>
      <c r="R136" s="4">
        <f>Forward!R136+(-'Swap - Encargos'!I53+'Swap - Encargos'!U53)</f>
        <v>285</v>
      </c>
      <c r="S136" s="4">
        <f>Forward!S136+(-'Swap - Encargos'!J53+'Swap - Encargos'!V53)</f>
        <v>274</v>
      </c>
      <c r="T136" s="4">
        <f>Forward!T136+(-'Swap - Encargos'!K53+'Swap - Encargos'!W53)</f>
        <v>259</v>
      </c>
      <c r="U136" s="4">
        <f>Forward!U136</f>
        <v>0</v>
      </c>
      <c r="V136" s="6"/>
      <c r="W136" s="20">
        <f t="shared" si="0"/>
        <v>321.16666666666669</v>
      </c>
      <c r="X136" s="20">
        <f t="shared" si="1"/>
        <v>228.36363636363632</v>
      </c>
      <c r="Y136" s="23">
        <f t="shared" si="2"/>
        <v>303.63333333333333</v>
      </c>
      <c r="Z136" s="23">
        <f t="shared" si="3"/>
        <v>225.35181818181823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68.833333333333314</v>
      </c>
      <c r="AJ136" s="9">
        <f t="shared" ref="AJ136:AJ139" si="18">(AE136-W136)/AE136</f>
        <v>0.17649572649572645</v>
      </c>
      <c r="AK136" s="9">
        <f t="shared" ref="AK136:AK139" si="19">IF(AJ136&gt;0,AJ136,0)</f>
        <v>0.17649572649572645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Encargos'!F54+'Swap - Encargos'!R54)</f>
        <v>312</v>
      </c>
      <c r="P137" s="4">
        <f>Forward!P137+(-'Swap - Encargos'!G54+'Swap - Encargos'!S54)</f>
        <v>299</v>
      </c>
      <c r="Q137" s="4">
        <f>Forward!Q137+(-'Swap - Encargos'!H54+'Swap - Encargos'!T54)</f>
        <v>304</v>
      </c>
      <c r="R137" s="4">
        <f>Forward!R137+(-'Swap - Encargos'!I54+'Swap - Encargos'!U54)</f>
        <v>284</v>
      </c>
      <c r="S137" s="4">
        <f>Forward!S137+(-'Swap - Encargos'!J54+'Swap - Encargos'!V54)</f>
        <v>262</v>
      </c>
      <c r="T137" s="4">
        <f>Forward!T137+(-'Swap - Encargos'!K54+'Swap - Encargos'!W54)</f>
        <v>259</v>
      </c>
      <c r="U137" s="4">
        <f>Forward!U137</f>
        <v>0</v>
      </c>
      <c r="V137" s="4"/>
      <c r="W137" s="20">
        <f t="shared" si="0"/>
        <v>302.66666666666669</v>
      </c>
      <c r="X137" s="20">
        <f t="shared" si="1"/>
        <v>228.36363636363632</v>
      </c>
      <c r="Y137" s="23">
        <f t="shared" si="2"/>
        <v>289.55</v>
      </c>
      <c r="Z137" s="23">
        <f t="shared" si="3"/>
        <v>225.35181818181823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87.333333333333314</v>
      </c>
      <c r="AJ137" s="9">
        <f t="shared" si="18"/>
        <v>0.22393162393162389</v>
      </c>
      <c r="AK137" s="9">
        <f t="shared" si="19"/>
        <v>0.22393162393162389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Encargos'!F55+'Swap - Encargos'!R55)</f>
        <v>350</v>
      </c>
      <c r="P138" s="4">
        <f>Forward!P138+(-'Swap - Encargos'!G55+'Swap - Encargos'!S55)</f>
        <v>311</v>
      </c>
      <c r="Q138" s="4">
        <f>Forward!Q138+(-'Swap - Encargos'!H55+'Swap - Encargos'!T55)</f>
        <v>305</v>
      </c>
      <c r="R138" s="4">
        <f>Forward!R138+(-'Swap - Encargos'!I55+'Swap - Encargos'!U55)</f>
        <v>286</v>
      </c>
      <c r="S138" s="4">
        <f>Forward!S138+(-'Swap - Encargos'!J55+'Swap - Encargos'!V55)</f>
        <v>282</v>
      </c>
      <c r="T138" s="4">
        <f>Forward!T138+(-'Swap - Encargos'!K55+'Swap - Encargos'!W55)</f>
        <v>258</v>
      </c>
      <c r="U138" s="4">
        <f>Forward!U138</f>
        <v>0</v>
      </c>
      <c r="V138" s="4"/>
      <c r="W138" s="20">
        <f t="shared" si="0"/>
        <v>314.88888888888891</v>
      </c>
      <c r="X138" s="20">
        <f t="shared" si="1"/>
        <v>228.36363636363632</v>
      </c>
      <c r="Y138" s="23">
        <f t="shared" si="2"/>
        <v>300.66666666666669</v>
      </c>
      <c r="Z138" s="23">
        <f t="shared" si="3"/>
        <v>225.35181818181823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75.111111111111086</v>
      </c>
      <c r="AJ138" s="9">
        <f t="shared" si="18"/>
        <v>0.19259259259259254</v>
      </c>
      <c r="AK138" s="9">
        <f t="shared" si="19"/>
        <v>0.19259259259259254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Encargos'!F56+'Swap - Encargos'!R56)</f>
        <v>347</v>
      </c>
      <c r="P139" s="4">
        <f>Forward!P139+(-'Swap - Encargos'!G56+'Swap - Encargos'!S56)</f>
        <v>322</v>
      </c>
      <c r="Q139" s="4">
        <f>Forward!Q139+(-'Swap - Encargos'!H56+'Swap - Encargos'!T56)</f>
        <v>307</v>
      </c>
      <c r="R139" s="4">
        <f>Forward!R139+(-'Swap - Encargos'!I56+'Swap - Encargos'!U56)</f>
        <v>290</v>
      </c>
      <c r="S139" s="4">
        <f>Forward!S139+(-'Swap - Encargos'!J56+'Swap - Encargos'!V56)</f>
        <v>274</v>
      </c>
      <c r="T139" s="4">
        <f>Forward!T139+(-'Swap - Encargos'!K56+'Swap - Encargos'!W56)</f>
        <v>261</v>
      </c>
      <c r="U139" s="4">
        <f>Forward!U139</f>
        <v>0</v>
      </c>
      <c r="V139" s="4"/>
      <c r="W139" s="20">
        <f t="shared" si="0"/>
        <v>317.41666666666669</v>
      </c>
      <c r="X139" s="20">
        <f t="shared" si="1"/>
        <v>228.36363636363632</v>
      </c>
      <c r="Y139" s="23">
        <f t="shared" si="2"/>
        <v>300.83333333333331</v>
      </c>
      <c r="Z139" s="23">
        <f t="shared" si="3"/>
        <v>225.35181818181823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72.583333333333314</v>
      </c>
      <c r="AJ139" s="9">
        <f t="shared" si="18"/>
        <v>0.18611111111111106</v>
      </c>
      <c r="AK139" s="9">
        <f t="shared" si="19"/>
        <v>0.18611111111111106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Encargos'!F57+'Swap - Encargos'!R57)</f>
        <v>304</v>
      </c>
      <c r="P140" s="4">
        <f>Forward!P140+(-'Swap - Encargos'!G57+'Swap - Encargos'!S57)</f>
        <v>326</v>
      </c>
      <c r="Q140" s="4">
        <f>Forward!Q140+(-'Swap - Encargos'!H57+'Swap - Encargos'!T57)</f>
        <v>309</v>
      </c>
      <c r="R140" s="4">
        <f>Forward!R140+(-'Swap - Encargos'!I57+'Swap - Encargos'!U57)</f>
        <v>290</v>
      </c>
      <c r="S140" s="4">
        <f>Forward!S140+(-'Swap - Encargos'!J57+'Swap - Encargos'!V57)</f>
        <v>270</v>
      </c>
      <c r="T140" s="4">
        <f>Forward!T140+(-'Swap - Encargos'!K57+'Swap - Encargos'!W57)</f>
        <v>262</v>
      </c>
      <c r="U140" s="4">
        <f>Forward!U140</f>
        <v>0</v>
      </c>
      <c r="V140" s="4"/>
      <c r="W140" s="20">
        <f t="shared" si="0"/>
        <v>310.66666666666669</v>
      </c>
      <c r="X140" s="20">
        <f t="shared" si="1"/>
        <v>228.36363636363632</v>
      </c>
      <c r="Y140" s="23">
        <f t="shared" si="2"/>
        <v>295.60000000000002</v>
      </c>
      <c r="Z140" s="23">
        <f t="shared" si="3"/>
        <v>225.35181818181823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79.333333333333314</v>
      </c>
      <c r="AJ140" s="9">
        <f t="shared" ref="AJ140" si="23">(AE140-W140)/AE140</f>
        <v>0.20341880341880336</v>
      </c>
      <c r="AK140" s="9">
        <f t="shared" ref="AK140" si="24">IF(AJ140&gt;0,AJ140,0)</f>
        <v>0.20341880341880336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77CE-6236-4590-8846-253B8BF2C4F8}">
  <dimension ref="A1:AR145"/>
  <sheetViews>
    <sheetView topLeftCell="E78" zoomScale="85" zoomScaleNormal="85" workbookViewId="0">
      <selection activeCell="E78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Encargos'!B3+'Swap - Encargos'!N3-'Swap - Encargos'!$M3)*(1+SUM($B86:$B$228))</f>
        <v>303.62639999999999</v>
      </c>
      <c r="L86" s="4">
        <f>Forward!L86*(1+SUM($B86:$B$228))+(-'Swap - Encargos'!C3+'Swap - Encargos'!O3-'Swap - Encargos'!$M3)*(1+SUM($B86:$B$228))</f>
        <v>315.86939999999998</v>
      </c>
      <c r="M86" s="4">
        <f>Forward!M86*(1+SUM($B86:$B$228))+(-'Swap - Encargos'!D3+'Swap - Encargos'!P3-'Swap - Encargos'!$M3)*(1+SUM($B86:$B$228))</f>
        <v>293.83199999999999</v>
      </c>
      <c r="N86" s="4">
        <f>Forward!N86*(1+SUM($B86:$B$228))+(-'Swap - Encargos'!E3+'Swap - Encargos'!Q3-'Swap - Encargos'!$M3)*(1+SUM($B86:$B$228))</f>
        <v>275.46749999999997</v>
      </c>
      <c r="O86" s="4">
        <f>Forward!O86*(1+SUM($B86:$B$228))+(-'Swap - Encargos'!F3+'Swap - Encargos'!R3-'Swap - Encargos'!$M3)*(1+SUM($B86:$B$228))</f>
        <v>265.67309999999998</v>
      </c>
      <c r="P86" s="4">
        <f>Forward!P86*(1+SUM($B86:$B$228))+(-'Swap - Encargos'!G3+'Swap - Encargos'!S3-'Swap - Encargos'!$M3)*(1+SUM($B86:$B$228))</f>
        <v>263.22449999999998</v>
      </c>
      <c r="Q86" s="4">
        <f>Forward!Q86*(1+SUM($B86:$B$228))+(-'Swap - Encargos'!H3+'Swap - Encargos'!T3-'Swap - Encargos'!$M3)*(1+SUM($B86:$B$228))</f>
        <v>259.55160000000001</v>
      </c>
      <c r="R86" s="4">
        <f>Forward!R86*(1+SUM($B86:$B$228))+(-'Swap - Encargos'!I3+'Swap - Encargos'!U3-'Swap - Encargos'!$M3)*(1+SUM($B86:$B$228))</f>
        <v>254.65440000000001</v>
      </c>
      <c r="S86" s="4">
        <f>Forward!S86*(1+SUM($B86:$B$228))+(-'Swap - Encargos'!J3+'Swap - Encargos'!V3-'Swap - Encargos'!$M3)*(1+SUM($B86:$B$228))</f>
        <v>248.53289999999998</v>
      </c>
      <c r="T86" s="4">
        <f>Forward!T86*(1+SUM($B86:$B$228))+(-'Swap - Encargos'!K3+'Swap - Encargos'!W3-'Swap - Encargos'!$M3)*(1+SUM($B86:$B$228))</f>
        <v>242.41140000000001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304.44260000000003</v>
      </c>
      <c r="X86" s="20">
        <f t="shared" ref="X86:X140" si="1">AVERAGE($W$2:$W$198)</f>
        <v>245.36395949494951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290.89368000000002</v>
      </c>
      <c r="Z86" s="23">
        <f t="shared" ref="Z86:Z140" si="3">AVERAGE($Y$2:$Y$198)</f>
        <v>242.4455314545454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70.193199999999933</v>
      </c>
      <c r="AJ86" s="9">
        <f t="shared" ref="AJ86:AJ134" si="8">(AE86-W86)/AE86</f>
        <v>0.1873638344226578</v>
      </c>
      <c r="AK86" s="9">
        <f t="shared" ref="AK86:AK130" si="9">IF(AJ86&gt;0,AJ86,0)</f>
        <v>0.1873638344226578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Encargos'!B4+'Swap - Encargos'!N4-'Swap - Encargos'!$M4)*(1+SUM($B87:$B$228))</f>
        <v>219.40200000000002</v>
      </c>
      <c r="L87" s="4">
        <f>Forward!L87*(1+SUM($B87:$B$228))+(-'Swap - Encargos'!C4+'Swap - Encargos'!O4-'Swap - Encargos'!$M4)*(1+SUM($B87:$B$228))</f>
        <v>301.06830000000002</v>
      </c>
      <c r="M87" s="4">
        <f>Forward!M87*(1+SUM($B87:$B$228))+(-'Swap - Encargos'!D4+'Swap - Encargos'!P4-'Swap - Encargos'!$M4)*(1+SUM($B87:$B$228))</f>
        <v>296.1927</v>
      </c>
      <c r="N87" s="4">
        <f>Forward!N87*(1+SUM($B87:$B$228))+(-'Swap - Encargos'!E4+'Swap - Encargos'!Q4-'Swap - Encargos'!$M4)*(1+SUM($B87:$B$228))</f>
        <v>274.2525</v>
      </c>
      <c r="O87" s="4">
        <f>Forward!O87*(1+SUM($B87:$B$228))+(-'Swap - Encargos'!F4+'Swap - Encargos'!R4-'Swap - Encargos'!$M4)*(1+SUM($B87:$B$228))</f>
        <v>271.81470000000002</v>
      </c>
      <c r="P87" s="4">
        <f>Forward!P87*(1+SUM($B87:$B$228))+(-'Swap - Encargos'!G4+'Swap - Encargos'!S4-'Swap - Encargos'!$M4)*(1+SUM($B87:$B$228))</f>
        <v>262.06350000000003</v>
      </c>
      <c r="Q87" s="4">
        <f>Forward!Q87*(1+SUM($B87:$B$228))+(-'Swap - Encargos'!H4+'Swap - Encargos'!T4-'Swap - Encargos'!$M4)*(1+SUM($B87:$B$228))</f>
        <v>258.40680000000003</v>
      </c>
      <c r="R87" s="4">
        <f>Forward!R87*(1+SUM($B87:$B$228))+(-'Swap - Encargos'!I4+'Swap - Encargos'!U4-'Swap - Encargos'!$M4)*(1+SUM($B87:$B$228))</f>
        <v>253.53120000000001</v>
      </c>
      <c r="S87" s="4">
        <f>Forward!S87*(1+SUM($B87:$B$228))+(-'Swap - Encargos'!J4+'Swap - Encargos'!V4-'Swap - Encargos'!$M4)*(1+SUM($B87:$B$228))</f>
        <v>247.43670000000003</v>
      </c>
      <c r="T87" s="4">
        <f>Forward!T87*(1+SUM($B87:$B$228))+(-'Swap - Encargos'!K4+'Swap - Encargos'!W4-'Swap - Encargos'!$M4)*(1+SUM($B87:$B$228))</f>
        <v>241.34220000000002</v>
      </c>
      <c r="U87" s="4">
        <f>Forward!U87*(1+SUM($B87:$B$228))</f>
        <v>0</v>
      </c>
      <c r="V87" s="6"/>
      <c r="W87" s="20">
        <f t="shared" si="0"/>
        <v>273.74462500000004</v>
      </c>
      <c r="X87" s="20">
        <f t="shared" si="1"/>
        <v>245.36395949494951</v>
      </c>
      <c r="Y87" s="23">
        <f t="shared" si="2"/>
        <v>273.25706499999995</v>
      </c>
      <c r="Z87" s="23">
        <f t="shared" si="3"/>
        <v>242.4455314545454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100.89117499999992</v>
      </c>
      <c r="AJ87" s="9">
        <f t="shared" si="8"/>
        <v>0.26930468204053093</v>
      </c>
      <c r="AK87" s="9">
        <f t="shared" si="9"/>
        <v>0.26930468204053093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Encargos'!B5+'Swap - Encargos'!N5-'Swap - Encargos'!$M5)*(1+SUM($B88:$B$228))</f>
        <v>268.35360000000003</v>
      </c>
      <c r="L88" s="4">
        <f>Forward!L88*(1+SUM($B88:$B$228))+(-'Swap - Encargos'!C5+'Swap - Encargos'!O5-'Swap - Encargos'!$M5)*(1+SUM($B88:$B$228))</f>
        <v>336.04640000000001</v>
      </c>
      <c r="M88" s="4">
        <f>Forward!M88*(1+SUM($B88:$B$228))+(-'Swap - Encargos'!D5+'Swap - Encargos'!P5-'Swap - Encargos'!$M5)*(1+SUM($B88:$B$228))</f>
        <v>300.99120000000005</v>
      </c>
      <c r="N88" s="4">
        <f>Forward!N88*(1+SUM($B88:$B$228))+(-'Swap - Encargos'!E5+'Swap - Encargos'!Q5-'Swap - Encargos'!$M5)*(1+SUM($B88:$B$228))</f>
        <v>265.93600000000004</v>
      </c>
      <c r="O88" s="4">
        <f>Forward!O88*(1+SUM($B88:$B$228))+(-'Swap - Encargos'!F5+'Swap - Encargos'!R5-'Swap - Encargos'!$M5)*(1+SUM($B88:$B$228))</f>
        <v>263.51840000000004</v>
      </c>
      <c r="P88" s="4">
        <f>Forward!P88*(1+SUM($B88:$B$228))+(-'Swap - Encargos'!G5+'Swap - Encargos'!S5-'Swap - Encargos'!$M5)*(1+SUM($B88:$B$228))</f>
        <v>258.6832</v>
      </c>
      <c r="Q88" s="4">
        <f>Forward!Q88*(1+SUM($B88:$B$228))+(-'Swap - Encargos'!H5+'Swap - Encargos'!T5-'Swap - Encargos'!$M5)*(1+SUM($B88:$B$228))</f>
        <v>255.05680000000001</v>
      </c>
      <c r="R88" s="4">
        <f>Forward!R88*(1+SUM($B88:$B$228))+(-'Swap - Encargos'!I5+'Swap - Encargos'!U5-'Swap - Encargos'!$M5)*(1+SUM($B88:$B$228))</f>
        <v>250.22160000000002</v>
      </c>
      <c r="S88" s="4">
        <f>Forward!S88*(1+SUM($B88:$B$228))+(-'Swap - Encargos'!J5+'Swap - Encargos'!V5-'Swap - Encargos'!$M5)*(1+SUM($B88:$B$228))</f>
        <v>244.17760000000001</v>
      </c>
      <c r="T88" s="4">
        <f>Forward!T88*(1+SUM($B88:$B$228))+(-'Swap - Encargos'!K5+'Swap - Encargos'!W5-'Swap - Encargos'!$M5)*(1+SUM($B88:$B$228))</f>
        <v>238.1336</v>
      </c>
      <c r="U88" s="4">
        <f>Forward!U88*(1+SUM($B88:$B$228))</f>
        <v>0</v>
      </c>
      <c r="V88" s="6"/>
      <c r="W88" s="20">
        <f t="shared" si="0"/>
        <v>301.66275555555558</v>
      </c>
      <c r="X88" s="20">
        <f t="shared" si="1"/>
        <v>245.36395949494951</v>
      </c>
      <c r="Y88" s="23">
        <f t="shared" si="2"/>
        <v>286.64677333333333</v>
      </c>
      <c r="Z88" s="23">
        <f t="shared" si="3"/>
        <v>242.4455314545454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72.973044444444383</v>
      </c>
      <c r="AJ88" s="9">
        <f t="shared" si="8"/>
        <v>0.19478395936652182</v>
      </c>
      <c r="AK88" s="9">
        <f t="shared" si="9"/>
        <v>0.19478395936652182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Encargos'!B6+'Swap - Encargos'!N6-'Swap - Encargos'!$M6)*(1+SUM($B89:$B$228))</f>
        <v>242.09780000000001</v>
      </c>
      <c r="L89" s="4">
        <f>Forward!L89*(1+SUM($B89:$B$228))+(-'Swap - Encargos'!C6+'Swap - Encargos'!O6-'Swap - Encargos'!$M6)*(1+SUM($B89:$B$228))</f>
        <v>325.57980000000003</v>
      </c>
      <c r="M89" s="4">
        <f>Forward!M89*(1+SUM($B89:$B$228))+(-'Swap - Encargos'!D6+'Swap - Encargos'!P6-'Swap - Encargos'!$M6)*(1+SUM($B89:$B$228))</f>
        <v>301.7278</v>
      </c>
      <c r="N89" s="4">
        <f>Forward!N89*(1+SUM($B89:$B$228))+(-'Swap - Encargos'!E6+'Swap - Encargos'!Q6-'Swap - Encargos'!$M6)*(1+SUM($B89:$B$228))</f>
        <v>275.49060000000003</v>
      </c>
      <c r="O89" s="4">
        <f>Forward!O89*(1+SUM($B89:$B$228))+(-'Swap - Encargos'!F6+'Swap - Encargos'!R6-'Swap - Encargos'!$M6)*(1+SUM($B89:$B$228))</f>
        <v>263.56460000000004</v>
      </c>
      <c r="P89" s="4">
        <f>Forward!P89*(1+SUM($B89:$B$228))+(-'Swap - Encargos'!G6+'Swap - Encargos'!S6-'Swap - Encargos'!$M6)*(1+SUM($B89:$B$228))</f>
        <v>257.60160000000002</v>
      </c>
      <c r="Q89" s="4">
        <f>Forward!Q89*(1+SUM($B89:$B$228))+(-'Swap - Encargos'!H6+'Swap - Encargos'!T6-'Swap - Encargos'!$M6)*(1+SUM($B89:$B$228))</f>
        <v>254.02379999999999</v>
      </c>
      <c r="R89" s="4">
        <f>Forward!R89*(1+SUM($B89:$B$228))+(-'Swap - Encargos'!I6+'Swap - Encargos'!U6-'Swap - Encargos'!$M6)*(1+SUM($B89:$B$228))</f>
        <v>251.63860000000003</v>
      </c>
      <c r="S89" s="4">
        <f>Forward!S89*(1+SUM($B89:$B$228))+(-'Swap - Encargos'!J6+'Swap - Encargos'!V6-'Swap - Encargos'!$M6)*(1+SUM($B89:$B$228))</f>
        <v>245.67560000000003</v>
      </c>
      <c r="T89" s="4">
        <f>Forward!T89*(1+SUM($B89:$B$228))+(-'Swap - Encargos'!K6+'Swap - Encargos'!W6-'Swap - Encargos'!$M6)*(1+SUM($B89:$B$228))</f>
        <v>239.71260000000004</v>
      </c>
      <c r="U89" s="4">
        <f>Forward!U89*(1+SUM($B89:$B$228))</f>
        <v>0</v>
      </c>
      <c r="V89" s="6"/>
      <c r="W89" s="20">
        <f t="shared" si="0"/>
        <v>292.58453333333335</v>
      </c>
      <c r="X89" s="20">
        <f t="shared" si="1"/>
        <v>245.36395949494951</v>
      </c>
      <c r="Y89" s="23">
        <f t="shared" si="2"/>
        <v>282.46731000000005</v>
      </c>
      <c r="Z89" s="23">
        <f t="shared" si="3"/>
        <v>242.4455314545454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82.051266666666606</v>
      </c>
      <c r="AJ89" s="9">
        <f t="shared" si="8"/>
        <v>0.21901608620069576</v>
      </c>
      <c r="AK89" s="9">
        <f t="shared" si="9"/>
        <v>0.21901608620069576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Encargos'!B7+'Swap - Encargos'!N7-'Swap - Encargos'!$M7)*(1+SUM($B90:$B$228))</f>
        <v>235.21799999999999</v>
      </c>
      <c r="L90" s="4">
        <f>Forward!L90*(1+SUM($B90:$B$228))+(-'Swap - Encargos'!C7+'Swap - Encargos'!O7-'Swap - Encargos'!$M7)*(1+SUM($B90:$B$228))</f>
        <v>294.31799999999998</v>
      </c>
      <c r="M90" s="4">
        <f>Forward!M90*(1+SUM($B90:$B$228))+(-'Swap - Encargos'!D7+'Swap - Encargos'!P7-'Swap - Encargos'!$M7)*(1+SUM($B90:$B$228))</f>
        <v>302.59199999999998</v>
      </c>
      <c r="N90" s="4">
        <f>Forward!N90*(1+SUM($B90:$B$228))+(-'Swap - Encargos'!E7+'Swap - Encargos'!Q7-'Swap - Encargos'!$M7)*(1+SUM($B90:$B$228))</f>
        <v>284.86199999999997</v>
      </c>
      <c r="O90" s="4">
        <f>Forward!O90*(1+SUM($B90:$B$228))+(-'Swap - Encargos'!F7+'Swap - Encargos'!R7-'Swap - Encargos'!$M7)*(1+SUM($B90:$B$228))</f>
        <v>265.95</v>
      </c>
      <c r="P90" s="4">
        <f>Forward!P90*(1+SUM($B90:$B$228))+(-'Swap - Encargos'!G7+'Swap - Encargos'!S7-'Swap - Encargos'!$M7)*(1+SUM($B90:$B$228))</f>
        <v>262.404</v>
      </c>
      <c r="Q90" s="4">
        <f>Forward!Q90*(1+SUM($B90:$B$228))+(-'Swap - Encargos'!H7+'Swap - Encargos'!T7-'Swap - Encargos'!$M7)*(1+SUM($B90:$B$228))</f>
        <v>258.858</v>
      </c>
      <c r="R90" s="4">
        <f>Forward!R90*(1+SUM($B90:$B$228))+(-'Swap - Encargos'!I7+'Swap - Encargos'!U7-'Swap - Encargos'!$M7)*(1+SUM($B90:$B$228))</f>
        <v>256.49399999999997</v>
      </c>
      <c r="S90" s="4">
        <f>Forward!S90*(1+SUM($B90:$B$228))+(-'Swap - Encargos'!J7+'Swap - Encargos'!V7-'Swap - Encargos'!$M7)*(1+SUM($B90:$B$228))</f>
        <v>250.584</v>
      </c>
      <c r="T90" s="4">
        <f>Forward!T90*(1+SUM($B90:$B$228))+(-'Swap - Encargos'!K7+'Swap - Encargos'!W7-'Swap - Encargos'!$M7)*(1+SUM($B90:$B$228))</f>
        <v>244.67400000000001</v>
      </c>
      <c r="U90" s="4">
        <f>Forward!U90*(1+SUM($B90:$B$228))</f>
        <v>0</v>
      </c>
      <c r="V90" s="6"/>
      <c r="W90" s="20">
        <f t="shared" si="0"/>
        <v>282.892</v>
      </c>
      <c r="X90" s="20">
        <f t="shared" si="1"/>
        <v>245.36395949494951</v>
      </c>
      <c r="Y90" s="23">
        <f t="shared" si="2"/>
        <v>278.40039999999993</v>
      </c>
      <c r="Z90" s="23">
        <f t="shared" si="3"/>
        <v>242.4455314545454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91.743799999999965</v>
      </c>
      <c r="AJ90" s="9">
        <f t="shared" si="8"/>
        <v>0.24488796852836803</v>
      </c>
      <c r="AK90" s="9">
        <f t="shared" si="9"/>
        <v>0.24488796852836803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Encargos'!B8+'Swap - Encargos'!N8-'Swap - Encargos'!$M8)*(1+SUM($B91:$B$228))</f>
        <v>231.9281</v>
      </c>
      <c r="L91" s="4">
        <f>Forward!L91*(1+SUM($B91:$B$228))+(-'Swap - Encargos'!C8+'Swap - Encargos'!O8-'Swap - Encargos'!$M8)*(1+SUM($B91:$B$228))</f>
        <v>300.2115</v>
      </c>
      <c r="M91" s="4">
        <f>Forward!M91*(1+SUM($B91:$B$228))+(-'Swap - Encargos'!D8+'Swap - Encargos'!P8-'Swap - Encargos'!$M8)*(1+SUM($B91:$B$228))</f>
        <v>295.50229999999999</v>
      </c>
      <c r="N91" s="4">
        <f>Forward!N91*(1+SUM($B91:$B$228))+(-'Swap - Encargos'!E8+'Swap - Encargos'!Q8-'Swap - Encargos'!$M8)*(1+SUM($B91:$B$228))</f>
        <v>263.71520000000004</v>
      </c>
      <c r="O91" s="4">
        <f>Forward!O91*(1+SUM($B91:$B$228))+(-'Swap - Encargos'!F8+'Swap - Encargos'!R8-'Swap - Encargos'!$M8)*(1+SUM($B91:$B$228))</f>
        <v>257.82869999999997</v>
      </c>
      <c r="P91" s="4">
        <f>Forward!P91*(1+SUM($B91:$B$228))+(-'Swap - Encargos'!G8+'Swap - Encargos'!S8-'Swap - Encargos'!$M8)*(1+SUM($B91:$B$228))</f>
        <v>253.11950000000002</v>
      </c>
      <c r="Q91" s="4">
        <f>Forward!Q91*(1+SUM($B91:$B$228))+(-'Swap - Encargos'!H8+'Swap - Encargos'!T8-'Swap - Encargos'!$M8)*(1+SUM($B91:$B$228))</f>
        <v>249.58759999999998</v>
      </c>
      <c r="R91" s="4">
        <f>Forward!R91*(1+SUM($B91:$B$228))+(-'Swap - Encargos'!I8+'Swap - Encargos'!U8-'Swap - Encargos'!$M8)*(1+SUM($B91:$B$228))</f>
        <v>247.233</v>
      </c>
      <c r="S91" s="4">
        <f>Forward!S91*(1+SUM($B91:$B$228))+(-'Swap - Encargos'!J8+'Swap - Encargos'!V8-'Swap - Encargos'!$M8)*(1+SUM($B91:$B$228))</f>
        <v>241.34649999999999</v>
      </c>
      <c r="T91" s="4">
        <f>Forward!T91*(1+SUM($B91:$B$228))+(-'Swap - Encargos'!K8+'Swap - Encargos'!W8-'Swap - Encargos'!$M8)*(1+SUM($B91:$B$228))</f>
        <v>235.46</v>
      </c>
      <c r="U91" s="4">
        <f>Forward!U91*(1+SUM($B91:$B$228))</f>
        <v>0</v>
      </c>
      <c r="V91" s="6"/>
      <c r="W91" s="20">
        <f t="shared" si="0"/>
        <v>280.29550833333337</v>
      </c>
      <c r="X91" s="20">
        <f t="shared" si="1"/>
        <v>245.36395949494951</v>
      </c>
      <c r="Y91" s="23">
        <f t="shared" si="2"/>
        <v>271.60311000000002</v>
      </c>
      <c r="Z91" s="23">
        <f t="shared" si="3"/>
        <v>242.4455314545454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94.340291666666587</v>
      </c>
      <c r="AJ91" s="9">
        <f t="shared" si="8"/>
        <v>0.25181867741061209</v>
      </c>
      <c r="AK91" s="9">
        <f t="shared" si="9"/>
        <v>0.25181867741061209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Encargos'!B9+'Swap - Encargos'!N9-'Swap - Encargos'!$M9)*(1+SUM($B92:$B$228))</f>
        <v>143.9838</v>
      </c>
      <c r="L92" s="4">
        <f>Forward!L92*(1+SUM($B92:$B$228))+(-'Swap - Encargos'!C9+'Swap - Encargos'!O9-'Swap - Encargos'!$M9)*(1+SUM($B92:$B$228))</f>
        <v>273.92040000000003</v>
      </c>
      <c r="M92" s="4">
        <f>Forward!M92*(1+SUM($B92:$B$228))+(-'Swap - Encargos'!D9+'Swap - Encargos'!P9-'Swap - Encargos'!$M9)*(1+SUM($B92:$B$228))</f>
        <v>278.6028</v>
      </c>
      <c r="N92" s="4">
        <f>Forward!N92*(1+SUM($B92:$B$228))+(-'Swap - Encargos'!E9+'Swap - Encargos'!Q9-'Swap - Encargos'!$M9)*(1+SUM($B92:$B$228))</f>
        <v>268.06740000000002</v>
      </c>
      <c r="O92" s="4">
        <f>Forward!O92*(1+SUM($B92:$B$228))+(-'Swap - Encargos'!F9+'Swap - Encargos'!R9-'Swap - Encargos'!$M9)*(1+SUM($B92:$B$228))</f>
        <v>258.70260000000002</v>
      </c>
      <c r="P92" s="4">
        <f>Forward!P92*(1+SUM($B92:$B$228))+(-'Swap - Encargos'!G9+'Swap - Encargos'!S9-'Swap - Encargos'!$M9)*(1+SUM($B92:$B$228))</f>
        <v>251.67900000000003</v>
      </c>
      <c r="Q92" s="4">
        <f>Forward!Q92*(1+SUM($B92:$B$228))+(-'Swap - Encargos'!H9+'Swap - Encargos'!T9-'Swap - Encargos'!$M9)*(1+SUM($B92:$B$228))</f>
        <v>248.16720000000001</v>
      </c>
      <c r="R92" s="4">
        <f>Forward!R92*(1+SUM($B92:$B$228))+(-'Swap - Encargos'!I9+'Swap - Encargos'!U9-'Swap - Encargos'!$M9)*(1+SUM($B92:$B$228))</f>
        <v>245.82600000000002</v>
      </c>
      <c r="S92" s="4">
        <f>Forward!S92*(1+SUM($B92:$B$228))+(-'Swap - Encargos'!J9+'Swap - Encargos'!V9-'Swap - Encargos'!$M9)*(1+SUM($B92:$B$228))</f>
        <v>239.97300000000001</v>
      </c>
      <c r="T92" s="4">
        <f>Forward!T92*(1+SUM($B92:$B$228))+(-'Swap - Encargos'!K9+'Swap - Encargos'!W9-'Swap - Encargos'!$M9)*(1+SUM($B92:$B$228))</f>
        <v>234.12</v>
      </c>
      <c r="U92" s="4">
        <f>Forward!U92*(1+SUM($B92:$B$228))</f>
        <v>0</v>
      </c>
      <c r="V92" s="6"/>
      <c r="W92" s="20">
        <f t="shared" si="0"/>
        <v>252.84960000000001</v>
      </c>
      <c r="X92" s="20">
        <f t="shared" si="1"/>
        <v>245.36395949494951</v>
      </c>
      <c r="Y92" s="23">
        <f t="shared" si="2"/>
        <v>255.42492000000001</v>
      </c>
      <c r="Z92" s="23">
        <f t="shared" si="3"/>
        <v>242.4455314545454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121.78619999999995</v>
      </c>
      <c r="AJ92" s="9">
        <f t="shared" si="8"/>
        <v>0.32507891664384442</v>
      </c>
      <c r="AK92" s="9">
        <f t="shared" si="9"/>
        <v>0.32507891664384442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Encargos'!B10+'Swap - Encargos'!N10-'Swap - Encargos'!$M10)*(1+SUM($B93:$B$228))</f>
        <v>163.65860000000001</v>
      </c>
      <c r="L93" s="4">
        <f>Forward!L93*(1+SUM($B93:$B$228))+(-'Swap - Encargos'!C10+'Swap - Encargos'!O10-'Swap - Encargos'!$M10)*(1+SUM($B93:$B$228))</f>
        <v>270.80200000000002</v>
      </c>
      <c r="M93" s="4">
        <f>Forward!M93*(1+SUM($B93:$B$228))+(-'Swap - Encargos'!D10+'Swap - Encargos'!P10-'Swap - Encargos'!$M10)*(1+SUM($B93:$B$228))</f>
        <v>274.33420000000001</v>
      </c>
      <c r="N93" s="4">
        <f>Forward!N93*(1+SUM($B93:$B$228))+(-'Swap - Encargos'!E10+'Swap - Encargos'!Q10-'Swap - Encargos'!$M10)*(1+SUM($B93:$B$228))</f>
        <v>263.73759999999999</v>
      </c>
      <c r="O93" s="4">
        <f>Forward!O93*(1+SUM($B93:$B$228))+(-'Swap - Encargos'!F10+'Swap - Encargos'!R10-'Swap - Encargos'!$M10)*(1+SUM($B93:$B$228))</f>
        <v>255.49579999999997</v>
      </c>
      <c r="P93" s="4">
        <f>Forward!P93*(1+SUM($B93:$B$228))+(-'Swap - Encargos'!G10+'Swap - Encargos'!S10-'Swap - Encargos'!$M10)*(1+SUM($B93:$B$228))</f>
        <v>254.3184</v>
      </c>
      <c r="Q93" s="4">
        <f>Forward!Q93*(1+SUM($B93:$B$228))+(-'Swap - Encargos'!H10+'Swap - Encargos'!T10-'Swap - Encargos'!$M10)*(1+SUM($B93:$B$228))</f>
        <v>254.3184</v>
      </c>
      <c r="R93" s="4">
        <f>Forward!R93*(1+SUM($B93:$B$228))+(-'Swap - Encargos'!I10+'Swap - Encargos'!U10-'Swap - Encargos'!$M10)*(1+SUM($B93:$B$228))</f>
        <v>246.07659999999998</v>
      </c>
      <c r="S93" s="4">
        <f>Forward!S93*(1+SUM($B93:$B$228))+(-'Swap - Encargos'!J10+'Swap - Encargos'!V10-'Swap - Encargos'!$M10)*(1+SUM($B93:$B$228))</f>
        <v>240.18959999999998</v>
      </c>
      <c r="T93" s="4">
        <f>Forward!T93*(1+SUM($B93:$B$228))+(-'Swap - Encargos'!K10+'Swap - Encargos'!W10-'Swap - Encargos'!$M10)*(1+SUM($B93:$B$228))</f>
        <v>234.30259999999998</v>
      </c>
      <c r="U93" s="4">
        <f>Forward!U93*(1+SUM($B93:$B$228))</f>
        <v>0</v>
      </c>
      <c r="V93" s="6"/>
      <c r="W93" s="20">
        <f t="shared" si="0"/>
        <v>255.72473888888888</v>
      </c>
      <c r="X93" s="20">
        <f t="shared" si="1"/>
        <v>245.36395949494951</v>
      </c>
      <c r="Y93" s="23">
        <f t="shared" si="2"/>
        <v>256.18261666666672</v>
      </c>
      <c r="Z93" s="23">
        <f t="shared" si="3"/>
        <v>242.4455314545454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118.91106111111108</v>
      </c>
      <c r="AJ93" s="9">
        <f t="shared" si="8"/>
        <v>0.31740442614163167</v>
      </c>
      <c r="AK93" s="9">
        <f t="shared" si="9"/>
        <v>0.31740442614163167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Encargos'!B11+'Swap - Encargos'!N11-'Swap - Encargos'!$M11)*(1+SUM($B94:$B$228))</f>
        <v>180.69300000000001</v>
      </c>
      <c r="L94" s="4">
        <f>Forward!L94*(1+SUM($B94:$B$228))+(-'Swap - Encargos'!C11+'Swap - Encargos'!O11-'Swap - Encargos'!$M11)*(1+SUM($B94:$B$228))</f>
        <v>249.191</v>
      </c>
      <c r="M94" s="4">
        <f>Forward!M94*(1+SUM($B94:$B$228))+(-'Swap - Encargos'!D11+'Swap - Encargos'!P11-'Swap - Encargos'!$M11)*(1+SUM($B94:$B$228))</f>
        <v>273.99200000000002</v>
      </c>
      <c r="N94" s="4">
        <f>Forward!N94*(1+SUM($B94:$B$228))+(-'Swap - Encargos'!E11+'Swap - Encargos'!Q11-'Swap - Encargos'!$M11)*(1+SUM($B94:$B$228))</f>
        <v>269.26800000000003</v>
      </c>
      <c r="O94" s="4">
        <f>Forward!O94*(1+SUM($B94:$B$228))+(-'Swap - Encargos'!F11+'Swap - Encargos'!R11-'Swap - Encargos'!$M11)*(1+SUM($B94:$B$228))</f>
        <v>261.00100000000003</v>
      </c>
      <c r="P94" s="4">
        <f>Forward!P94*(1+SUM($B94:$B$228))+(-'Swap - Encargos'!G11+'Swap - Encargos'!S11-'Swap - Encargos'!$M11)*(1+SUM($B94:$B$228))</f>
        <v>258.63900000000001</v>
      </c>
      <c r="Q94" s="4">
        <f>Forward!Q94*(1+SUM($B94:$B$228))+(-'Swap - Encargos'!H11+'Swap - Encargos'!T11-'Swap - Encargos'!$M11)*(1+SUM($B94:$B$228))</f>
        <v>251.553</v>
      </c>
      <c r="R94" s="4">
        <f>Forward!R94*(1+SUM($B94:$B$228))+(-'Swap - Encargos'!I11+'Swap - Encargos'!U11-'Swap - Encargos'!$M11)*(1+SUM($B94:$B$228))</f>
        <v>244.46699999999998</v>
      </c>
      <c r="S94" s="4">
        <f>Forward!S94*(1+SUM($B94:$B$228))+(-'Swap - Encargos'!J11+'Swap - Encargos'!V11-'Swap - Encargos'!$M11)*(1+SUM($B94:$B$228))</f>
        <v>240.92400000000001</v>
      </c>
      <c r="T94" s="4">
        <f>Forward!T94*(1+SUM($B94:$B$228))+(-'Swap - Encargos'!K11+'Swap - Encargos'!W11-'Swap - Encargos'!$M11)*(1+SUM($B94:$B$228))</f>
        <v>237.381</v>
      </c>
      <c r="U94" s="4">
        <f>Forward!U94*(1+SUM($B94:$B$228))</f>
        <v>0</v>
      </c>
      <c r="V94" s="6"/>
      <c r="W94" s="20">
        <f t="shared" si="0"/>
        <v>254.30866666666668</v>
      </c>
      <c r="X94" s="20">
        <f t="shared" si="1"/>
        <v>245.36395949494951</v>
      </c>
      <c r="Y94" s="23">
        <f t="shared" si="2"/>
        <v>257.22180000000003</v>
      </c>
      <c r="Z94" s="23">
        <f t="shared" si="3"/>
        <v>242.4455314545454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120.32713333333328</v>
      </c>
      <c r="AJ94" s="9">
        <f t="shared" si="8"/>
        <v>0.32118428973774876</v>
      </c>
      <c r="AK94" s="9">
        <f t="shared" si="9"/>
        <v>0.32118428973774876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Encargos'!B12+'Swap - Encargos'!N12-'Swap - Encargos'!$M12)*(1+SUM($B95:$B$228))</f>
        <v>158.64260000000002</v>
      </c>
      <c r="L95" s="4">
        <f>Forward!L95*(1+SUM($B95:$B$228))+(-'Swap - Encargos'!C12+'Swap - Encargos'!O12-'Swap - Encargos'!$M12)*(1+SUM($B95:$B$228))</f>
        <v>221.38929999999999</v>
      </c>
      <c r="M95" s="4">
        <f>Forward!M95*(1+SUM($B95:$B$228))+(-'Swap - Encargos'!D12+'Swap - Encargos'!P12-'Swap - Encargos'!$M12)*(1+SUM($B95:$B$228))</f>
        <v>247.43510000000001</v>
      </c>
      <c r="N95" s="4">
        <f>Forward!N95*(1+SUM($B95:$B$228))+(-'Swap - Encargos'!E12+'Swap - Encargos'!Q12-'Swap - Encargos'!$M12)*(1+SUM($B95:$B$228))</f>
        <v>255.72239999999999</v>
      </c>
      <c r="O95" s="4">
        <f>Forward!O95*(1+SUM($B95:$B$228))+(-'Swap - Encargos'!F12+'Swap - Encargos'!R12-'Swap - Encargos'!$M12)*(1+SUM($B95:$B$228))</f>
        <v>241.51560000000001</v>
      </c>
      <c r="P95" s="4">
        <f>Forward!P95*(1+SUM($B95:$B$228))+(-'Swap - Encargos'!G12+'Swap - Encargos'!S12-'Swap - Encargos'!$M12)*(1+SUM($B95:$B$228))</f>
        <v>243.88339999999999</v>
      </c>
      <c r="Q95" s="4">
        <f>Forward!Q95*(1+SUM($B95:$B$228))+(-'Swap - Encargos'!H12+'Swap - Encargos'!T12-'Swap - Encargos'!$M12)*(1+SUM($B95:$B$228))</f>
        <v>236.78</v>
      </c>
      <c r="R95" s="4">
        <f>Forward!R95*(1+SUM($B95:$B$228))+(-'Swap - Encargos'!I12+'Swap - Encargos'!U12-'Swap - Encargos'!$M12)*(1+SUM($B95:$B$228))</f>
        <v>233.22829999999999</v>
      </c>
      <c r="S95" s="4">
        <f>Forward!S95*(1+SUM($B95:$B$228))+(-'Swap - Encargos'!J12+'Swap - Encargos'!V12-'Swap - Encargos'!$M12)*(1+SUM($B95:$B$228))</f>
        <v>229.67659999999998</v>
      </c>
      <c r="T95" s="4">
        <f>Forward!T95*(1+SUM($B95:$B$228))+(-'Swap - Encargos'!K12+'Swap - Encargos'!W12-'Swap - Encargos'!$M12)*(1+SUM($B95:$B$228))</f>
        <v>226.12489999999997</v>
      </c>
      <c r="U95" s="4">
        <f>Forward!U95*(1+SUM($B95:$B$228))</f>
        <v>0</v>
      </c>
      <c r="V95" s="6"/>
      <c r="W95" s="20">
        <f t="shared" si="0"/>
        <v>233.42561666666663</v>
      </c>
      <c r="X95" s="20">
        <f t="shared" si="1"/>
        <v>245.36395949494951</v>
      </c>
      <c r="Y95" s="23">
        <f t="shared" si="2"/>
        <v>237.72711999999999</v>
      </c>
      <c r="Z95" s="23">
        <f t="shared" si="3"/>
        <v>242.4455314545454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141.21018333333333</v>
      </c>
      <c r="AJ95" s="9">
        <f t="shared" si="8"/>
        <v>0.37692655996392588</v>
      </c>
      <c r="AK95" s="9">
        <f t="shared" si="9"/>
        <v>0.37692655996392588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Encargos'!B13+'Swap - Encargos'!N13-'Swap - Encargos'!$M13)*(1+SUM($B96:$B$228))</f>
        <v>156.67399999999998</v>
      </c>
      <c r="L96" s="4">
        <f>Forward!L96*(1+SUM($B96:$B$228))+(-'Swap - Encargos'!C13+'Swap - Encargos'!O13-'Swap - Encargos'!$M13)*(1+SUM($B96:$B$228))</f>
        <v>175.52199999999999</v>
      </c>
      <c r="M96" s="4">
        <f>Forward!M96*(1+SUM($B96:$B$228))+(-'Swap - Encargos'!D13+'Swap - Encargos'!P13-'Swap - Encargos'!$M13)*(1+SUM($B96:$B$228))</f>
        <v>215.57399999999998</v>
      </c>
      <c r="N96" s="4">
        <f>Forward!N96*(1+SUM($B96:$B$228))+(-'Swap - Encargos'!E13+'Swap - Encargos'!Q13-'Swap - Encargos'!$M13)*(1+SUM($B96:$B$228))</f>
        <v>233.24399999999997</v>
      </c>
      <c r="O96" s="4">
        <f>Forward!O96*(1+SUM($B96:$B$228))+(-'Swap - Encargos'!F13+'Swap - Encargos'!R13-'Swap - Encargos'!$M13)*(1+SUM($B96:$B$228))</f>
        <v>224.99799999999999</v>
      </c>
      <c r="P96" s="4">
        <f>Forward!P96*(1+SUM($B96:$B$228))+(-'Swap - Encargos'!G13+'Swap - Encargos'!S13-'Swap - Encargos'!$M13)*(1+SUM($B96:$B$228))</f>
        <v>236.77799999999996</v>
      </c>
      <c r="Q96" s="4">
        <f>Forward!Q96*(1+SUM($B96:$B$228))+(-'Swap - Encargos'!H13+'Swap - Encargos'!T13-'Swap - Encargos'!$M13)*(1+SUM($B96:$B$228))</f>
        <v>229.70999999999998</v>
      </c>
      <c r="R96" s="4">
        <f>Forward!R96*(1+SUM($B96:$B$228))+(-'Swap - Encargos'!I13+'Swap - Encargos'!U13-'Swap - Encargos'!$M13)*(1+SUM($B96:$B$228))</f>
        <v>229.70999999999998</v>
      </c>
      <c r="S96" s="4">
        <f>Forward!S96*(1+SUM($B96:$B$228))+(-'Swap - Encargos'!J13+'Swap - Encargos'!V13-'Swap - Encargos'!$M13)*(1+SUM($B96:$B$228))</f>
        <v>227.35399999999998</v>
      </c>
      <c r="T96" s="4">
        <f>Forward!T96*(1+SUM($B96:$B$228))+(-'Swap - Encargos'!K13+'Swap - Encargos'!W13-'Swap - Encargos'!$M13)*(1+SUM($B96:$B$228))</f>
        <v>219.108</v>
      </c>
      <c r="U96" s="4">
        <f>Forward!U96*(1+SUM($B96:$B$228))</f>
        <v>0</v>
      </c>
      <c r="V96" s="6"/>
      <c r="W96" s="20">
        <f t="shared" si="0"/>
        <v>203.85944444444442</v>
      </c>
      <c r="X96" s="20">
        <f t="shared" si="1"/>
        <v>245.36395949494951</v>
      </c>
      <c r="Y96" s="23">
        <f t="shared" si="2"/>
        <v>214.55306666666664</v>
      </c>
      <c r="Z96" s="23">
        <f t="shared" si="3"/>
        <v>242.4455314545454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170.77635555555554</v>
      </c>
      <c r="AJ96" s="9">
        <f t="shared" si="8"/>
        <v>0.45584633277320413</v>
      </c>
      <c r="AK96" s="9">
        <f t="shared" si="9"/>
        <v>0.45584633277320413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Encargos'!B14+'Swap - Encargos'!N14-'Swap - Encargos'!$M14)*(1+SUM($B97:$B$228))</f>
        <v>153.7809</v>
      </c>
      <c r="L97" s="4">
        <f>Forward!L97*(1+SUM($B97:$B$228))+(-'Swap - Encargos'!C14+'Swap - Encargos'!O14-'Swap - Encargos'!$M14)*(1+SUM($B97:$B$228))</f>
        <v>169.04159999999999</v>
      </c>
      <c r="M97" s="4">
        <f>Forward!M97*(1+SUM($B97:$B$228))+(-'Swap - Encargos'!D14+'Swap - Encargos'!P14-'Swap - Encargos'!$M14)*(1+SUM($B97:$B$228))</f>
        <v>218.34539999999998</v>
      </c>
      <c r="N97" s="4">
        <f>Forward!N97*(1+SUM($B97:$B$228))+(-'Swap - Encargos'!E14+'Swap - Encargos'!Q14-'Swap - Encargos'!$M14)*(1+SUM($B97:$B$228))</f>
        <v>227.73659999999998</v>
      </c>
      <c r="O97" s="4">
        <f>Forward!O97*(1+SUM($B97:$B$228))+(-'Swap - Encargos'!F14+'Swap - Encargos'!R14-'Swap - Encargos'!$M14)*(1+SUM($B97:$B$228))</f>
        <v>224.2149</v>
      </c>
      <c r="P97" s="4">
        <f>Forward!P97*(1+SUM($B97:$B$228))+(-'Swap - Encargos'!G14+'Swap - Encargos'!S14-'Swap - Encargos'!$M14)*(1+SUM($B97:$B$228))</f>
        <v>242.99729999999997</v>
      </c>
      <c r="Q97" s="4">
        <f>Forward!Q97*(1+SUM($B97:$B$228))+(-'Swap - Encargos'!H14+'Swap - Encargos'!T14-'Swap - Encargos'!$M14)*(1+SUM($B97:$B$228))</f>
        <v>241.82339999999999</v>
      </c>
      <c r="R97" s="4">
        <f>Forward!R97*(1+SUM($B97:$B$228))+(-'Swap - Encargos'!I14+'Swap - Encargos'!U14-'Swap - Encargos'!$M14)*(1+SUM($B97:$B$228))</f>
        <v>231.25829999999999</v>
      </c>
      <c r="S97" s="4">
        <f>Forward!S97*(1+SUM($B97:$B$228))+(-'Swap - Encargos'!J14+'Swap - Encargos'!V14-'Swap - Encargos'!$M14)*(1+SUM($B97:$B$228))</f>
        <v>226.56269999999998</v>
      </c>
      <c r="T97" s="4">
        <f>Forward!T97*(1+SUM($B97:$B$228))+(-'Swap - Encargos'!K14+'Swap - Encargos'!W14-'Swap - Encargos'!$M14)*(1+SUM($B97:$B$228))</f>
        <v>219.51929999999999</v>
      </c>
      <c r="U97" s="4">
        <f>Forward!U97*(1+SUM($B97:$B$228))</f>
        <v>0</v>
      </c>
      <c r="V97" s="6"/>
      <c r="W97" s="20">
        <f t="shared" si="0"/>
        <v>202.986875</v>
      </c>
      <c r="X97" s="20">
        <f t="shared" si="1"/>
        <v>245.36395949494951</v>
      </c>
      <c r="Y97" s="23">
        <f t="shared" si="2"/>
        <v>214.98021999999997</v>
      </c>
      <c r="Z97" s="23">
        <f t="shared" si="3"/>
        <v>242.4455314545454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171.64892499999996</v>
      </c>
      <c r="AJ97" s="9">
        <f t="shared" si="8"/>
        <v>0.45817544666046328</v>
      </c>
      <c r="AK97" s="9">
        <f t="shared" si="9"/>
        <v>0.45817544666046328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Encargos'!C15+'Swap - Encargos'!O15-'Swap - Encargos'!$M15)*(1+SUM($B98:$B$228))</f>
        <v>161.14259999999999</v>
      </c>
      <c r="M98" s="4">
        <f>Forward!M98*(1+SUM($B98:$B$228))+(-'Swap - Encargos'!D15+'Swap - Encargos'!P15-'Swap - Encargos'!$M15)*(1+SUM($B98:$B$228))</f>
        <v>183.32889999999998</v>
      </c>
      <c r="N98" s="4">
        <f>Forward!N98*(1+SUM($B98:$B$228))+(-'Swap - Encargos'!E15+'Swap - Encargos'!Q15-'Swap - Encargos'!$M15)*(1+SUM($B98:$B$228))</f>
        <v>200.84439999999998</v>
      </c>
      <c r="O98" s="4">
        <f>Forward!O98*(1+SUM($B98:$B$228))+(-'Swap - Encargos'!F15+'Swap - Encargos'!R15-'Swap - Encargos'!$M15)*(1+SUM($B98:$B$228))</f>
        <v>216.02449999999999</v>
      </c>
      <c r="P98" s="4">
        <f>Forward!P98*(1+SUM($B98:$B$228))+(-'Swap - Encargos'!G15+'Swap - Encargos'!S15-'Swap - Encargos'!$M15)*(1+SUM($B98:$B$228))</f>
        <v>245.21699999999998</v>
      </c>
      <c r="Q98" s="4">
        <f>Forward!Q98*(1+SUM($B98:$B$228))+(-'Swap - Encargos'!H15+'Swap - Encargos'!T15-'Swap - Encargos'!$M15)*(1+SUM($B98:$B$228))</f>
        <v>240.5462</v>
      </c>
      <c r="R98" s="4">
        <f>Forward!R98*(1+SUM($B98:$B$228))+(-'Swap - Encargos'!I15+'Swap - Encargos'!U15-'Swap - Encargos'!$M15)*(1+SUM($B98:$B$228))</f>
        <v>233.54</v>
      </c>
      <c r="S98" s="4">
        <f>Forward!S98*(1+SUM($B98:$B$228))+(-'Swap - Encargos'!J15+'Swap - Encargos'!V15-'Swap - Encargos'!$M15)*(1+SUM($B98:$B$228))</f>
        <v>228.86919999999998</v>
      </c>
      <c r="T98" s="4">
        <f>Forward!T98*(1+SUM($B98:$B$228))+(-'Swap - Encargos'!K15+'Swap - Encargos'!W15-'Swap - Encargos'!$M15)*(1+SUM($B98:$B$228))</f>
        <v>221.863</v>
      </c>
      <c r="U98" s="4">
        <f>Forward!U98*(1+SUM($B98:$B$228))</f>
        <v>0</v>
      </c>
      <c r="V98" s="6"/>
      <c r="W98" s="20">
        <f t="shared" si="0"/>
        <v>181.77196666666663</v>
      </c>
      <c r="X98" s="20">
        <f t="shared" si="1"/>
        <v>245.36395949494951</v>
      </c>
      <c r="Y98" s="23">
        <f t="shared" si="2"/>
        <v>201.31147999999996</v>
      </c>
      <c r="Z98" s="23">
        <f t="shared" si="3"/>
        <v>242.4455314545454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188.15539333333339</v>
      </c>
      <c r="AJ98" s="9">
        <f t="shared" si="8"/>
        <v>0.50862794612794626</v>
      </c>
      <c r="AK98" s="9">
        <f t="shared" si="9"/>
        <v>0.50862794612794626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Encargos'!C16+'Swap - Encargos'!O16-'Swap - Encargos'!$M16)*(1+SUM($B99:$B$228))</f>
        <v>165.06080000000003</v>
      </c>
      <c r="M99" s="4">
        <f>Forward!M99*(1+SUM($B99:$B$228))+(-'Swap - Encargos'!D16+'Swap - Encargos'!P16-'Swap - Encargos'!$M16)*(1+SUM($B99:$B$228))</f>
        <v>169.71040000000002</v>
      </c>
      <c r="N99" s="4">
        <f>Forward!N99*(1+SUM($B99:$B$228))+(-'Swap - Encargos'!E16+'Swap - Encargos'!Q16-'Swap - Encargos'!$M16)*(1+SUM($B99:$B$228))</f>
        <v>182.49680000000001</v>
      </c>
      <c r="O99" s="4">
        <f>Forward!O99*(1+SUM($B99:$B$228))+(-'Swap - Encargos'!F16+'Swap - Encargos'!R16-'Swap - Encargos'!$M16)*(1+SUM($B99:$B$228))</f>
        <v>202.2576</v>
      </c>
      <c r="P99" s="4">
        <f>Forward!P99*(1+SUM($B99:$B$228))+(-'Swap - Encargos'!G16+'Swap - Encargos'!S16-'Swap - Encargos'!$M16)*(1+SUM($B99:$B$228))</f>
        <v>247.59120000000001</v>
      </c>
      <c r="Q99" s="4">
        <f>Forward!Q99*(1+SUM($B99:$B$228))+(-'Swap - Encargos'!H16+'Swap - Encargos'!T16-'Swap - Encargos'!$M16)*(1+SUM($B99:$B$228))</f>
        <v>242.94160000000002</v>
      </c>
      <c r="R99" s="4">
        <f>Forward!R99*(1+SUM($B99:$B$228))+(-'Swap - Encargos'!I16+'Swap - Encargos'!U16-'Swap - Encargos'!$M16)*(1+SUM($B99:$B$228))</f>
        <v>237.12960000000001</v>
      </c>
      <c r="S99" s="4">
        <f>Forward!S99*(1+SUM($B99:$B$228))+(-'Swap - Encargos'!J16+'Swap - Encargos'!V16-'Swap - Encargos'!$M16)*(1+SUM($B99:$B$228))</f>
        <v>232.48000000000002</v>
      </c>
      <c r="T99" s="4">
        <f>Forward!T99*(1+SUM($B99:$B$228))+(-'Swap - Encargos'!K16+'Swap - Encargos'!W16-'Swap - Encargos'!$M16)*(1+SUM($B99:$B$228))</f>
        <v>225.50560000000002</v>
      </c>
      <c r="U99" s="4">
        <f>Forward!U99*(1+SUM($B99:$B$228))</f>
        <v>0</v>
      </c>
      <c r="V99" s="6"/>
      <c r="W99" s="20">
        <f t="shared" si="0"/>
        <v>173.45591111111113</v>
      </c>
      <c r="X99" s="20">
        <f t="shared" si="1"/>
        <v>245.36395949494951</v>
      </c>
      <c r="Y99" s="23">
        <f t="shared" si="2"/>
        <v>194.72137333333333</v>
      </c>
      <c r="Z99" s="23">
        <f t="shared" si="3"/>
        <v>242.4455314545454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196.47144888888889</v>
      </c>
      <c r="AJ99" s="9">
        <f t="shared" si="8"/>
        <v>0.53110818537155202</v>
      </c>
      <c r="AK99" s="9">
        <f t="shared" si="9"/>
        <v>0.53110818537155202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Encargos'!C17+'Swap - Encargos'!O17-'Swap - Encargos'!$M17)*(1+SUM($B100:$B$228))</f>
        <v>159.25200000000001</v>
      </c>
      <c r="M100" s="4">
        <f>Forward!M100*(1+SUM($B100:$B$228))+(-'Swap - Encargos'!D17+'Swap - Encargos'!P17-'Swap - Encargos'!$M17)*(1+SUM($B100:$B$228))</f>
        <v>176.56199999999995</v>
      </c>
      <c r="N100" s="4">
        <f>Forward!N100*(1+SUM($B100:$B$228))+(-'Swap - Encargos'!E17+'Swap - Encargos'!Q17-'Swap - Encargos'!$M17)*(1+SUM($B100:$B$228))</f>
        <v>181.17799999999997</v>
      </c>
      <c r="O100" s="4">
        <f>Forward!O100*(1+SUM($B100:$B$228))+(-'Swap - Encargos'!F17+'Swap - Encargos'!R17-'Swap - Encargos'!$M17)*(1+SUM($B100:$B$228))</f>
        <v>193.87199999999999</v>
      </c>
      <c r="P100" s="4">
        <f>Forward!P100*(1+SUM($B100:$B$228))+(-'Swap - Encargos'!G17+'Swap - Encargos'!S17-'Swap - Encargos'!$M17)*(1+SUM($B100:$B$228))</f>
        <v>219.26</v>
      </c>
      <c r="Q100" s="4">
        <f>Forward!Q100*(1+SUM($B100:$B$228))+(-'Swap - Encargos'!H17+'Swap - Encargos'!T17-'Swap - Encargos'!$M17)*(1+SUM($B100:$B$228))</f>
        <v>235.41599999999997</v>
      </c>
      <c r="R100" s="4">
        <f>Forward!R100*(1+SUM($B100:$B$228))+(-'Swap - Encargos'!I17+'Swap - Encargos'!U17-'Swap - Encargos'!$M17)*(1+SUM($B100:$B$228))</f>
        <v>228.49199999999999</v>
      </c>
      <c r="S100" s="4">
        <f>Forward!S100*(1+SUM($B100:$B$228))+(-'Swap - Encargos'!J17+'Swap - Encargos'!V17-'Swap - Encargos'!$M17)*(1+SUM($B100:$B$228))</f>
        <v>223.87599999999998</v>
      </c>
      <c r="T100" s="4">
        <f>Forward!T100*(1+SUM($B100:$B$228))+(-'Swap - Encargos'!K17+'Swap - Encargos'!W17-'Swap - Encargos'!$M17)*(1+SUM($B100:$B$228))</f>
        <v>216.952</v>
      </c>
      <c r="U100" s="4">
        <f>Forward!U100*(1+SUM($B100:$B$228))</f>
        <v>0</v>
      </c>
      <c r="V100" s="6"/>
      <c r="W100" s="20">
        <f t="shared" si="0"/>
        <v>174.25399999999999</v>
      </c>
      <c r="X100" s="20">
        <f t="shared" si="1"/>
        <v>245.36395949494951</v>
      </c>
      <c r="Y100" s="23">
        <f t="shared" si="2"/>
        <v>188.56360000000001</v>
      </c>
      <c r="Z100" s="23">
        <f t="shared" si="3"/>
        <v>242.4455314545454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195.67336000000003</v>
      </c>
      <c r="AJ100" s="9">
        <f t="shared" si="8"/>
        <v>0.52895076482042314</v>
      </c>
      <c r="AK100" s="9">
        <f t="shared" si="9"/>
        <v>0.52895076482042314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Encargos'!C18+'Swap - Encargos'!O18-'Swap - Encargos'!$M18)*(1+SUM($B101:$B$228))</f>
        <v>154.83150000000001</v>
      </c>
      <c r="M101" s="4">
        <f>Forward!M101*(1+SUM($B101:$B$228))+(-'Swap - Encargos'!D18+'Swap - Encargos'!P18-'Swap - Encargos'!$M18)*(1+SUM($B101:$B$228))</f>
        <v>159.41910000000001</v>
      </c>
      <c r="N101" s="4">
        <f>Forward!N101*(1+SUM($B101:$B$228))+(-'Swap - Encargos'!E18+'Swap - Encargos'!Q18-'Swap - Encargos'!$M18)*(1+SUM($B101:$B$228))</f>
        <v>165.15360000000001</v>
      </c>
      <c r="O101" s="4">
        <f>Forward!O101*(1+SUM($B101:$B$228))+(-'Swap - Encargos'!F18+'Swap - Encargos'!R18-'Swap - Encargos'!$M18)*(1+SUM($B101:$B$228))</f>
        <v>178.91640000000001</v>
      </c>
      <c r="P101" s="4">
        <f>Forward!P101*(1+SUM($B101:$B$228))+(-'Swap - Encargos'!G18+'Swap - Encargos'!S18-'Swap - Encargos'!$M18)*(1+SUM($B101:$B$228))</f>
        <v>212.1765</v>
      </c>
      <c r="Q101" s="4">
        <f>Forward!Q101*(1+SUM($B101:$B$228))+(-'Swap - Encargos'!H18+'Swap - Encargos'!T18-'Swap - Encargos'!$M18)*(1+SUM($B101:$B$228))</f>
        <v>228.23310000000001</v>
      </c>
      <c r="R101" s="4">
        <f>Forward!R101*(1+SUM($B101:$B$228))+(-'Swap - Encargos'!I18+'Swap - Encargos'!U18-'Swap - Encargos'!$M18)*(1+SUM($B101:$B$228))</f>
        <v>225.9393</v>
      </c>
      <c r="S101" s="4">
        <f>Forward!S101*(1+SUM($B101:$B$228))+(-'Swap - Encargos'!J18+'Swap - Encargos'!V18-'Swap - Encargos'!$M18)*(1+SUM($B101:$B$228))</f>
        <v>224.79240000000001</v>
      </c>
      <c r="T101" s="4">
        <f>Forward!T101*(1+SUM($B101:$B$228))+(-'Swap - Encargos'!K18+'Swap - Encargos'!W18-'Swap - Encargos'!$M18)*(1+SUM($B101:$B$228))</f>
        <v>221.35169999999999</v>
      </c>
      <c r="U101" s="4">
        <f>Forward!U101*(1+SUM($B101:$B$228))</f>
        <v>0</v>
      </c>
      <c r="V101" s="6"/>
      <c r="W101" s="20">
        <f t="shared" si="0"/>
        <v>161.80847500000002</v>
      </c>
      <c r="X101" s="20">
        <f t="shared" si="1"/>
        <v>245.36395949494951</v>
      </c>
      <c r="Y101" s="23">
        <f t="shared" si="2"/>
        <v>177.76949999999999</v>
      </c>
      <c r="Z101" s="23">
        <f t="shared" si="3"/>
        <v>242.4455314545454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208.11888500000001</v>
      </c>
      <c r="AJ101" s="9">
        <f t="shared" si="8"/>
        <v>0.56259392384494078</v>
      </c>
      <c r="AK101" s="9">
        <f t="shared" si="9"/>
        <v>0.56259392384494078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Encargos'!C19+'Swap - Encargos'!O19-'Swap - Encargos'!$M19)*(1+SUM($B102:$B$228))</f>
        <v>162.0504</v>
      </c>
      <c r="M102" s="4">
        <f>Forward!M102*(1+SUM($B102:$B$228))+(-'Swap - Encargos'!D19+'Swap - Encargos'!P19-'Swap - Encargos'!$M19)*(1+SUM($B102:$B$228))</f>
        <v>159.768</v>
      </c>
      <c r="N102" s="4">
        <f>Forward!N102*(1+SUM($B102:$B$228))+(-'Swap - Encargos'!E19+'Swap - Encargos'!Q19-'Swap - Encargos'!$M19)*(1+SUM($B102:$B$228))</f>
        <v>178.02719999999999</v>
      </c>
      <c r="O102" s="4">
        <f>Forward!O102*(1+SUM($B102:$B$228))+(-'Swap - Encargos'!F19+'Swap - Encargos'!R19-'Swap - Encargos'!$M19)*(1+SUM($B102:$B$228))</f>
        <v>189.4392</v>
      </c>
      <c r="P102" s="4">
        <f>Forward!P102*(1+SUM($B102:$B$228))+(-'Swap - Encargos'!G19+'Swap - Encargos'!S19-'Swap - Encargos'!$M19)*(1+SUM($B102:$B$228))</f>
        <v>205.416</v>
      </c>
      <c r="Q102" s="4">
        <f>Forward!Q102*(1+SUM($B102:$B$228))+(-'Swap - Encargos'!H19+'Swap - Encargos'!T19-'Swap - Encargos'!$M19)*(1+SUM($B102:$B$228))</f>
        <v>223.67519999999999</v>
      </c>
      <c r="R102" s="4">
        <f>Forward!R102*(1+SUM($B102:$B$228))+(-'Swap - Encargos'!I19+'Swap - Encargos'!U19-'Swap - Encargos'!$M19)*(1+SUM($B102:$B$228))</f>
        <v>220.2516</v>
      </c>
      <c r="S102" s="4">
        <f>Forward!S102*(1+SUM($B102:$B$228))+(-'Swap - Encargos'!J19+'Swap - Encargos'!V19-'Swap - Encargos'!$M19)*(1+SUM($B102:$B$228))</f>
        <v>217.9692</v>
      </c>
      <c r="T102" s="4">
        <f>Forward!T102*(1+SUM($B102:$B$228))+(-'Swap - Encargos'!K19+'Swap - Encargos'!W19-'Swap - Encargos'!$M19)*(1+SUM($B102:$B$228))</f>
        <v>215.68680000000001</v>
      </c>
      <c r="U102" s="4">
        <f>Forward!U102*(1+SUM($B102:$B$228))</f>
        <v>0</v>
      </c>
      <c r="V102" s="6"/>
      <c r="W102" s="20">
        <f t="shared" si="0"/>
        <v>169.6584</v>
      </c>
      <c r="X102" s="20">
        <f t="shared" si="1"/>
        <v>245.36395949494951</v>
      </c>
      <c r="Y102" s="23">
        <f t="shared" si="2"/>
        <v>183.04848000000001</v>
      </c>
      <c r="Z102" s="23">
        <f t="shared" si="3"/>
        <v>242.4455314545454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200.26896000000002</v>
      </c>
      <c r="AJ102" s="9">
        <f t="shared" si="8"/>
        <v>0.54137374429401497</v>
      </c>
      <c r="AK102" s="9">
        <f t="shared" si="9"/>
        <v>0.54137374429401497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Encargos'!C20+'Swap - Encargos'!O20-'Swap - Encargos'!$M20)*(1+SUM($B103:$B$228))</f>
        <v>156.02930000000001</v>
      </c>
      <c r="M103" s="4">
        <f>Forward!M103*(1+SUM($B103:$B$228))+(-'Swap - Encargos'!D20+'Swap - Encargos'!P20-'Swap - Encargos'!$M20)*(1+SUM($B103:$B$228))</f>
        <v>160.5849</v>
      </c>
      <c r="N103" s="4">
        <f>Forward!N103*(1+SUM($B103:$B$228))+(-'Swap - Encargos'!E20+'Swap - Encargos'!Q20-'Swap - Encargos'!$M20)*(1+SUM($B103:$B$228))</f>
        <v>176.52950000000001</v>
      </c>
      <c r="O103" s="4">
        <f>Forward!O103*(1+SUM($B103:$B$228))+(-'Swap - Encargos'!F20+'Swap - Encargos'!R20-'Swap - Encargos'!$M20)*(1+SUM($B103:$B$228))</f>
        <v>184.5018</v>
      </c>
      <c r="P103" s="4">
        <f>Forward!P103*(1+SUM($B103:$B$228))+(-'Swap - Encargos'!G20+'Swap - Encargos'!S20-'Swap - Encargos'!$M20)*(1+SUM($B103:$B$228))</f>
        <v>197.02969999999999</v>
      </c>
      <c r="Q103" s="4">
        <f>Forward!Q103*(1+SUM($B103:$B$228))+(-'Swap - Encargos'!H20+'Swap - Encargos'!T20-'Swap - Encargos'!$M20)*(1+SUM($B103:$B$228))</f>
        <v>216.39099999999999</v>
      </c>
      <c r="R103" s="4">
        <f>Forward!R103*(1+SUM($B103:$B$228))+(-'Swap - Encargos'!I20+'Swap - Encargos'!U20-'Swap - Encargos'!$M20)*(1+SUM($B103:$B$228))</f>
        <v>214.11320000000001</v>
      </c>
      <c r="S103" s="4">
        <f>Forward!S103*(1+SUM($B103:$B$228))+(-'Swap - Encargos'!J20+'Swap - Encargos'!V20-'Swap - Encargos'!$M20)*(1+SUM($B103:$B$228))</f>
        <v>211.83539999999999</v>
      </c>
      <c r="T103" s="4">
        <f>Forward!T103*(1+SUM($B103:$B$228))+(-'Swap - Encargos'!K20+'Swap - Encargos'!W20-'Swap - Encargos'!$M20)*(1+SUM($B103:$B$228))</f>
        <v>209.55760000000001</v>
      </c>
      <c r="U103" s="4">
        <f>Forward!U103*(1+SUM($B103:$B$228))</f>
        <v>0</v>
      </c>
      <c r="V103" s="6"/>
      <c r="W103" s="20">
        <f t="shared" si="0"/>
        <v>168.33574722222224</v>
      </c>
      <c r="X103" s="20">
        <f t="shared" si="1"/>
        <v>245.36395949494951</v>
      </c>
      <c r="Y103" s="23">
        <f t="shared" si="2"/>
        <v>179.96518166666667</v>
      </c>
      <c r="Z103" s="23">
        <f t="shared" si="3"/>
        <v>242.4455314545454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201.59161277777778</v>
      </c>
      <c r="AJ103" s="9">
        <f t="shared" si="8"/>
        <v>0.54494918347693388</v>
      </c>
      <c r="AK103" s="9">
        <f t="shared" si="9"/>
        <v>0.54494918347693388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Encargos'!C21+'Swap - Encargos'!O21-'Swap - Encargos'!$M21)*(1+SUM($B104:$B$228))</f>
        <v>161.8374</v>
      </c>
      <c r="M104" s="4">
        <f>Forward!M104*(1+SUM($B104:$B$228))+(-'Swap - Encargos'!D21+'Swap - Encargos'!P21-'Swap - Encargos'!$M21)*(1+SUM($B104:$B$228))</f>
        <v>164.11679999999998</v>
      </c>
      <c r="N104" s="4">
        <f>Forward!N104*(1+SUM($B104:$B$228))+(-'Swap - Encargos'!E21+'Swap - Encargos'!Q21-'Swap - Encargos'!$M21)*(1+SUM($B104:$B$228))</f>
        <v>175.5138</v>
      </c>
      <c r="O104" s="4">
        <f>Forward!O104*(1+SUM($B104:$B$228))+(-'Swap - Encargos'!F21+'Swap - Encargos'!R21-'Swap - Encargos'!$M21)*(1+SUM($B104:$B$228))</f>
        <v>182.352</v>
      </c>
      <c r="P104" s="4">
        <f>Forward!P104*(1+SUM($B104:$B$228))+(-'Swap - Encargos'!G21+'Swap - Encargos'!S21-'Swap - Encargos'!$M21)*(1+SUM($B104:$B$228))</f>
        <v>191.46959999999999</v>
      </c>
      <c r="Q104" s="4">
        <f>Forward!Q104*(1+SUM($B104:$B$228))+(-'Swap - Encargos'!H21+'Swap - Encargos'!T21-'Swap - Encargos'!$M21)*(1+SUM($B104:$B$228))</f>
        <v>211.98419999999999</v>
      </c>
      <c r="R104" s="4">
        <f>Forward!R104*(1+SUM($B104:$B$228))+(-'Swap - Encargos'!I21+'Swap - Encargos'!U21-'Swap - Encargos'!$M21)*(1+SUM($B104:$B$228))</f>
        <v>208.56509999999997</v>
      </c>
      <c r="S104" s="4">
        <f>Forward!S104*(1+SUM($B104:$B$228))+(-'Swap - Encargos'!J21+'Swap - Encargos'!V21-'Swap - Encargos'!$M21)*(1+SUM($B104:$B$228))</f>
        <v>206.28569999999999</v>
      </c>
      <c r="T104" s="4">
        <f>Forward!T104*(1+SUM($B104:$B$228))+(-'Swap - Encargos'!K21+'Swap - Encargos'!W21-'Swap - Encargos'!$M21)*(1+SUM($B104:$B$228))</f>
        <v>204.00629999999998</v>
      </c>
      <c r="U104" s="4">
        <f>Forward!U104*(1+SUM($B104:$B$228))</f>
        <v>0</v>
      </c>
      <c r="V104" s="6"/>
      <c r="W104" s="20">
        <f t="shared" si="0"/>
        <v>170.57509999999999</v>
      </c>
      <c r="X104" s="20">
        <f t="shared" si="1"/>
        <v>245.36395949494951</v>
      </c>
      <c r="Y104" s="23">
        <f t="shared" si="2"/>
        <v>180.07259999999997</v>
      </c>
      <c r="Z104" s="23">
        <f t="shared" si="3"/>
        <v>242.4455314545454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199.35226000000003</v>
      </c>
      <c r="AJ104" s="9">
        <f t="shared" si="8"/>
        <v>0.53889569022415651</v>
      </c>
      <c r="AK104" s="9">
        <f t="shared" si="9"/>
        <v>0.53889569022415651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Encargos'!C22+'Swap - Encargos'!O22-'Swap - Encargos'!$M22)*(1+SUM($B105:$B$228))</f>
        <v>168.49800000000002</v>
      </c>
      <c r="M105" s="4">
        <f>Forward!M105*(1+SUM($B105:$B$228))+(-'Swap - Encargos'!D22+'Swap - Encargos'!P22-'Swap - Encargos'!$M22)*(1+SUM($B105:$B$228))</f>
        <v>157.113</v>
      </c>
      <c r="N105" s="4">
        <f>Forward!N105*(1+SUM($B105:$B$228))+(-'Swap - Encargos'!E22+'Swap - Encargos'!Q22-'Swap - Encargos'!$M22)*(1+SUM($B105:$B$228))</f>
        <v>175.32900000000001</v>
      </c>
      <c r="O105" s="4">
        <f>Forward!O105*(1+SUM($B105:$B$228))+(-'Swap - Encargos'!F22+'Swap - Encargos'!R22-'Swap - Encargos'!$M22)*(1+SUM($B105:$B$228))</f>
        <v>187.85249999999999</v>
      </c>
      <c r="P105" s="4">
        <f>Forward!P105*(1+SUM($B105:$B$228))+(-'Swap - Encargos'!G22+'Swap - Encargos'!S22-'Swap - Encargos'!$M22)*(1+SUM($B105:$B$228))</f>
        <v>196.96050000000002</v>
      </c>
      <c r="Q105" s="4">
        <f>Forward!Q105*(1+SUM($B105:$B$228))+(-'Swap - Encargos'!H22+'Swap - Encargos'!T22-'Swap - Encargos'!$M22)*(1+SUM($B105:$B$228))</f>
        <v>204.93</v>
      </c>
      <c r="R105" s="4">
        <f>Forward!R105*(1+SUM($B105:$B$228))+(-'Swap - Encargos'!I22+'Swap - Encargos'!U22-'Swap - Encargos'!$M22)*(1+SUM($B105:$B$228))</f>
        <v>206.0685</v>
      </c>
      <c r="S105" s="4">
        <f>Forward!S105*(1+SUM($B105:$B$228))+(-'Swap - Encargos'!J22+'Swap - Encargos'!V22-'Swap - Encargos'!$M22)*(1+SUM($B105:$B$228))</f>
        <v>203.79150000000001</v>
      </c>
      <c r="T105" s="4">
        <f>Forward!T105*(1+SUM($B105:$B$228))+(-'Swap - Encargos'!K22+'Swap - Encargos'!W22-'Swap - Encargos'!$M22)*(1+SUM($B105:$B$228))</f>
        <v>201.5145</v>
      </c>
      <c r="U105" s="4">
        <f>Forward!U105*(1+SUM($B105:$B$228))</f>
        <v>0</v>
      </c>
      <c r="V105" s="6"/>
      <c r="W105" s="20">
        <f t="shared" si="0"/>
        <v>170.74337499999999</v>
      </c>
      <c r="X105" s="20">
        <f t="shared" si="1"/>
        <v>245.36395949494951</v>
      </c>
      <c r="Y105" s="23">
        <f t="shared" si="2"/>
        <v>181.40099999999998</v>
      </c>
      <c r="Z105" s="23">
        <f t="shared" si="3"/>
        <v>242.4455314545454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199.18398500000004</v>
      </c>
      <c r="AJ105" s="9">
        <f t="shared" si="8"/>
        <v>0.53844080362155433</v>
      </c>
      <c r="AK105" s="9">
        <f t="shared" si="9"/>
        <v>0.53844080362155433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Encargos'!C23+'Swap - Encargos'!O23-'Swap - Encargos'!$M23)*(1+SUM($B106:$B$228))</f>
        <v>158.98399999999998</v>
      </c>
      <c r="M106" s="4">
        <f>Forward!M106*(1+SUM($B106:$B$228))+(-'Swap - Encargos'!D23+'Swap - Encargos'!P23-'Swap - Encargos'!$M23)*(1+SUM($B106:$B$228))</f>
        <v>157.8484</v>
      </c>
      <c r="N106" s="4">
        <f>Forward!N106*(1+SUM($B106:$B$228))+(-'Swap - Encargos'!E23+'Swap - Encargos'!Q23-'Swap - Encargos'!$M23)*(1+SUM($B106:$B$228))</f>
        <v>170.34</v>
      </c>
      <c r="O106" s="4">
        <f>Forward!O106*(1+SUM($B106:$B$228))+(-'Swap - Encargos'!F23+'Swap - Encargos'!R23-'Swap - Encargos'!$M23)*(1+SUM($B106:$B$228))</f>
        <v>181.69599999999997</v>
      </c>
      <c r="P106" s="4">
        <f>Forward!P106*(1+SUM($B106:$B$228))+(-'Swap - Encargos'!G23+'Swap - Encargos'!S23-'Swap - Encargos'!$M23)*(1+SUM($B106:$B$228))</f>
        <v>198.73</v>
      </c>
      <c r="Q106" s="4">
        <f>Forward!Q106*(1+SUM($B106:$B$228))+(-'Swap - Encargos'!H23+'Swap - Encargos'!T23-'Swap - Encargos'!$M23)*(1+SUM($B106:$B$228))</f>
        <v>207.81479999999999</v>
      </c>
      <c r="R106" s="4">
        <f>Forward!R106*(1+SUM($B106:$B$228))+(-'Swap - Encargos'!I23+'Swap - Encargos'!U23-'Swap - Encargos'!$M23)*(1+SUM($B106:$B$228))</f>
        <v>207.81479999999999</v>
      </c>
      <c r="S106" s="4">
        <f>Forward!S106*(1+SUM($B106:$B$228))+(-'Swap - Encargos'!J23+'Swap - Encargos'!V23-'Swap - Encargos'!$M23)*(1+SUM($B106:$B$228))</f>
        <v>205.54359999999997</v>
      </c>
      <c r="T106" s="4">
        <f>Forward!T106*(1+SUM($B106:$B$228))+(-'Swap - Encargos'!K23+'Swap - Encargos'!W23-'Swap - Encargos'!$M23)*(1+SUM($B106:$B$228))</f>
        <v>203.27239999999998</v>
      </c>
      <c r="U106" s="4">
        <f>Forward!U106*(1+SUM($B106:$B$228))</f>
        <v>0</v>
      </c>
      <c r="V106" s="6"/>
      <c r="W106" s="20">
        <f t="shared" si="0"/>
        <v>167.43791111111108</v>
      </c>
      <c r="X106" s="20">
        <f t="shared" si="1"/>
        <v>245.36395949494951</v>
      </c>
      <c r="Y106" s="23">
        <f t="shared" si="2"/>
        <v>180.03045333333333</v>
      </c>
      <c r="Z106" s="23">
        <f t="shared" si="3"/>
        <v>242.4455314545454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202.48944888888894</v>
      </c>
      <c r="AJ106" s="9">
        <f t="shared" si="8"/>
        <v>0.54737624405204566</v>
      </c>
      <c r="AK106" s="9">
        <f t="shared" si="9"/>
        <v>0.54737624405204566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Encargos'!C24+'Swap - Encargos'!O24-'Swap - Encargos'!$M24)*(1+SUM($B107:$B$228))</f>
        <v>163.15199999999999</v>
      </c>
      <c r="M107" s="4">
        <f>Forward!M107*(1+SUM($B107:$B$228))+(-'Swap - Encargos'!D24+'Swap - Encargos'!P24-'Swap - Encargos'!$M24)*(1+SUM($B107:$B$228))</f>
        <v>157.48699999999999</v>
      </c>
      <c r="N107" s="4">
        <f>Forward!N107*(1+SUM($B107:$B$228))+(-'Swap - Encargos'!E24+'Swap - Encargos'!Q24-'Swap - Encargos'!$M24)*(1+SUM($B107:$B$228))</f>
        <v>179.01400000000001</v>
      </c>
      <c r="O107" s="4">
        <f>Forward!O107*(1+SUM($B107:$B$228))+(-'Swap - Encargos'!F24+'Swap - Encargos'!R24-'Swap - Encargos'!$M24)*(1+SUM($B107:$B$228))</f>
        <v>182.41299999999998</v>
      </c>
      <c r="P107" s="4">
        <f>Forward!P107*(1+SUM($B107:$B$228))+(-'Swap - Encargos'!G24+'Swap - Encargos'!S24-'Swap - Encargos'!$M24)*(1+SUM($B107:$B$228))</f>
        <v>192.61</v>
      </c>
      <c r="Q107" s="4">
        <f>Forward!Q107*(1+SUM($B107:$B$228))+(-'Swap - Encargos'!H24+'Swap - Encargos'!T24-'Swap - Encargos'!$M24)*(1+SUM($B107:$B$228))</f>
        <v>203.94</v>
      </c>
      <c r="R107" s="4">
        <f>Forward!R107*(1+SUM($B107:$B$228))+(-'Swap - Encargos'!I24+'Swap - Encargos'!U24-'Swap - Encargos'!$M24)*(1+SUM($B107:$B$228))</f>
        <v>202.80699999999999</v>
      </c>
      <c r="S107" s="4">
        <f>Forward!S107*(1+SUM($B107:$B$228))+(-'Swap - Encargos'!J24+'Swap - Encargos'!V24-'Swap - Encargos'!$M24)*(1+SUM($B107:$B$228))</f>
        <v>200.541</v>
      </c>
      <c r="T107" s="4">
        <f>Forward!T107*(1+SUM($B107:$B$228))+(-'Swap - Encargos'!K24+'Swap - Encargos'!W24-'Swap - Encargos'!$M24)*(1+SUM($B107:$B$228))</f>
        <v>198.27499999999998</v>
      </c>
      <c r="U107" s="4">
        <f>Forward!U107*(1+SUM($B107:$B$228))</f>
        <v>0</v>
      </c>
      <c r="V107" s="6"/>
      <c r="W107" s="20">
        <f t="shared" si="0"/>
        <v>171.36625000000001</v>
      </c>
      <c r="X107" s="20">
        <f t="shared" si="1"/>
        <v>245.36395949494951</v>
      </c>
      <c r="Y107" s="23">
        <f t="shared" si="2"/>
        <v>181.05340000000004</v>
      </c>
      <c r="Z107" s="23">
        <f t="shared" si="3"/>
        <v>242.4455314545454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198.56111000000001</v>
      </c>
      <c r="AJ107" s="9">
        <f t="shared" si="8"/>
        <v>0.53675702710932227</v>
      </c>
      <c r="AK107" s="9">
        <f t="shared" si="9"/>
        <v>0.53675702710932227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Encargos'!C25+'Swap - Encargos'!O25-'Swap - Encargos'!$M25)*(1+SUM($B108:$B$228))</f>
        <v>163.93700000000001</v>
      </c>
      <c r="M108" s="4">
        <f>Forward!M108*(1+SUM($B108:$B$228))+(-'Swap - Encargos'!D25+'Swap - Encargos'!P25-'Swap - Encargos'!$M25)*(1+SUM($B108:$B$228))</f>
        <v>170.72060000000002</v>
      </c>
      <c r="N108" s="4">
        <f>Forward!N108*(1+SUM($B108:$B$228))+(-'Swap - Encargos'!E25+'Swap - Encargos'!Q25-'Swap - Encargos'!$M25)*(1+SUM($B108:$B$228))</f>
        <v>187.67959999999999</v>
      </c>
      <c r="O108" s="4">
        <f>Forward!O108*(1+SUM($B108:$B$228))+(-'Swap - Encargos'!F25+'Swap - Encargos'!R25-'Swap - Encargos'!$M25)*(1+SUM($B108:$B$228))</f>
        <v>189.9408</v>
      </c>
      <c r="P108" s="4">
        <f>Forward!P108*(1+SUM($B108:$B$228))+(-'Swap - Encargos'!G25+'Swap - Encargos'!S25-'Swap - Encargos'!$M25)*(1+SUM($B108:$B$228))</f>
        <v>192.202</v>
      </c>
      <c r="Q108" s="4">
        <f>Forward!Q108*(1+SUM($B108:$B$228))+(-'Swap - Encargos'!H25+'Swap - Encargos'!T25-'Swap - Encargos'!$M25)*(1+SUM($B108:$B$228))</f>
        <v>212.55279999999999</v>
      </c>
      <c r="R108" s="4">
        <f>Forward!R108*(1+SUM($B108:$B$228))+(-'Swap - Encargos'!I25+'Swap - Encargos'!U25-'Swap - Encargos'!$M25)*(1+SUM($B108:$B$228))</f>
        <v>210.29160000000002</v>
      </c>
      <c r="S108" s="4">
        <f>Forward!S108*(1+SUM($B108:$B$228))+(-'Swap - Encargos'!J25+'Swap - Encargos'!V25-'Swap - Encargos'!$M25)*(1+SUM($B108:$B$228))</f>
        <v>208.03039999999999</v>
      </c>
      <c r="T108" s="4">
        <f>Forward!T108*(1+SUM($B108:$B$228))+(-'Swap - Encargos'!K25+'Swap - Encargos'!W25-'Swap - Encargos'!$M25)*(1+SUM($B108:$B$228))</f>
        <v>205.76920000000001</v>
      </c>
      <c r="U108" s="4">
        <f>Forward!U108*(1+SUM($B108:$B$228))</f>
        <v>0</v>
      </c>
      <c r="V108" s="6"/>
      <c r="W108" s="20">
        <f t="shared" si="0"/>
        <v>181.33567777777776</v>
      </c>
      <c r="X108" s="20">
        <f t="shared" si="1"/>
        <v>245.36395949494951</v>
      </c>
      <c r="Y108" s="23">
        <f t="shared" si="2"/>
        <v>188.99863333333332</v>
      </c>
      <c r="Z108" s="23">
        <f t="shared" si="3"/>
        <v>242.4455314545454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188.59168222222226</v>
      </c>
      <c r="AJ108" s="9">
        <f t="shared" si="8"/>
        <v>0.50980733683018808</v>
      </c>
      <c r="AK108" s="9">
        <f t="shared" si="9"/>
        <v>0.50980733683018808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Encargos'!C26+'Swap - Encargos'!O26-'Swap - Encargos'!$M26)*(1+SUM($B109:$B$228))</f>
        <v>165.78659999999999</v>
      </c>
      <c r="M109" s="4">
        <f>Forward!M109*(1+SUM($B109:$B$228))+(-'Swap - Encargos'!D26+'Swap - Encargos'!P26-'Swap - Encargos'!$M26)*(1+SUM($B109:$B$228))</f>
        <v>172.55339999999998</v>
      </c>
      <c r="N109" s="4">
        <f>Forward!N109*(1+SUM($B109:$B$228))+(-'Swap - Encargos'!E26+'Swap - Encargos'!Q26-'Swap - Encargos'!$M26)*(1+SUM($B109:$B$228))</f>
        <v>197.36500000000001</v>
      </c>
      <c r="O109" s="4">
        <f>Forward!O109*(1+SUM($B109:$B$228))+(-'Swap - Encargos'!F26+'Swap - Encargos'!R26-'Swap - Encargos'!$M26)*(1+SUM($B109:$B$228))</f>
        <v>205.25959999999998</v>
      </c>
      <c r="P109" s="4">
        <f>Forward!P109*(1+SUM($B109:$B$228))+(-'Swap - Encargos'!G26+'Swap - Encargos'!S26-'Swap - Encargos'!$M26)*(1+SUM($B109:$B$228))</f>
        <v>210.89859999999999</v>
      </c>
      <c r="Q109" s="4">
        <f>Forward!Q109*(1+SUM($B109:$B$228))+(-'Swap - Encargos'!H26+'Swap - Encargos'!T26-'Swap - Encargos'!$M26)*(1+SUM($B109:$B$228))</f>
        <v>216.5376</v>
      </c>
      <c r="R109" s="4">
        <f>Forward!R109*(1+SUM($B109:$B$228))+(-'Swap - Encargos'!I26+'Swap - Encargos'!U26-'Swap - Encargos'!$M26)*(1+SUM($B109:$B$228))</f>
        <v>218.79320000000001</v>
      </c>
      <c r="S109" s="4">
        <f>Forward!S109*(1+SUM($B109:$B$228))+(-'Swap - Encargos'!J26+'Swap - Encargos'!V26-'Swap - Encargos'!$M26)*(1+SUM($B109:$B$228))</f>
        <v>216.5376</v>
      </c>
      <c r="T109" s="4">
        <f>Forward!T109*(1+SUM($B109:$B$228))+(-'Swap - Encargos'!K26+'Swap - Encargos'!W26-'Swap - Encargos'!$M26)*(1+SUM($B109:$B$228))</f>
        <v>214.28199999999998</v>
      </c>
      <c r="U109" s="4">
        <f>Forward!U109*(1+SUM($B109:$B$228))</f>
        <v>0</v>
      </c>
      <c r="V109" s="6"/>
      <c r="W109" s="20">
        <f t="shared" si="0"/>
        <v>190.62952777777775</v>
      </c>
      <c r="X109" s="20">
        <f t="shared" si="1"/>
        <v>245.36395949494951</v>
      </c>
      <c r="Y109" s="23">
        <f t="shared" si="2"/>
        <v>199.67698999999999</v>
      </c>
      <c r="Z109" s="23">
        <f t="shared" si="3"/>
        <v>242.4455314545454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179.29783222222227</v>
      </c>
      <c r="AJ109" s="9">
        <f t="shared" si="8"/>
        <v>0.48468389097314202</v>
      </c>
      <c r="AK109" s="9">
        <f t="shared" si="9"/>
        <v>0.48468389097314202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Encargos'!D27+'Swap - Encargos'!P27-'Swap - Encargos'!$M27)*(1+SUM($B110:$B$228))</f>
        <v>169.875</v>
      </c>
      <c r="N110" s="4">
        <f>Forward!N110*(1+SUM($B110:$B$228))+(-'Swap - Encargos'!E27+'Swap - Encargos'!Q27-'Swap - Encargos'!$M27)*(1+SUM($B110:$B$228))</f>
        <v>187.875</v>
      </c>
      <c r="O110" s="4">
        <f>Forward!O110*(1+SUM($B110:$B$228))+(-'Swap - Encargos'!F27+'Swap - Encargos'!R27-'Swap - Encargos'!$M27)*(1+SUM($B110:$B$228))</f>
        <v>194.625</v>
      </c>
      <c r="P110" s="4">
        <f>Forward!P110*(1+SUM($B110:$B$228))+(-'Swap - Encargos'!G27+'Swap - Encargos'!S27-'Swap - Encargos'!$M27)*(1+SUM($B110:$B$228))</f>
        <v>226.125</v>
      </c>
      <c r="Q110" s="4">
        <f>Forward!Q110*(1+SUM($B110:$B$228))+(-'Swap - Encargos'!H27+'Swap - Encargos'!T27-'Swap - Encargos'!$M27)*(1+SUM($B110:$B$228))</f>
        <v>221.625</v>
      </c>
      <c r="R110" s="4">
        <f>Forward!R110*(1+SUM($B110:$B$228))+(-'Swap - Encargos'!I27+'Swap - Encargos'!U27-'Swap - Encargos'!$M27)*(1+SUM($B110:$B$228))</f>
        <v>225</v>
      </c>
      <c r="S110" s="4">
        <f>Forward!S110*(1+SUM($B110:$B$228))+(-'Swap - Encargos'!J27+'Swap - Encargos'!V27-'Swap - Encargos'!$M27)*(1+SUM($B110:$B$228))</f>
        <v>222.75</v>
      </c>
      <c r="T110" s="4">
        <f>Forward!T110*(1+SUM($B110:$B$228))+(-'Swap - Encargos'!K27+'Swap - Encargos'!W27-'Swap - Encargos'!$M27)*(1+SUM($B110:$B$228))</f>
        <v>220.5</v>
      </c>
      <c r="U110" s="4">
        <f>Forward!U110*(1+SUM($B110:$B$228))</f>
        <v>0</v>
      </c>
      <c r="V110" s="6"/>
      <c r="W110" s="20">
        <f t="shared" si="0"/>
        <v>184.125</v>
      </c>
      <c r="X110" s="20">
        <f t="shared" si="1"/>
        <v>245.36395949494951</v>
      </c>
      <c r="Y110" s="23">
        <f t="shared" si="2"/>
        <v>200.02500000000001</v>
      </c>
      <c r="Z110" s="23">
        <f t="shared" si="3"/>
        <v>242.4455314545454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205.6875</v>
      </c>
      <c r="AJ110" s="9">
        <f t="shared" si="8"/>
        <v>0.5276575276575276</v>
      </c>
      <c r="AK110" s="9">
        <f t="shared" si="9"/>
        <v>0.5276575276575276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Encargos'!D28+'Swap - Encargos'!P28-'Swap - Encargos'!$M28)*(1+SUM($B111:$B$228))</f>
        <v>212.952</v>
      </c>
      <c r="N111" s="4">
        <f>Forward!N111*(1+SUM($B111:$B$228))+(-'Swap - Encargos'!E28+'Swap - Encargos'!Q28-'Swap - Encargos'!$M28)*(1+SUM($B111:$B$228))</f>
        <v>276.83760000000001</v>
      </c>
      <c r="O111" s="4">
        <f>Forward!O111*(1+SUM($B111:$B$228))+(-'Swap - Encargos'!F28+'Swap - Encargos'!R28-'Swap - Encargos'!$M28)*(1+SUM($B111:$B$228))</f>
        <v>264.50880000000001</v>
      </c>
      <c r="P111" s="4">
        <f>Forward!P111*(1+SUM($B111:$B$228))+(-'Swap - Encargos'!G28+'Swap - Encargos'!S28-'Swap - Encargos'!$M28)*(1+SUM($B111:$B$228))</f>
        <v>262.2672</v>
      </c>
      <c r="Q111" s="4">
        <f>Forward!Q111*(1+SUM($B111:$B$228))+(-'Swap - Encargos'!H28+'Swap - Encargos'!T28-'Swap - Encargos'!$M28)*(1+SUM($B111:$B$228))</f>
        <v>254.42160000000001</v>
      </c>
      <c r="R111" s="4">
        <f>Forward!R111*(1+SUM($B111:$B$228))+(-'Swap - Encargos'!I28+'Swap - Encargos'!U28-'Swap - Encargos'!$M28)*(1+SUM($B111:$B$228))</f>
        <v>248.81760000000003</v>
      </c>
      <c r="S111" s="4">
        <f>Forward!S111*(1+SUM($B111:$B$228))+(-'Swap - Encargos'!J28+'Swap - Encargos'!V28-'Swap - Encargos'!$M28)*(1+SUM($B111:$B$228))</f>
        <v>243.21359999999999</v>
      </c>
      <c r="T111" s="4">
        <f>Forward!T111*(1+SUM($B111:$B$228))+(-'Swap - Encargos'!K28+'Swap - Encargos'!W28-'Swap - Encargos'!$M28)*(1+SUM($B111:$B$228))</f>
        <v>237.6096</v>
      </c>
      <c r="U111" s="4">
        <f>Forward!U111*(1+SUM($B111:$B$228))</f>
        <v>0</v>
      </c>
      <c r="V111" s="6"/>
      <c r="W111" s="20">
        <f t="shared" si="0"/>
        <v>252.80266666666662</v>
      </c>
      <c r="X111" s="20">
        <f t="shared" si="1"/>
        <v>245.36395949494951</v>
      </c>
      <c r="Y111" s="23">
        <f t="shared" si="2"/>
        <v>254.79519999999997</v>
      </c>
      <c r="Z111" s="23">
        <f t="shared" si="3"/>
        <v>242.4455314545454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137.00983333333338</v>
      </c>
      <c r="AJ111" s="9">
        <f t="shared" si="8"/>
        <v>0.35147624392068849</v>
      </c>
      <c r="AK111" s="9">
        <f t="shared" si="9"/>
        <v>0.35147624392068849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Encargos'!D29+'Swap - Encargos'!P29-'Swap - Encargos'!$M29)*(1+SUM($B112:$B$228))</f>
        <v>214.71250000000003</v>
      </c>
      <c r="N112" s="4">
        <f>Forward!N112*(1+SUM($B112:$B$228))+(-'Swap - Encargos'!E29+'Swap - Encargos'!Q29-'Swap - Encargos'!$M29)*(1+SUM($B112:$B$228))</f>
        <v>255.875</v>
      </c>
      <c r="O112" s="4">
        <f>Forward!O112*(1+SUM($B112:$B$228))+(-'Swap - Encargos'!F29+'Swap - Encargos'!R29-'Swap - Encargos'!$M29)*(1+SUM($B112:$B$228))</f>
        <v>248.08750000000001</v>
      </c>
      <c r="P112" s="4">
        <f>Forward!P112*(1+SUM($B112:$B$228))+(-'Swap - Encargos'!G29+'Swap - Encargos'!S29-'Swap - Encargos'!$M29)*(1+SUM($B112:$B$228))</f>
        <v>244.75000000000003</v>
      </c>
      <c r="Q112" s="4">
        <f>Forward!Q112*(1+SUM($B112:$B$228))+(-'Swap - Encargos'!H29+'Swap - Encargos'!T29-'Swap - Encargos'!$M29)*(1+SUM($B112:$B$228))</f>
        <v>246.97499999999999</v>
      </c>
      <c r="R112" s="4">
        <f>Forward!R112*(1+SUM($B112:$B$228))+(-'Swap - Encargos'!I29+'Swap - Encargos'!U29-'Swap - Encargos'!$M29)*(1+SUM($B112:$B$228))</f>
        <v>245.86250000000001</v>
      </c>
      <c r="S112" s="4">
        <f>Forward!S112*(1+SUM($B112:$B$228))+(-'Swap - Encargos'!J29+'Swap - Encargos'!V29-'Swap - Encargos'!$M29)*(1+SUM($B112:$B$228))</f>
        <v>240.3</v>
      </c>
      <c r="T112" s="4">
        <f>Forward!T112*(1+SUM($B112:$B$228))+(-'Swap - Encargos'!K29+'Swap - Encargos'!W29-'Swap - Encargos'!$M29)*(1+SUM($B112:$B$228))</f>
        <v>234.73750000000001</v>
      </c>
      <c r="U112" s="4">
        <f>Forward!U112*(1+SUM($B112:$B$228))</f>
        <v>0</v>
      </c>
      <c r="V112" s="6"/>
      <c r="W112" s="20">
        <f t="shared" si="0"/>
        <v>241.22708333333333</v>
      </c>
      <c r="X112" s="20">
        <f t="shared" si="1"/>
        <v>245.36395949494951</v>
      </c>
      <c r="Y112" s="23">
        <f t="shared" si="2"/>
        <v>243.11833333333334</v>
      </c>
      <c r="Z112" s="23">
        <f t="shared" si="3"/>
        <v>242.4455314545454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148.58541666666667</v>
      </c>
      <c r="AJ112" s="9">
        <f t="shared" si="8"/>
        <v>0.38117150339372563</v>
      </c>
      <c r="AK112" s="9">
        <f t="shared" si="9"/>
        <v>0.38117150339372563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Encargos'!D30+'Swap - Encargos'!P30-'Swap - Encargos'!$M30)*(1+SUM($B113:$B$228))</f>
        <v>194.4075</v>
      </c>
      <c r="N113" s="4">
        <f>Forward!N113*(1+SUM($B113:$B$228))+(-'Swap - Encargos'!E30+'Swap - Encargos'!Q30-'Swap - Encargos'!$M30)*(1+SUM($B113:$B$228))</f>
        <v>226.62360000000001</v>
      </c>
      <c r="O113" s="4">
        <f>Forward!O113*(1+SUM($B113:$B$228))+(-'Swap - Encargos'!F30+'Swap - Encargos'!R30-'Swap - Encargos'!$M30)*(1+SUM($B113:$B$228))</f>
        <v>232.1781</v>
      </c>
      <c r="P113" s="4">
        <f>Forward!P113*(1+SUM($B113:$B$228))+(-'Swap - Encargos'!G30+'Swap - Encargos'!S30-'Swap - Encargos'!$M30)*(1+SUM($B113:$B$228))</f>
        <v>234.3999</v>
      </c>
      <c r="Q113" s="4">
        <f>Forward!Q113*(1+SUM($B113:$B$228))+(-'Swap - Encargos'!H30+'Swap - Encargos'!T30-'Swap - Encargos'!$M30)*(1+SUM($B113:$B$228))</f>
        <v>231.06720000000001</v>
      </c>
      <c r="R113" s="4">
        <f>Forward!R113*(1+SUM($B113:$B$228))+(-'Swap - Encargos'!I30+'Swap - Encargos'!U30-'Swap - Encargos'!$M30)*(1+SUM($B113:$B$228))</f>
        <v>223.29090000000002</v>
      </c>
      <c r="S113" s="4">
        <f>Forward!S113*(1+SUM($B113:$B$228))+(-'Swap - Encargos'!J30+'Swap - Encargos'!V30-'Swap - Encargos'!$M30)*(1+SUM($B113:$B$228))</f>
        <v>217.7364</v>
      </c>
      <c r="T113" s="4">
        <f>Forward!T113*(1+SUM($B113:$B$228))+(-'Swap - Encargos'!K30+'Swap - Encargos'!W30-'Swap - Encargos'!$M30)*(1+SUM($B113:$B$228))</f>
        <v>212.18189999999998</v>
      </c>
      <c r="U113" s="4">
        <f>Forward!U113*(1+SUM($B113:$B$228))</f>
        <v>0</v>
      </c>
      <c r="V113" s="6"/>
      <c r="W113" s="20">
        <f t="shared" si="0"/>
        <v>221.06910000000002</v>
      </c>
      <c r="X113" s="20">
        <f t="shared" si="1"/>
        <v>245.36395949494951</v>
      </c>
      <c r="Y113" s="23">
        <f t="shared" si="2"/>
        <v>225.17943000000002</v>
      </c>
      <c r="Z113" s="23">
        <f t="shared" si="3"/>
        <v>242.4455314545454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168.74339999999998</v>
      </c>
      <c r="AJ113" s="9">
        <f t="shared" si="8"/>
        <v>0.43288350168350165</v>
      </c>
      <c r="AK113" s="9">
        <f t="shared" si="9"/>
        <v>0.43288350168350165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Encargos'!D31+'Swap - Encargos'!P31-'Swap - Encargos'!$M31)*(1+SUM($B114:$B$228))</f>
        <v>173.81470000000002</v>
      </c>
      <c r="N114" s="4">
        <f>Forward!N114*(1+SUM($B114:$B$228))+(-'Swap - Encargos'!E31+'Swap - Encargos'!Q31-'Swap - Encargos'!$M31)*(1+SUM($B114:$B$228))</f>
        <v>214.7774</v>
      </c>
      <c r="O114" s="4">
        <f>Forward!O114*(1+SUM($B114:$B$228))+(-'Swap - Encargos'!F31+'Swap - Encargos'!R31-'Swap - Encargos'!$M31)*(1+SUM($B114:$B$228))</f>
        <v>225.8484</v>
      </c>
      <c r="P114" s="4">
        <f>Forward!P114*(1+SUM($B114:$B$228))+(-'Swap - Encargos'!G31+'Swap - Encargos'!S31-'Swap - Encargos'!$M31)*(1+SUM($B114:$B$228))</f>
        <v>222.52709999999999</v>
      </c>
      <c r="Q114" s="4">
        <f>Forward!Q114*(1+SUM($B114:$B$228))+(-'Swap - Encargos'!H31+'Swap - Encargos'!T31-'Swap - Encargos'!$M31)*(1+SUM($B114:$B$228))</f>
        <v>221.42</v>
      </c>
      <c r="R114" s="4">
        <f>Forward!R114*(1+SUM($B114:$B$228))+(-'Swap - Encargos'!I31+'Swap - Encargos'!U31-'Swap - Encargos'!$M31)*(1+SUM($B114:$B$228))</f>
        <v>216.99160000000001</v>
      </c>
      <c r="S114" s="4">
        <f>Forward!S114*(1+SUM($B114:$B$228))+(-'Swap - Encargos'!J31+'Swap - Encargos'!V31-'Swap - Encargos'!$M31)*(1+SUM($B114:$B$228))</f>
        <v>211.45609999999999</v>
      </c>
      <c r="T114" s="4">
        <f>Forward!T114*(1+SUM($B114:$B$228))+(-'Swap - Encargos'!K31+'Swap - Encargos'!W31-'Swap - Encargos'!$M31)*(1+SUM($B114:$B$228))</f>
        <v>205.92060000000001</v>
      </c>
      <c r="U114" s="4">
        <f>Forward!U114*(1+SUM($B114:$B$228))</f>
        <v>0</v>
      </c>
      <c r="V114" s="6"/>
      <c r="W114" s="20">
        <f t="shared" si="0"/>
        <v>210.22598888888891</v>
      </c>
      <c r="X114" s="20">
        <f t="shared" si="1"/>
        <v>245.36395949494951</v>
      </c>
      <c r="Y114" s="23">
        <f t="shared" si="2"/>
        <v>214.55598000000001</v>
      </c>
      <c r="Z114" s="23">
        <f t="shared" si="3"/>
        <v>242.4455314545454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179.58651111111109</v>
      </c>
      <c r="AJ114" s="9">
        <f t="shared" si="8"/>
        <v>0.46069972387009417</v>
      </c>
      <c r="AK114" s="9">
        <f t="shared" si="9"/>
        <v>0.46069972387009417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Encargos'!D32+'Swap - Encargos'!P32-'Swap - Encargos'!$M32)*(1+SUM($B115:$B$228))</f>
        <v>238.14</v>
      </c>
      <c r="N115" s="4">
        <f>Forward!N115*(1+SUM($B115:$B$228))+(-'Swap - Encargos'!E32+'Swap - Encargos'!Q32-'Swap - Encargos'!$M32)*(1+SUM($B115:$B$228))</f>
        <v>250.26750000000001</v>
      </c>
      <c r="O115" s="4">
        <f>Forward!O115*(1+SUM($B115:$B$228))+(-'Swap - Encargos'!F32+'Swap - Encargos'!R32-'Swap - Encargos'!$M32)*(1+SUM($B115:$B$228))</f>
        <v>243.6525</v>
      </c>
      <c r="P115" s="4">
        <f>Forward!P115*(1+SUM($B115:$B$228))+(-'Swap - Encargos'!G32+'Swap - Encargos'!S32-'Swap - Encargos'!$M32)*(1+SUM($B115:$B$228))</f>
        <v>231.52500000000003</v>
      </c>
      <c r="Q115" s="4">
        <f>Forward!Q115*(1+SUM($B115:$B$228))+(-'Swap - Encargos'!H32+'Swap - Encargos'!T32-'Swap - Encargos'!$M32)*(1+SUM($B115:$B$228))</f>
        <v>229.32</v>
      </c>
      <c r="R115" s="4">
        <f>Forward!R115*(1+SUM($B115:$B$228))+(-'Swap - Encargos'!I32+'Swap - Encargos'!U32-'Swap - Encargos'!$M32)*(1+SUM($B115:$B$228))</f>
        <v>221.60250000000002</v>
      </c>
      <c r="S115" s="4">
        <f>Forward!S115*(1+SUM($B115:$B$228))+(-'Swap - Encargos'!J32+'Swap - Encargos'!V32-'Swap - Encargos'!$M32)*(1+SUM($B115:$B$228))</f>
        <v>216.09</v>
      </c>
      <c r="T115" s="4">
        <f>Forward!T115*(1+SUM($B115:$B$228))+(-'Swap - Encargos'!K32+'Swap - Encargos'!W32-'Swap - Encargos'!$M32)*(1+SUM($B115:$B$228))</f>
        <v>210.57750000000001</v>
      </c>
      <c r="U115" s="4">
        <f>Forward!U115*(1+SUM($B115:$B$228))</f>
        <v>0</v>
      </c>
      <c r="V115" s="6"/>
      <c r="W115" s="20">
        <f t="shared" si="0"/>
        <v>243.10125000000002</v>
      </c>
      <c r="X115" s="20">
        <f t="shared" si="1"/>
        <v>245.36395949494951</v>
      </c>
      <c r="Y115" s="23">
        <f t="shared" si="2"/>
        <v>237.20287500000001</v>
      </c>
      <c r="Z115" s="23">
        <f t="shared" si="3"/>
        <v>242.4455314545454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146.71124999999998</v>
      </c>
      <c r="AJ115" s="9">
        <f t="shared" si="8"/>
        <v>0.37636363636363629</v>
      </c>
      <c r="AK115" s="9">
        <f t="shared" si="9"/>
        <v>0.37636363636363629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Encargos'!D33+'Swap - Encargos'!P33-'Swap - Encargos'!$M33)*(1+SUM($B116:$B$228))</f>
        <v>298.20839999999998</v>
      </c>
      <c r="N116" s="4">
        <f>Forward!N116*(1+SUM($B116:$B$228))+(-'Swap - Encargos'!E33+'Swap - Encargos'!Q33-'Swap - Encargos'!$M33)*(1+SUM($B116:$B$228))</f>
        <v>271.79880000000003</v>
      </c>
      <c r="O116" s="4">
        <f>Forward!O116*(1+SUM($B116:$B$228))+(-'Swap - Encargos'!F33+'Swap - Encargos'!R33-'Swap - Encargos'!$M33)*(1+SUM($B116:$B$228))</f>
        <v>249.79080000000002</v>
      </c>
      <c r="P116" s="4">
        <f>Forward!P116*(1+SUM($B116:$B$228))+(-'Swap - Encargos'!G33+'Swap - Encargos'!S33-'Swap - Encargos'!$M33)*(1+SUM($B116:$B$228))</f>
        <v>235.48560000000001</v>
      </c>
      <c r="Q116" s="4">
        <f>Forward!Q116*(1+SUM($B116:$B$228))+(-'Swap - Encargos'!H33+'Swap - Encargos'!T33-'Swap - Encargos'!$M33)*(1+SUM($B116:$B$228))</f>
        <v>229.9836</v>
      </c>
      <c r="R116" s="4">
        <f>Forward!R116*(1+SUM($B116:$B$228))+(-'Swap - Encargos'!I33+'Swap - Encargos'!U33-'Swap - Encargos'!$M33)*(1+SUM($B116:$B$228))</f>
        <v>222.28080000000003</v>
      </c>
      <c r="S116" s="4">
        <f>Forward!S116*(1+SUM($B116:$B$228))+(-'Swap - Encargos'!J33+'Swap - Encargos'!V33-'Swap - Encargos'!$M33)*(1+SUM($B116:$B$228))</f>
        <v>216.77880000000002</v>
      </c>
      <c r="T116" s="4">
        <f>Forward!T116*(1+SUM($B116:$B$228))+(-'Swap - Encargos'!K33+'Swap - Encargos'!W33-'Swap - Encargos'!$M33)*(1+SUM($B116:$B$228))</f>
        <v>211.27680000000001</v>
      </c>
      <c r="U116" s="4">
        <f>Forward!U116*(1+SUM($B116:$B$228))</f>
        <v>0</v>
      </c>
      <c r="V116" s="6"/>
      <c r="W116" s="20">
        <f t="shared" si="0"/>
        <v>262.81220000000002</v>
      </c>
      <c r="X116" s="20">
        <f t="shared" si="1"/>
        <v>245.36395949494951</v>
      </c>
      <c r="Y116" s="23">
        <f t="shared" si="2"/>
        <v>249.46068000000002</v>
      </c>
      <c r="Z116" s="23">
        <f t="shared" si="3"/>
        <v>242.4455314545454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127.00029999999998</v>
      </c>
      <c r="AJ116" s="9">
        <f t="shared" si="8"/>
        <v>0.32579842873176201</v>
      </c>
      <c r="AK116" s="9">
        <f t="shared" si="9"/>
        <v>0.32579842873176201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Encargos'!D34+'Swap - Encargos'!P34-'Swap - Encargos'!$M34)*(1+SUM($B117:$B$228))</f>
        <v>236.8656</v>
      </c>
      <c r="N117" s="4">
        <f>Forward!N117*(1+SUM($B117:$B$228))+(-'Swap - Encargos'!E34+'Swap - Encargos'!Q34-'Swap - Encargos'!$M34)*(1+SUM($B117:$B$228))</f>
        <v>254.41120000000001</v>
      </c>
      <c r="O117" s="4">
        <f>Forward!O117*(1+SUM($B117:$B$228))+(-'Swap - Encargos'!F34+'Swap - Encargos'!R34-'Swap - Encargos'!$M34)*(1+SUM($B117:$B$228))</f>
        <v>236.8656</v>
      </c>
      <c r="P117" s="4">
        <f>Forward!P117*(1+SUM($B117:$B$228))+(-'Swap - Encargos'!G34+'Swap - Encargos'!S34-'Swap - Encargos'!$M34)*(1+SUM($B117:$B$228))</f>
        <v>232.47919999999999</v>
      </c>
      <c r="Q117" s="4">
        <f>Forward!Q117*(1+SUM($B117:$B$228))+(-'Swap - Encargos'!H34+'Swap - Encargos'!T34-'Swap - Encargos'!$M34)*(1+SUM($B117:$B$228))</f>
        <v>222.60980000000001</v>
      </c>
      <c r="R117" s="4">
        <f>Forward!R117*(1+SUM($B117:$B$228))+(-'Swap - Encargos'!I34+'Swap - Encargos'!U34-'Swap - Encargos'!$M34)*(1+SUM($B117:$B$228))</f>
        <v>214.93360000000001</v>
      </c>
      <c r="S117" s="4">
        <f>Forward!S117*(1+SUM($B117:$B$228))+(-'Swap - Encargos'!J34+'Swap - Encargos'!V34-'Swap - Encargos'!$M34)*(1+SUM($B117:$B$228))</f>
        <v>211.6438</v>
      </c>
      <c r="T117" s="4">
        <f>Forward!T117*(1+SUM($B117:$B$228))+(-'Swap - Encargos'!K34+'Swap - Encargos'!W34-'Swap - Encargos'!$M34)*(1+SUM($B117:$B$228))</f>
        <v>207.25740000000002</v>
      </c>
      <c r="U117" s="4">
        <f>Forward!U117*(1+SUM($B117:$B$228))</f>
        <v>0</v>
      </c>
      <c r="V117" s="6"/>
      <c r="W117" s="20">
        <f t="shared" si="0"/>
        <v>241.86122222222218</v>
      </c>
      <c r="X117" s="20">
        <f t="shared" si="1"/>
        <v>245.36395949494951</v>
      </c>
      <c r="Y117" s="23">
        <f t="shared" si="2"/>
        <v>234.08754666666667</v>
      </c>
      <c r="Z117" s="23">
        <f t="shared" si="3"/>
        <v>242.4455314545454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147.95127777777782</v>
      </c>
      <c r="AJ117" s="9">
        <f t="shared" si="8"/>
        <v>0.37954472413731682</v>
      </c>
      <c r="AK117" s="9">
        <f t="shared" si="9"/>
        <v>0.37954472413731682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Encargos'!D35+'Swap - Encargos'!P35-'Swap - Encargos'!$M35)*(1+SUM($B118:$B$228))</f>
        <v>287.90609999999998</v>
      </c>
      <c r="N118" s="4">
        <f>Forward!N118*(1+SUM($B118:$B$228))+(-'Swap - Encargos'!E35+'Swap - Encargos'!Q35-'Swap - Encargos'!$M35)*(1+SUM($B118:$B$228))</f>
        <v>263.8227</v>
      </c>
      <c r="O118" s="4">
        <f>Forward!O118*(1+SUM($B118:$B$228))+(-'Swap - Encargos'!F35+'Swap - Encargos'!R35-'Swap - Encargos'!$M35)*(1+SUM($B118:$B$228))</f>
        <v>248.49689999999998</v>
      </c>
      <c r="P118" s="4">
        <f>Forward!P118*(1+SUM($B118:$B$228))+(-'Swap - Encargos'!G35+'Swap - Encargos'!S35-'Swap - Encargos'!$M35)*(1+SUM($B118:$B$228))</f>
        <v>237.54989999999998</v>
      </c>
      <c r="Q118" s="4">
        <f>Forward!Q118*(1+SUM($B118:$B$228))+(-'Swap - Encargos'!H35+'Swap - Encargos'!T35-'Swap - Encargos'!$M35)*(1+SUM($B118:$B$228))</f>
        <v>226.60290000000001</v>
      </c>
      <c r="R118" s="4">
        <f>Forward!R118*(1+SUM($B118:$B$228))+(-'Swap - Encargos'!I35+'Swap - Encargos'!U35-'Swap - Encargos'!$M35)*(1+SUM($B118:$B$228))</f>
        <v>223.31880000000001</v>
      </c>
      <c r="S118" s="4">
        <f>Forward!S118*(1+SUM($B118:$B$228))+(-'Swap - Encargos'!J35+'Swap - Encargos'!V35-'Swap - Encargos'!$M35)*(1+SUM($B118:$B$228))</f>
        <v>220.03470000000002</v>
      </c>
      <c r="T118" s="4">
        <f>Forward!T118*(1+SUM($B118:$B$228))+(-'Swap - Encargos'!K35+'Swap - Encargos'!W35-'Swap - Encargos'!$M35)*(1+SUM($B118:$B$228))</f>
        <v>215.6559</v>
      </c>
      <c r="U118" s="4">
        <f>Forward!U118*(1+SUM($B118:$B$228))</f>
        <v>0</v>
      </c>
      <c r="V118" s="6"/>
      <c r="W118" s="20">
        <f t="shared" si="0"/>
        <v>255.55163333333334</v>
      </c>
      <c r="X118" s="20">
        <f t="shared" si="1"/>
        <v>245.36395949494951</v>
      </c>
      <c r="Y118" s="23">
        <f t="shared" si="2"/>
        <v>244.26406</v>
      </c>
      <c r="Z118" s="23">
        <f t="shared" si="3"/>
        <v>242.4455314545454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134.26086666666666</v>
      </c>
      <c r="AJ118" s="9">
        <f t="shared" si="8"/>
        <v>0.34442422104644327</v>
      </c>
      <c r="AK118" s="9">
        <f t="shared" si="9"/>
        <v>0.34442422104644327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Encargos'!D36+'Swap - Encargos'!P36-'Swap - Encargos'!$M36)*(1+SUM($B119:$B$228))</f>
        <v>346.71539999999999</v>
      </c>
      <c r="N119" s="4">
        <f>Forward!N119*(1+SUM($B119:$B$228))+(-'Swap - Encargos'!E36+'Swap - Encargos'!Q36-'Swap - Encargos'!$M36)*(1+SUM($B119:$B$228))</f>
        <v>268.21379999999999</v>
      </c>
      <c r="O119" s="4">
        <f>Forward!O119*(1+SUM($B119:$B$228))+(-'Swap - Encargos'!F36+'Swap - Encargos'!R36-'Swap - Encargos'!$M36)*(1+SUM($B119:$B$228))</f>
        <v>239.86600000000001</v>
      </c>
      <c r="P119" s="4">
        <f>Forward!P119*(1+SUM($B119:$B$228))+(-'Swap - Encargos'!G36+'Swap - Encargos'!S36-'Swap - Encargos'!$M36)*(1+SUM($B119:$B$228))</f>
        <v>225.69210000000001</v>
      </c>
      <c r="Q119" s="4">
        <f>Forward!Q119*(1+SUM($B119:$B$228))+(-'Swap - Encargos'!H36+'Swap - Encargos'!T36-'Swap - Encargos'!$M36)*(1+SUM($B119:$B$228))</f>
        <v>226.78240000000002</v>
      </c>
      <c r="R119" s="4">
        <f>Forward!R119*(1+SUM($B119:$B$228))+(-'Swap - Encargos'!I36+'Swap - Encargos'!U36-'Swap - Encargos'!$M36)*(1+SUM($B119:$B$228))</f>
        <v>219.15030000000002</v>
      </c>
      <c r="S119" s="4">
        <f>Forward!S119*(1+SUM($B119:$B$228))+(-'Swap - Encargos'!J36+'Swap - Encargos'!V36-'Swap - Encargos'!$M36)*(1+SUM($B119:$B$228))</f>
        <v>215.8794</v>
      </c>
      <c r="T119" s="4">
        <f>Forward!T119*(1+SUM($B119:$B$228))+(-'Swap - Encargos'!K36+'Swap - Encargos'!W36-'Swap - Encargos'!$M36)*(1+SUM($B119:$B$228))</f>
        <v>211.51820000000004</v>
      </c>
      <c r="U119" s="4">
        <f>Forward!U119*(1+SUM($B119:$B$228))</f>
        <v>0</v>
      </c>
      <c r="V119" s="6"/>
      <c r="W119" s="20">
        <f t="shared" si="0"/>
        <v>254.67590833333335</v>
      </c>
      <c r="X119" s="20">
        <f t="shared" si="1"/>
        <v>245.36395949494951</v>
      </c>
      <c r="Y119" s="23">
        <f t="shared" si="2"/>
        <v>242.31917500000003</v>
      </c>
      <c r="Z119" s="23">
        <f t="shared" si="3"/>
        <v>242.4455314545454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135.13659166666665</v>
      </c>
      <c r="AJ119" s="9">
        <f t="shared" si="8"/>
        <v>0.34667074982630536</v>
      </c>
      <c r="AK119" s="9">
        <f t="shared" si="9"/>
        <v>0.34667074982630536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Encargos'!D37+'Swap - Encargos'!P37-'Swap - Encargos'!$M37)*(1+SUM($B120:$B$228))</f>
        <v>307.02670000000001</v>
      </c>
      <c r="N120" s="4">
        <f>Forward!N120*(1+SUM($B120:$B$228))+(-'Swap - Encargos'!E37+'Swap - Encargos'!Q37-'Swap - Encargos'!$M37)*(1+SUM($B120:$B$228))</f>
        <v>197.45179999999999</v>
      </c>
      <c r="O120" s="4">
        <f>Forward!O120*(1+SUM($B120:$B$228))+(-'Swap - Encargos'!F37+'Swap - Encargos'!R37-'Swap - Encargos'!$M37)*(1+SUM($B120:$B$228))</f>
        <v>226.7441</v>
      </c>
      <c r="P120" s="4">
        <f>Forward!P120*(1+SUM($B120:$B$228))+(-'Swap - Encargos'!G37+'Swap - Encargos'!S37-'Swap - Encargos'!$M37)*(1+SUM($B120:$B$228))</f>
        <v>226.7441</v>
      </c>
      <c r="Q120" s="4">
        <f>Forward!Q120*(1+SUM($B120:$B$228))+(-'Swap - Encargos'!H37+'Swap - Encargos'!T37-'Swap - Encargos'!$M37)*(1+SUM($B120:$B$228))</f>
        <v>215.89510000000001</v>
      </c>
      <c r="R120" s="4">
        <f>Forward!R120*(1+SUM($B120:$B$228))+(-'Swap - Encargos'!I37+'Swap - Encargos'!U37-'Swap - Encargos'!$M37)*(1+SUM($B120:$B$228))</f>
        <v>213.72529999999998</v>
      </c>
      <c r="S120" s="4">
        <f>Forward!S120*(1+SUM($B120:$B$228))+(-'Swap - Encargos'!J37+'Swap - Encargos'!V37-'Swap - Encargos'!$M37)*(1+SUM($B120:$B$228))</f>
        <v>210.47059999999999</v>
      </c>
      <c r="T120" s="4">
        <f>Forward!T120*(1+SUM($B120:$B$228))+(-'Swap - Encargos'!K37+'Swap - Encargos'!W37-'Swap - Encargos'!$M37)*(1+SUM($B120:$B$228))</f>
        <v>206.131</v>
      </c>
      <c r="U120" s="4">
        <f>Forward!U120*(1+SUM($B120:$B$228))</f>
        <v>0</v>
      </c>
      <c r="V120" s="6"/>
      <c r="W120" s="20">
        <f t="shared" si="0"/>
        <v>221.4401444444444</v>
      </c>
      <c r="X120" s="20">
        <f t="shared" si="1"/>
        <v>245.36395949494951</v>
      </c>
      <c r="Y120" s="23">
        <f t="shared" si="2"/>
        <v>219.22212666666667</v>
      </c>
      <c r="Z120" s="23">
        <f t="shared" si="3"/>
        <v>242.4455314545454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168.3723555555556</v>
      </c>
      <c r="AJ120" s="9">
        <f t="shared" si="8"/>
        <v>0.43193164805016671</v>
      </c>
      <c r="AK120" s="9">
        <f t="shared" si="9"/>
        <v>0.43193164805016671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Encargos'!D38+'Swap - Encargos'!P38-'Swap - Encargos'!$M38)*(1+SUM($B121:$B$228))</f>
        <v>164.31199999999998</v>
      </c>
      <c r="N121" s="4">
        <f>Forward!N121*(1+SUM($B121:$B$228))+(-'Swap - Encargos'!E38+'Swap - Encargos'!Q38-'Swap - Encargos'!$M38)*(1+SUM($B121:$B$228))</f>
        <v>211.87599999999998</v>
      </c>
      <c r="O121" s="4">
        <f>Forward!O121*(1+SUM($B121:$B$228))+(-'Swap - Encargos'!F38+'Swap - Encargos'!R38-'Swap - Encargos'!$M38)*(1+SUM($B121:$B$228))</f>
        <v>228.09100000000001</v>
      </c>
      <c r="P121" s="4">
        <f>Forward!P121*(1+SUM($B121:$B$228))+(-'Swap - Encargos'!G38+'Swap - Encargos'!S38-'Swap - Encargos'!$M38)*(1+SUM($B121:$B$228))</f>
        <v>238.90100000000001</v>
      </c>
      <c r="Q121" s="4">
        <f>Forward!Q121*(1+SUM($B121:$B$228))+(-'Swap - Encargos'!H38+'Swap - Encargos'!T38-'Swap - Encargos'!$M38)*(1+SUM($B121:$B$228))</f>
        <v>230.25299999999999</v>
      </c>
      <c r="R121" s="4">
        <f>Forward!R121*(1+SUM($B121:$B$228))+(-'Swap - Encargos'!I38+'Swap - Encargos'!U38-'Swap - Encargos'!$M38)*(1+SUM($B121:$B$228))</f>
        <v>223.767</v>
      </c>
      <c r="S121" s="4">
        <f>Forward!S121*(1+SUM($B121:$B$228))+(-'Swap - Encargos'!J38+'Swap - Encargos'!V38-'Swap - Encargos'!$M38)*(1+SUM($B121:$B$228))</f>
        <v>220.524</v>
      </c>
      <c r="T121" s="4">
        <f>Forward!T121*(1+SUM($B121:$B$228))+(-'Swap - Encargos'!K38+'Swap - Encargos'!W38-'Swap - Encargos'!$M38)*(1+SUM($B121:$B$228))</f>
        <v>216.2</v>
      </c>
      <c r="U121" s="4">
        <f>Forward!U121*(1+SUM($B121:$B$228))</f>
        <v>0</v>
      </c>
      <c r="V121" s="6"/>
      <c r="W121" s="20">
        <f t="shared" si="0"/>
        <v>224.21741666666665</v>
      </c>
      <c r="X121" s="20">
        <f t="shared" si="1"/>
        <v>245.36395949494951</v>
      </c>
      <c r="Y121" s="23">
        <f t="shared" si="2"/>
        <v>225.58668333333333</v>
      </c>
      <c r="Z121" s="23">
        <f t="shared" si="3"/>
        <v>242.4455314545454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165.59508333333335</v>
      </c>
      <c r="AJ121" s="9">
        <f t="shared" si="8"/>
        <v>0.42480701191812309</v>
      </c>
      <c r="AK121" s="9">
        <f t="shared" si="9"/>
        <v>0.42480701191812309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Encargos'!E39+'Swap - Encargos'!Q39-'Swap - Encargos'!$M39)*(1+SUM($B122:$B$228))</f>
        <v>210.85680000000002</v>
      </c>
      <c r="O122" s="4">
        <f>Forward!O122*(1+SUM($B122:$B$228))+(-'Swap - Encargos'!F39+'Swap - Encargos'!R39-'Swap - Encargos'!$M39)*(1+SUM($B122:$B$228))</f>
        <v>237.7518</v>
      </c>
      <c r="P122" s="4">
        <f>Forward!P122*(1+SUM($B122:$B$228))+(-'Swap - Encargos'!G39+'Swap - Encargos'!S39-'Swap - Encargos'!$M39)*(1+SUM($B122:$B$228))</f>
        <v>231.29700000000003</v>
      </c>
      <c r="Q122" s="4">
        <f>Forward!Q122*(1+SUM($B122:$B$228))+(-'Swap - Encargos'!H39+'Swap - Encargos'!T39-'Swap - Encargos'!$M39)*(1+SUM($B122:$B$228))</f>
        <v>221.6148</v>
      </c>
      <c r="R122" s="4">
        <f>Forward!R122*(1+SUM($B122:$B$228))+(-'Swap - Encargos'!I39+'Swap - Encargos'!U39-'Swap - Encargos'!$M39)*(1+SUM($B122:$B$228))</f>
        <v>216.23580000000004</v>
      </c>
      <c r="S122" s="4">
        <f>Forward!S122*(1+SUM($B122:$B$228))+(-'Swap - Encargos'!J39+'Swap - Encargos'!V39-'Swap - Encargos'!$M39)*(1+SUM($B122:$B$228))</f>
        <v>213.00839999999999</v>
      </c>
      <c r="T122" s="4">
        <f>Forward!T122*(1+SUM($B122:$B$228))+(-'Swap - Encargos'!K39+'Swap - Encargos'!W39-'Swap - Encargos'!$M39)*(1+SUM($B122:$B$228))</f>
        <v>208.70520000000002</v>
      </c>
      <c r="U122" s="4">
        <f>Forward!U122*(1+SUM($B122:$B$228))</f>
        <v>0</v>
      </c>
      <c r="V122" s="6"/>
      <c r="W122" s="20">
        <f t="shared" si="0"/>
        <v>226.63520000000003</v>
      </c>
      <c r="X122" s="20">
        <f t="shared" si="1"/>
        <v>245.36395949494951</v>
      </c>
      <c r="Y122" s="23">
        <f t="shared" si="2"/>
        <v>223.55124000000004</v>
      </c>
      <c r="Z122" s="23">
        <f t="shared" si="3"/>
        <v>242.4455314545454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180.33993999999998</v>
      </c>
      <c r="AJ122" s="9">
        <f t="shared" si="8"/>
        <v>0.44312274209181418</v>
      </c>
      <c r="AK122" s="9">
        <f t="shared" si="9"/>
        <v>0.44312274209181418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Encargos'!E40+'Swap - Encargos'!Q40-'Swap - Encargos'!$M40)*(1+SUM($B123:$B$228))</f>
        <v>267.47579999999999</v>
      </c>
      <c r="O123" s="4">
        <f>Forward!O123*(1+SUM($B123:$B$228))+(-'Swap - Encargos'!F40+'Swap - Encargos'!R40-'Swap - Encargos'!$M40)*(1+SUM($B123:$B$228))</f>
        <v>251.36280000000002</v>
      </c>
      <c r="P123" s="4">
        <f>Forward!P123*(1+SUM($B123:$B$228))+(-'Swap - Encargos'!G40+'Swap - Encargos'!S40-'Swap - Encargos'!$M40)*(1+SUM($B123:$B$228))</f>
        <v>249.21440000000001</v>
      </c>
      <c r="Q123" s="4">
        <f>Forward!Q123*(1+SUM($B123:$B$228))+(-'Swap - Encargos'!H40+'Swap - Encargos'!T40-'Swap - Encargos'!$M40)*(1+SUM($B123:$B$228))</f>
        <v>229.87880000000001</v>
      </c>
      <c r="R123" s="4">
        <f>Forward!R123*(1+SUM($B123:$B$228))+(-'Swap - Encargos'!I40+'Swap - Encargos'!U40-'Swap - Encargos'!$M40)*(1+SUM($B123:$B$228))</f>
        <v>225.58200000000002</v>
      </c>
      <c r="S123" s="4">
        <f>Forward!S123*(1+SUM($B123:$B$228))+(-'Swap - Encargos'!J40+'Swap - Encargos'!V40-'Swap - Encargos'!$M40)*(1+SUM($B123:$B$228))</f>
        <v>222.35939999999999</v>
      </c>
      <c r="T123" s="4">
        <f>Forward!T123*(1+SUM($B123:$B$228))+(-'Swap - Encargos'!K40+'Swap - Encargos'!W40-'Swap - Encargos'!$M40)*(1+SUM($B123:$B$228))</f>
        <v>212.69160000000002</v>
      </c>
      <c r="U123" s="4">
        <f>Forward!U123*(1+SUM($B123:$B$228))</f>
        <v>0</v>
      </c>
      <c r="V123" s="6"/>
      <c r="W123" s="20">
        <f t="shared" si="0"/>
        <v>254.97330555555558</v>
      </c>
      <c r="X123" s="20">
        <f t="shared" si="1"/>
        <v>245.36395949494951</v>
      </c>
      <c r="Y123" s="23">
        <f t="shared" si="2"/>
        <v>243.95081999999999</v>
      </c>
      <c r="Z123" s="23">
        <f t="shared" si="3"/>
        <v>242.4455314545454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152.00183444444443</v>
      </c>
      <c r="AJ123" s="9">
        <f t="shared" si="8"/>
        <v>0.37349169397532345</v>
      </c>
      <c r="AK123" s="9">
        <f t="shared" si="9"/>
        <v>0.37349169397532345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Encargos'!E41+'Swap - Encargos'!Q41-'Swap - Encargos'!$M41)*(1+SUM($B124:$B$228))</f>
        <v>340.61309999999997</v>
      </c>
      <c r="O124" s="4">
        <f>Forward!O124*(1+SUM($B124:$B$228))+(-'Swap - Encargos'!F41+'Swap - Encargos'!R41-'Swap - Encargos'!$M41)*(1+SUM($B124:$B$228))</f>
        <v>279.0693</v>
      </c>
      <c r="P124" s="4">
        <f>Forward!P124*(1+SUM($B124:$B$228))+(-'Swap - Encargos'!G41+'Swap - Encargos'!S41-'Swap - Encargos'!$M41)*(1+SUM($B124:$B$228))</f>
        <v>244.05299999999997</v>
      </c>
      <c r="Q124" s="4">
        <f>Forward!Q124*(1+SUM($B124:$B$228))+(-'Swap - Encargos'!H41+'Swap - Encargos'!T41-'Swap - Encargos'!$M41)*(1+SUM($B124:$B$228))</f>
        <v>235.56419999999997</v>
      </c>
      <c r="R124" s="4">
        <f>Forward!R124*(1+SUM($B124:$B$228))+(-'Swap - Encargos'!I41+'Swap - Encargos'!U41-'Swap - Encargos'!$M41)*(1+SUM($B124:$B$228))</f>
        <v>230.25869999999998</v>
      </c>
      <c r="S124" s="4">
        <f>Forward!S124*(1+SUM($B124:$B$228))+(-'Swap - Encargos'!J41+'Swap - Encargos'!V41-'Swap - Encargos'!$M41)*(1+SUM($B124:$B$228))</f>
        <v>230.2587</v>
      </c>
      <c r="T124" s="4">
        <f>Forward!T124*(1+SUM($B124:$B$228))+(-'Swap - Encargos'!K41+'Swap - Encargos'!W41-'Swap - Encargos'!$M41)*(1+SUM($B124:$B$228))</f>
        <v>219.64769999999999</v>
      </c>
      <c r="U124" s="4">
        <f>Forward!U124*(1+SUM($B124:$B$228))</f>
        <v>0</v>
      </c>
      <c r="V124" s="6"/>
      <c r="W124" s="20">
        <f t="shared" si="0"/>
        <v>282.07574999999997</v>
      </c>
      <c r="X124" s="20">
        <f t="shared" si="1"/>
        <v>245.36395949494951</v>
      </c>
      <c r="Y124" s="23">
        <f t="shared" si="2"/>
        <v>262.23318</v>
      </c>
      <c r="Z124" s="23">
        <f t="shared" si="3"/>
        <v>242.4455314545454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124.89939000000004</v>
      </c>
      <c r="AJ124" s="9">
        <f t="shared" si="8"/>
        <v>0.30689685369971254</v>
      </c>
      <c r="AK124" s="9">
        <f t="shared" si="9"/>
        <v>0.30689685369971254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Encargos'!E42+'Swap - Encargos'!Q42-'Swap - Encargos'!$M42)*(1+SUM($B125:$B$228))</f>
        <v>343.8322</v>
      </c>
      <c r="O125" s="4">
        <f>Forward!O125*(1+SUM($B125:$B$228))+(-'Swap - Encargos'!F42+'Swap - Encargos'!R42-'Swap - Encargos'!$M42)*(1+SUM($B125:$B$228))</f>
        <v>280.55019999999996</v>
      </c>
      <c r="P125" s="4">
        <f>Forward!P125*(1+SUM($B125:$B$228))+(-'Swap - Encargos'!G42+'Swap - Encargos'!S42-'Swap - Encargos'!$M42)*(1+SUM($B125:$B$228))</f>
        <v>237.3075</v>
      </c>
      <c r="Q125" s="4">
        <f>Forward!Q125*(1+SUM($B125:$B$228))+(-'Swap - Encargos'!H42+'Swap - Encargos'!T42-'Swap - Encargos'!$M42)*(1+SUM($B125:$B$228))</f>
        <v>219.3776</v>
      </c>
      <c r="R125" s="4">
        <f>Forward!R125*(1+SUM($B125:$B$228))+(-'Swap - Encargos'!I42+'Swap - Encargos'!U42-'Swap - Encargos'!$M42)*(1+SUM($B125:$B$228))</f>
        <v>226.76049999999998</v>
      </c>
      <c r="S125" s="4">
        <f>Forward!S125*(1+SUM($B125:$B$228))+(-'Swap - Encargos'!J42+'Swap - Encargos'!V42-'Swap - Encargos'!$M42)*(1+SUM($B125:$B$228))</f>
        <v>232.03399999999999</v>
      </c>
      <c r="T125" s="4">
        <f>Forward!T125*(1+SUM($B125:$B$228))+(-'Swap - Encargos'!K42+'Swap - Encargos'!W42-'Swap - Encargos'!$M42)*(1+SUM($B125:$B$228))</f>
        <v>224.65110000000001</v>
      </c>
      <c r="U125" s="4">
        <f>Forward!U125*(1+SUM($B125:$B$228))</f>
        <v>0</v>
      </c>
      <c r="V125" s="6"/>
      <c r="W125" s="20">
        <f t="shared" si="0"/>
        <v>276.85874999999999</v>
      </c>
      <c r="X125" s="20">
        <f t="shared" si="1"/>
        <v>245.36395949494951</v>
      </c>
      <c r="Y125" s="23">
        <f t="shared" si="2"/>
        <v>255.97569000000001</v>
      </c>
      <c r="Z125" s="23">
        <f t="shared" si="3"/>
        <v>242.4455314545454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130.11639000000002</v>
      </c>
      <c r="AJ125" s="9">
        <f t="shared" si="8"/>
        <v>0.31971581851412356</v>
      </c>
      <c r="AK125" s="9">
        <f t="shared" si="9"/>
        <v>0.31971581851412356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Encargos'!E43+'Swap - Encargos'!Q43-'Swap - Encargos'!$M43)*(1+SUM($B126:$B$228))</f>
        <v>353.98480000000001</v>
      </c>
      <c r="O126" s="4">
        <f>Forward!O126*(1+SUM($B126:$B$228))+(-'Swap - Encargos'!F43+'Swap - Encargos'!R43-'Swap - Encargos'!$M43)*(1+SUM($B126:$B$228))</f>
        <v>282.55759999999998</v>
      </c>
      <c r="P126" s="4">
        <f>Forward!P126*(1+SUM($B126:$B$228))+(-'Swap - Encargos'!G43+'Swap - Encargos'!S43-'Swap - Encargos'!$M43)*(1+SUM($B126:$B$228))</f>
        <v>235.28959999999998</v>
      </c>
      <c r="Q126" s="4">
        <f>Forward!Q126*(1+SUM($B126:$B$228))+(-'Swap - Encargos'!H43+'Swap - Encargos'!T43-'Swap - Encargos'!$M43)*(1+SUM($B126:$B$228))</f>
        <v>219.53360000000001</v>
      </c>
      <c r="R126" s="4">
        <f>Forward!R126*(1+SUM($B126:$B$228))+(-'Swap - Encargos'!I43+'Swap - Encargos'!U43-'Swap - Encargos'!$M43)*(1+SUM($B126:$B$228))</f>
        <v>231.08799999999999</v>
      </c>
      <c r="S126" s="4">
        <f>Forward!S126*(1+SUM($B126:$B$228))+(-'Swap - Encargos'!J43+'Swap - Encargos'!V43-'Swap - Encargos'!$M43)*(1+SUM($B126:$B$228))</f>
        <v>232.13839999999999</v>
      </c>
      <c r="T126" s="4">
        <f>Forward!T126*(1+SUM($B126:$B$228))+(-'Swap - Encargos'!K43+'Swap - Encargos'!W43-'Swap - Encargos'!$M43)*(1+SUM($B126:$B$228))</f>
        <v>222.6848</v>
      </c>
      <c r="U126" s="4">
        <f>Forward!U126*(1+SUM($B126:$B$228))</f>
        <v>0</v>
      </c>
      <c r="V126" s="6"/>
      <c r="W126" s="20">
        <f t="shared" si="0"/>
        <v>275.67164444444444</v>
      </c>
      <c r="X126" s="20">
        <f t="shared" si="1"/>
        <v>245.36395949494951</v>
      </c>
      <c r="Y126" s="23">
        <f t="shared" si="2"/>
        <v>256.36762666666669</v>
      </c>
      <c r="Z126" s="23">
        <f t="shared" si="3"/>
        <v>242.4455314545454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131.30349555555557</v>
      </c>
      <c r="AJ126" s="9">
        <f t="shared" si="8"/>
        <v>0.32263271794821563</v>
      </c>
      <c r="AK126" s="9">
        <f t="shared" si="9"/>
        <v>0.32263271794821563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Encargos'!E44+'Swap - Encargos'!Q44-'Swap - Encargos'!$M44)*(1+SUM($B127:$B$228))</f>
        <v>369.8734</v>
      </c>
      <c r="O127" s="4">
        <f>Forward!O127*(1+SUM($B127:$B$228))+(-'Swap - Encargos'!F44+'Swap - Encargos'!R44-'Swap - Encargos'!$M44)*(1+SUM($B127:$B$228))</f>
        <v>292.33620000000002</v>
      </c>
      <c r="P127" s="4">
        <f>Forward!P127*(1+SUM($B127:$B$228))+(-'Swap - Encargos'!G44+'Swap - Encargos'!S44-'Swap - Encargos'!$M44)*(1+SUM($B127:$B$228))</f>
        <v>242.04180000000002</v>
      </c>
      <c r="Q127" s="4">
        <f>Forward!Q127*(1+SUM($B127:$B$228))+(-'Swap - Encargos'!H44+'Swap - Encargos'!T44-'Swap - Encargos'!$M44)*(1+SUM($B127:$B$228))</f>
        <v>231.56380000000001</v>
      </c>
      <c r="R127" s="4">
        <f>Forward!R127*(1+SUM($B127:$B$228))+(-'Swap - Encargos'!I44+'Swap - Encargos'!U44-'Swap - Encargos'!$M44)*(1+SUM($B127:$B$228))</f>
        <v>235.75500000000002</v>
      </c>
      <c r="S127" s="4">
        <f>Forward!S127*(1+SUM($B127:$B$228))+(-'Swap - Encargos'!J44+'Swap - Encargos'!V44-'Swap - Encargos'!$M44)*(1+SUM($B127:$B$228))</f>
        <v>232.61160000000001</v>
      </c>
      <c r="T127" s="4">
        <f>Forward!T127*(1+SUM($B127:$B$228))+(-'Swap - Encargos'!K44+'Swap - Encargos'!W44-'Swap - Encargos'!$M44)*(1+SUM($B127:$B$228))</f>
        <v>216.8946</v>
      </c>
      <c r="U127" s="4">
        <f>Forward!U127*(1+SUM($B127:$B$228))</f>
        <v>0</v>
      </c>
      <c r="V127" s="6"/>
      <c r="W127" s="20">
        <f t="shared" si="0"/>
        <v>282.20746666666668</v>
      </c>
      <c r="X127" s="20">
        <f t="shared" si="1"/>
        <v>245.36395949494951</v>
      </c>
      <c r="Y127" s="23">
        <f t="shared" si="2"/>
        <v>262.87555666666674</v>
      </c>
      <c r="Z127" s="23">
        <f t="shared" si="3"/>
        <v>242.4455314545454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124.76767333333333</v>
      </c>
      <c r="AJ127" s="9">
        <f t="shared" si="8"/>
        <v>0.30657320575731806</v>
      </c>
      <c r="AK127" s="9">
        <f t="shared" si="9"/>
        <v>0.30657320575731806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Encargos'!E45+'Swap - Encargos'!Q45-'Swap - Encargos'!$M45)*(1+SUM($B128:$B$228))</f>
        <v>332.43719999999996</v>
      </c>
      <c r="O128" s="4">
        <f>Forward!O128*(1+SUM($B128:$B$228))+(-'Swap - Encargos'!F45+'Swap - Encargos'!R45-'Swap - Encargos'!$M45)*(1+SUM($B128:$B$228))</f>
        <v>284.34879999999998</v>
      </c>
      <c r="P128" s="4">
        <f>Forward!P128*(1+SUM($B128:$B$228))+(-'Swap - Encargos'!G45+'Swap - Encargos'!S45-'Swap - Encargos'!$M45)*(1+SUM($B128:$B$228))</f>
        <v>254.03219999999996</v>
      </c>
      <c r="Q128" s="4">
        <f>Forward!Q128*(1+SUM($B128:$B$228))+(-'Swap - Encargos'!H45+'Swap - Encargos'!T45-'Swap - Encargos'!$M45)*(1+SUM($B128:$B$228))</f>
        <v>233.12419999999997</v>
      </c>
      <c r="R128" s="4">
        <f>Forward!R128*(1+SUM($B128:$B$228))+(-'Swap - Encargos'!I45+'Swap - Encargos'!U45-'Swap - Encargos'!$M45)*(1+SUM($B128:$B$228))</f>
        <v>237.30579999999998</v>
      </c>
      <c r="S128" s="4">
        <f>Forward!S128*(1+SUM($B128:$B$228))+(-'Swap - Encargos'!J45+'Swap - Encargos'!V45-'Swap - Encargos'!$M45)*(1+SUM($B128:$B$228))</f>
        <v>233.12419999999997</v>
      </c>
      <c r="T128" s="4">
        <f>Forward!T128*(1+SUM($B128:$B$228))+(-'Swap - Encargos'!K45+'Swap - Encargos'!W45-'Swap - Encargos'!$M45)*(1+SUM($B128:$B$228))</f>
        <v>218.48859999999996</v>
      </c>
      <c r="U128" s="4">
        <f>Forward!U128*(1+SUM($B128:$B$228))</f>
        <v>0</v>
      </c>
      <c r="V128" s="6"/>
      <c r="W128" s="20">
        <f t="shared" si="0"/>
        <v>273.72056666666663</v>
      </c>
      <c r="X128" s="20">
        <f t="shared" si="1"/>
        <v>245.36395949494951</v>
      </c>
      <c r="Y128" s="23">
        <f t="shared" si="2"/>
        <v>258.31833999999992</v>
      </c>
      <c r="Z128" s="23">
        <f t="shared" si="3"/>
        <v>242.4455314545454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133.25457333333338</v>
      </c>
      <c r="AJ128" s="9">
        <f t="shared" si="8"/>
        <v>0.32742681367056814</v>
      </c>
      <c r="AK128" s="9">
        <f t="shared" si="9"/>
        <v>0.32742681367056814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Encargos'!E46+'Swap - Encargos'!Q46-'Swap - Encargos'!$M46)*(1+SUM($B129:$B$228))</f>
        <v>309.71159999999998</v>
      </c>
      <c r="O129" s="4">
        <f>Forward!O129*(1+SUM($B129:$B$228))+(-'Swap - Encargos'!F46+'Swap - Encargos'!R46-'Swap - Encargos'!$M46)*(1+SUM($B129:$B$228))</f>
        <v>270.08519999999999</v>
      </c>
      <c r="P129" s="4">
        <f>Forward!P129*(1+SUM($B129:$B$228))+(-'Swap - Encargos'!G46+'Swap - Encargos'!S46-'Swap - Encargos'!$M46)*(1+SUM($B129:$B$228))</f>
        <v>245.05799999999999</v>
      </c>
      <c r="Q129" s="4">
        <f>Forward!Q129*(1+SUM($B129:$B$228))+(-'Swap - Encargos'!H46+'Swap - Encargos'!T46-'Swap - Encargos'!$M46)*(1+SUM($B129:$B$228))</f>
        <v>228.3732</v>
      </c>
      <c r="R129" s="4">
        <f>Forward!R129*(1+SUM($B129:$B$228))+(-'Swap - Encargos'!I46+'Swap - Encargos'!U46-'Swap - Encargos'!$M46)*(1+SUM($B129:$B$228))</f>
        <v>241.92959999999999</v>
      </c>
      <c r="S129" s="4">
        <f>Forward!S129*(1+SUM($B129:$B$228))+(-'Swap - Encargos'!J46+'Swap - Encargos'!V46-'Swap - Encargos'!$M46)*(1+SUM($B129:$B$228))</f>
        <v>227.3304</v>
      </c>
      <c r="T129" s="4">
        <f>Forward!T129*(1+SUM($B129:$B$228))+(-'Swap - Encargos'!K46+'Swap - Encargos'!W46-'Swap - Encargos'!$M46)*(1+SUM($B129:$B$228))</f>
        <v>237.75839999999997</v>
      </c>
      <c r="U129" s="4">
        <f>Forward!U129*(1+SUM($B129:$B$228))</f>
        <v>0</v>
      </c>
      <c r="V129" s="6"/>
      <c r="W129" s="20">
        <f t="shared" si="0"/>
        <v>259.13580000000002</v>
      </c>
      <c r="X129" s="20">
        <f t="shared" si="1"/>
        <v>245.36395949494951</v>
      </c>
      <c r="Y129" s="23">
        <f t="shared" si="2"/>
        <v>249.42037999999999</v>
      </c>
      <c r="Z129" s="23">
        <f t="shared" si="3"/>
        <v>242.4455314545454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147.83933999999999</v>
      </c>
      <c r="AJ129" s="9">
        <f t="shared" si="8"/>
        <v>0.3632638101678643</v>
      </c>
      <c r="AK129" s="9">
        <f t="shared" si="9"/>
        <v>0.3632638101678643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Encargos'!E47+'Swap - Encargos'!Q47-'Swap - Encargos'!$M47)*(1+SUM($B130:$B$228))</f>
        <v>363.27719999999999</v>
      </c>
      <c r="O130" s="4">
        <f>Forward!O130*(1+SUM($B130:$B$228))+(-'Swap - Encargos'!F47+'Swap - Encargos'!R47-'Swap - Encargos'!$M47)*(1+SUM($B130:$B$228))</f>
        <v>288.1164</v>
      </c>
      <c r="P130" s="4">
        <f>Forward!P130*(1+SUM($B130:$B$228))+(-'Swap - Encargos'!G47+'Swap - Encargos'!S47-'Swap - Encargos'!$M47)*(1+SUM($B130:$B$228))</f>
        <v>247.40430000000001</v>
      </c>
      <c r="Q130" s="4">
        <f>Forward!Q130*(1+SUM($B130:$B$228))+(-'Swap - Encargos'!H47+'Swap - Encargos'!T47-'Swap - Encargos'!$M47)*(1+SUM($B130:$B$228))</f>
        <v>239.05310000000003</v>
      </c>
      <c r="R130" s="4">
        <f>Forward!R130*(1+SUM($B130:$B$228))+(-'Swap - Encargos'!I47+'Swap - Encargos'!U47-'Swap - Encargos'!$M47)*(1+SUM($B130:$B$228))</f>
        <v>247.40430000000001</v>
      </c>
      <c r="S130" s="4">
        <f>Forward!S130*(1+SUM($B130:$B$228))+(-'Swap - Encargos'!J47+'Swap - Encargos'!V47-'Swap - Encargos'!$M47)*(1+SUM($B130:$B$228))</f>
        <v>247.40430000000003</v>
      </c>
      <c r="T130" s="4">
        <f>Forward!T130*(1+SUM($B130:$B$228))+(-'Swap - Encargos'!K47+'Swap - Encargos'!W47-'Swap - Encargos'!$M47)*(1+SUM($B130:$B$228))</f>
        <v>247.40430000000001</v>
      </c>
      <c r="U130" s="4">
        <f>Forward!U130*(1+SUM($B130:$B$228))</f>
        <v>0</v>
      </c>
      <c r="V130" s="6"/>
      <c r="W130" s="20">
        <f t="shared" si="0"/>
        <v>271.99394444444448</v>
      </c>
      <c r="X130" s="20">
        <f t="shared" si="1"/>
        <v>245.36395949494951</v>
      </c>
      <c r="Y130" s="23">
        <f t="shared" si="2"/>
        <v>261.60133999999999</v>
      </c>
      <c r="Z130" s="23">
        <f t="shared" si="3"/>
        <v>242.4455314545454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134.98119555555553</v>
      </c>
      <c r="AJ130" s="9">
        <f t="shared" si="8"/>
        <v>0.33166938785390065</v>
      </c>
      <c r="AK130" s="9">
        <f t="shared" si="9"/>
        <v>0.33166938785390065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Encargos'!E48+'Swap - Encargos'!Q48-'Swap - Encargos'!$M48)*(1+SUM($B131:$B$228))</f>
        <v>356.41129999999998</v>
      </c>
      <c r="O131" s="4">
        <f>Forward!O131*(1+SUM($B131:$B$228))+(-'Swap - Encargos'!F48+'Swap - Encargos'!R48-'Swap - Encargos'!$M48)*(1+SUM($B131:$B$228))</f>
        <v>261.85320000000002</v>
      </c>
      <c r="P131" s="4">
        <f>Forward!P131*(1+SUM($B131:$B$228))+(-'Swap - Encargos'!G48+'Swap - Encargos'!S48-'Swap - Encargos'!$M48)*(1+SUM($B131:$B$228))</f>
        <v>249.38399999999996</v>
      </c>
      <c r="Q131" s="4">
        <f>Forward!Q131*(1+SUM($B131:$B$228))+(-'Swap - Encargos'!H48+'Swap - Encargos'!T48-'Swap - Encargos'!$M48)*(1+SUM($B131:$B$228))</f>
        <v>253.54039999999998</v>
      </c>
      <c r="R131" s="4">
        <f>Forward!R131*(1+SUM($B131:$B$228))+(-'Swap - Encargos'!I48+'Swap - Encargos'!U48-'Swap - Encargos'!$M48)*(1+SUM($B131:$B$228))</f>
        <v>256.65769999999998</v>
      </c>
      <c r="S131" s="4">
        <f>Forward!S131*(1+SUM($B131:$B$228))+(-'Swap - Encargos'!J48+'Swap - Encargos'!V48-'Swap - Encargos'!$M48)*(1+SUM($B131:$B$228))</f>
        <v>257.6968</v>
      </c>
      <c r="T131" s="4">
        <f>Forward!T131*(1+SUM($B131:$B$228))+(-'Swap - Encargos'!K48+'Swap - Encargos'!W48-'Swap - Encargos'!$M48)*(1+SUM($B131:$B$228))</f>
        <v>256.65769999999998</v>
      </c>
      <c r="U131" s="4">
        <f>Forward!U131*(1+SUM($B131:$B$228))</f>
        <v>0</v>
      </c>
      <c r="V131" s="6"/>
      <c r="W131" s="20">
        <f t="shared" si="0"/>
        <v>263.49844166666662</v>
      </c>
      <c r="X131" s="20">
        <f t="shared" si="1"/>
        <v>245.36395949494951</v>
      </c>
      <c r="Y131" s="23">
        <f t="shared" si="2"/>
        <v>260.76214499999998</v>
      </c>
      <c r="Z131" s="23">
        <f t="shared" si="3"/>
        <v>242.4455314545454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143.47669833333339</v>
      </c>
      <c r="AJ131" s="9">
        <f t="shared" si="8"/>
        <v>0.35254413410444035</v>
      </c>
      <c r="AK131" s="9">
        <f>IF(AJ131&gt;0,AJ131,0)</f>
        <v>0.35254413410444035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Encargos'!E49+'Swap - Encargos'!Q49-'Swap - Encargos'!$M49)*(1+SUM($B132:$B$228))</f>
        <v>328.07119999999998</v>
      </c>
      <c r="O132" s="4">
        <f>Forward!O132*(1+SUM($B132:$B$228))+(-'Swap - Encargos'!F49+'Swap - Encargos'!R49-'Swap - Encargos'!$M49)*(1+SUM($B132:$B$228))</f>
        <v>259.55</v>
      </c>
      <c r="P132" s="4">
        <f>Forward!P132*(1+SUM($B132:$B$228))+(-'Swap - Encargos'!G49+'Swap - Encargos'!S49-'Swap - Encargos'!$M49)*(1+SUM($B132:$B$228))</f>
        <v>240.86240000000001</v>
      </c>
      <c r="Q132" s="4">
        <f>Forward!Q132*(1+SUM($B132:$B$228))+(-'Swap - Encargos'!H49+'Swap - Encargos'!T49-'Swap - Encargos'!$M49)*(1+SUM($B132:$B$228))</f>
        <v>248.12979999999999</v>
      </c>
      <c r="R132" s="4">
        <f>Forward!R132*(1+SUM($B132:$B$228))+(-'Swap - Encargos'!I49+'Swap - Encargos'!U49-'Swap - Encargos'!$M49)*(1+SUM($B132:$B$228))</f>
        <v>247.0916</v>
      </c>
      <c r="S132" s="4">
        <f>Forward!S132*(1+SUM($B132:$B$228))+(-'Swap - Encargos'!J49+'Swap - Encargos'!V49-'Swap - Encargos'!$M49)*(1+SUM($B132:$B$228))</f>
        <v>251.24439999999998</v>
      </c>
      <c r="T132" s="4">
        <f>Forward!T132*(1+SUM($B132:$B$228))+(-'Swap - Encargos'!K49+'Swap - Encargos'!W49-'Swap - Encargos'!$M49)*(1+SUM($B132:$B$228))</f>
        <v>253.32079999999999</v>
      </c>
      <c r="U132" s="4">
        <f>Forward!U132*(1+SUM($B132:$B$228))</f>
        <v>0</v>
      </c>
      <c r="V132" s="6"/>
      <c r="W132" s="20">
        <f t="shared" si="0"/>
        <v>253.9552555555556</v>
      </c>
      <c r="X132" s="20">
        <f t="shared" si="1"/>
        <v>245.36395949494951</v>
      </c>
      <c r="Y132" s="23">
        <f t="shared" si="2"/>
        <v>251.93653333333336</v>
      </c>
      <c r="Z132" s="23">
        <f t="shared" si="3"/>
        <v>242.4455314545454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153.01988444444441</v>
      </c>
      <c r="AJ132" s="9">
        <f t="shared" si="8"/>
        <v>0.37599319812125237</v>
      </c>
      <c r="AK132" s="9">
        <f>IF(AJ132&gt;0,AJ132,0)</f>
        <v>0.37599319812125237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Encargos'!E50+'Swap - Encargos'!Q50-'Swap - Encargos'!$M50)*(1+SUM($B133:$B$228))</f>
        <v>360.66720000000004</v>
      </c>
      <c r="O133" s="4">
        <f>Forward!O133*(1+SUM($B133:$B$228))+(-'Swap - Encargos'!F50+'Swap - Encargos'!R50-'Swap - Encargos'!$M50)*(1+SUM($B133:$B$228))</f>
        <v>309.8836</v>
      </c>
      <c r="P133" s="4">
        <f>Forward!P133*(1+SUM($B133:$B$228))+(-'Swap - Encargos'!G50+'Swap - Encargos'!S50-'Swap - Encargos'!$M50)*(1+SUM($B133:$B$228))</f>
        <v>290.19200000000001</v>
      </c>
      <c r="Q133" s="4">
        <f>Forward!Q133*(1+SUM($B133:$B$228))+(-'Swap - Encargos'!H50+'Swap - Encargos'!T50-'Swap - Encargos'!$M50)*(1+SUM($B133:$B$228))</f>
        <v>291.22840000000002</v>
      </c>
      <c r="R133" s="4">
        <f>Forward!R133*(1+SUM($B133:$B$228))+(-'Swap - Encargos'!I50+'Swap - Encargos'!U50-'Swap - Encargos'!$M50)*(1+SUM($B133:$B$228))</f>
        <v>267.39120000000003</v>
      </c>
      <c r="S133" s="4">
        <f>Forward!S133*(1+SUM($B133:$B$228))+(-'Swap - Encargos'!J50+'Swap - Encargos'!V50-'Swap - Encargos'!$M50)*(1+SUM($B133:$B$228))</f>
        <v>253.91800000000001</v>
      </c>
      <c r="T133" s="4">
        <f>Forward!T133*(1+SUM($B133:$B$228))+(-'Swap - Encargos'!K50+'Swap - Encargos'!W50-'Swap - Encargos'!$M50)*(1+SUM($B133:$B$228))</f>
        <v>244.59039999999999</v>
      </c>
      <c r="U133" s="4">
        <f>Forward!U133*(1+SUM($B133:$B$228))</f>
        <v>0</v>
      </c>
      <c r="V133" s="6"/>
      <c r="W133" s="20">
        <f t="shared" si="0"/>
        <v>299.03018888888886</v>
      </c>
      <c r="X133" s="20">
        <f t="shared" si="1"/>
        <v>245.36395949494951</v>
      </c>
      <c r="Y133" s="23">
        <f t="shared" si="2"/>
        <v>284.30179333333336</v>
      </c>
      <c r="Z133" s="23">
        <f t="shared" si="3"/>
        <v>242.4455314545454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107.94495111111115</v>
      </c>
      <c r="AJ133" s="9">
        <f t="shared" si="8"/>
        <v>0.26523721107660569</v>
      </c>
      <c r="AK133" s="9">
        <f>IF(AJ133&gt;0,AJ133,0)</f>
        <v>0.26523721107660569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Encargos'!F51+'Swap - Encargos'!R51-'Swap - Encargos'!$M51)*(1+SUM($B134:$B$228))</f>
        <v>376.04839999999996</v>
      </c>
      <c r="P134" s="4">
        <f>Forward!P134*(1+SUM($B134:$B$228))+(-'Swap - Encargos'!G51+'Swap - Encargos'!S51-'Swap - Encargos'!$M51)*(1+SUM($B134:$B$228))</f>
        <v>314.06239999999997</v>
      </c>
      <c r="Q134" s="4">
        <f>Forward!Q134*(1+SUM($B134:$B$228))+(-'Swap - Encargos'!H51+'Swap - Encargos'!T51-'Swap - Encargos'!$M51)*(1+SUM($B134:$B$228))</f>
        <v>313.02929999999998</v>
      </c>
      <c r="R134" s="4">
        <f>Forward!R134*(1+SUM($B134:$B$228))+(-'Swap - Encargos'!I51+'Swap - Encargos'!U51-'Swap - Encargos'!$M51)*(1+SUM($B134:$B$228))</f>
        <v>293.40039999999999</v>
      </c>
      <c r="S134" s="4">
        <f>Forward!S134*(1+SUM($B134:$B$228))+(-'Swap - Encargos'!J51+'Swap - Encargos'!V51-'Swap - Encargos'!$M51)*(1+SUM($B134:$B$228))</f>
        <v>265.50669999999997</v>
      </c>
      <c r="T134" s="4">
        <f>Forward!T134*(1+SUM($B134:$B$228))+(-'Swap - Encargos'!K51+'Swap - Encargos'!W51-'Swap - Encargos'!$M51)*(1+SUM($B134:$B$228))</f>
        <v>253.10949999999997</v>
      </c>
      <c r="U134" s="4">
        <f>Forward!U134*(1+SUM($B134:$B$228))</f>
        <v>0</v>
      </c>
      <c r="V134" s="6"/>
      <c r="W134" s="20">
        <f t="shared" si="0"/>
        <v>334.3800333333333</v>
      </c>
      <c r="X134" s="20">
        <f t="shared" si="1"/>
        <v>245.36395949494951</v>
      </c>
      <c r="Y134" s="23">
        <f t="shared" si="2"/>
        <v>312.40944000000002</v>
      </c>
      <c r="Z134" s="23">
        <f t="shared" si="3"/>
        <v>242.4455314545454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68.52896666666669</v>
      </c>
      <c r="AJ134" s="9">
        <f t="shared" si="8"/>
        <v>0.17008547008547015</v>
      </c>
      <c r="AK134" s="9">
        <f>IF(AJ134&gt;0,AJ134,0)</f>
        <v>0.17008547008547015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Encargos'!F52+'Swap - Encargos'!R52-'Swap - Encargos'!$M52)*(1+SUM($B135:$B$228))</f>
        <v>422.05589999999995</v>
      </c>
      <c r="P135" s="4">
        <f>Forward!P135*(1+SUM($B135:$B$228))+(-'Swap - Encargos'!G52+'Swap - Encargos'!S52-'Swap - Encargos'!$M52)*(1+SUM($B135:$B$228))</f>
        <v>316.28519999999997</v>
      </c>
      <c r="Q135" s="4">
        <f>Forward!Q135*(1+SUM($B135:$B$228))+(-'Swap - Encargos'!H52+'Swap - Encargos'!T52-'Swap - Encargos'!$M52)*(1+SUM($B135:$B$228))</f>
        <v>325.52729999999997</v>
      </c>
      <c r="R135" s="4">
        <f>Forward!R135*(1+SUM($B135:$B$228))+(-'Swap - Encargos'!I52+'Swap - Encargos'!U52-'Swap - Encargos'!$M52)*(1+SUM($B135:$B$228))</f>
        <v>297.80099999999999</v>
      </c>
      <c r="S135" s="4">
        <f>Forward!S135*(1+SUM($B135:$B$228))+(-'Swap - Encargos'!J52+'Swap - Encargos'!V52-'Swap - Encargos'!$M52)*(1+SUM($B135:$B$228))</f>
        <v>281.37059999999997</v>
      </c>
      <c r="T135" s="4">
        <f>Forward!T135*(1+SUM($B135:$B$228))+(-'Swap - Encargos'!K52+'Swap - Encargos'!W52-'Swap - Encargos'!$M52)*(1+SUM($B135:$B$228))</f>
        <v>254.6712</v>
      </c>
      <c r="U135" s="4">
        <f>Forward!U135*(1+SUM($B135:$B$228))</f>
        <v>0</v>
      </c>
      <c r="V135" s="6"/>
      <c r="W135" s="20">
        <f t="shared" si="0"/>
        <v>351.17127499999998</v>
      </c>
      <c r="X135" s="20">
        <f t="shared" si="1"/>
        <v>245.36395949494951</v>
      </c>
      <c r="Y135" s="23">
        <f t="shared" si="2"/>
        <v>325.81825500000002</v>
      </c>
      <c r="Z135" s="23">
        <f t="shared" si="3"/>
        <v>242.4455314545454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51.737725000000012</v>
      </c>
      <c r="AJ135" s="9">
        <f>(AE135-W135)/AE135</f>
        <v>0.12841044752040787</v>
      </c>
      <c r="AK135" s="9">
        <f>IF(AJ135&gt;0,AJ135,0)</f>
        <v>0.12841044752040787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Encargos'!F53+'Swap - Encargos'!R53-'Swap - Encargos'!$M53)*(1+SUM($B136:$B$228))</f>
        <v>381.01949999999999</v>
      </c>
      <c r="P136" s="4">
        <f>Forward!P136*(1+SUM($B136:$B$228))+(-'Swap - Encargos'!G53+'Swap - Encargos'!S53-'Swap - Encargos'!$M53)*(1+SUM($B136:$B$228))</f>
        <v>303.38550000000004</v>
      </c>
      <c r="Q136" s="4">
        <f>Forward!Q136*(1+SUM($B136:$B$228))+(-'Swap - Encargos'!H53+'Swap - Encargos'!T53-'Swap - Encargos'!$M53)*(1+SUM($B136:$B$228))</f>
        <v>300.32100000000003</v>
      </c>
      <c r="R136" s="4">
        <f>Forward!R136*(1+SUM($B136:$B$228))+(-'Swap - Encargos'!I53+'Swap - Encargos'!U53-'Swap - Encargos'!$M53)*(1+SUM($B136:$B$228))</f>
        <v>286.02000000000004</v>
      </c>
      <c r="S136" s="4">
        <f>Forward!S136*(1+SUM($B136:$B$228))+(-'Swap - Encargos'!J53+'Swap - Encargos'!V53-'Swap - Encargos'!$M53)*(1+SUM($B136:$B$228))</f>
        <v>274.7835</v>
      </c>
      <c r="T136" s="4">
        <f>Forward!T136*(1+SUM($B136:$B$228))+(-'Swap - Encargos'!K53+'Swap - Encargos'!W53-'Swap - Encargos'!$M53)*(1+SUM($B136:$B$228))</f>
        <v>259.46100000000001</v>
      </c>
      <c r="U136" s="4">
        <f>Forward!U136*(1+SUM($B136:$B$228))</f>
        <v>0</v>
      </c>
      <c r="V136" s="6"/>
      <c r="W136" s="20">
        <f t="shared" si="0"/>
        <v>322.96425000000005</v>
      </c>
      <c r="X136" s="20">
        <f t="shared" si="1"/>
        <v>245.36395949494951</v>
      </c>
      <c r="Y136" s="23">
        <f t="shared" si="2"/>
        <v>305.05395000000004</v>
      </c>
      <c r="Z136" s="23">
        <f t="shared" si="3"/>
        <v>242.4455314545454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79.944749999999942</v>
      </c>
      <c r="AJ136" s="9">
        <f t="shared" ref="AJ136:AJ139" si="18">(AE136-W136)/AE136</f>
        <v>0.19841887374072048</v>
      </c>
      <c r="AK136" s="9">
        <f t="shared" ref="AK136:AK139" si="19">IF(AJ136&gt;0,AJ136,0)</f>
        <v>0.19841887374072048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Encargos'!F54+'Swap - Encargos'!R54-'Swap - Encargos'!$M54)*(1+SUM($B137:$B$228))</f>
        <v>311.54360000000003</v>
      </c>
      <c r="P137" s="4">
        <f>Forward!P137*(1+SUM($B137:$B$228))+(-'Swap - Encargos'!G54+'Swap - Encargos'!S54-'Swap - Encargos'!$M54)*(1+SUM($B137:$B$228))</f>
        <v>298.35119999999995</v>
      </c>
      <c r="Q137" s="4">
        <f>Forward!Q137*(1+SUM($B137:$B$228))+(-'Swap - Encargos'!H54+'Swap - Encargos'!T54-'Swap - Encargos'!$M54)*(1+SUM($B137:$B$228))</f>
        <v>303.42520000000002</v>
      </c>
      <c r="R137" s="4">
        <f>Forward!R137*(1+SUM($B137:$B$228))+(-'Swap - Encargos'!I54+'Swap - Encargos'!U54-'Swap - Encargos'!$M54)*(1+SUM($B137:$B$228))</f>
        <v>283.12919999999997</v>
      </c>
      <c r="S137" s="4">
        <f>Forward!S137*(1+SUM($B137:$B$228))+(-'Swap - Encargos'!J54+'Swap - Encargos'!V54-'Swap - Encargos'!$M54)*(1+SUM($B137:$B$228))</f>
        <v>260.80359999999996</v>
      </c>
      <c r="T137" s="4">
        <f>Forward!T137*(1+SUM($B137:$B$228))+(-'Swap - Encargos'!K54+'Swap - Encargos'!W54-'Swap - Encargos'!$M54)*(1+SUM($B137:$B$228))</f>
        <v>257.75919999999996</v>
      </c>
      <c r="U137" s="4">
        <f>Forward!U137*(1+SUM($B137:$B$228))</f>
        <v>0</v>
      </c>
      <c r="V137" s="4"/>
      <c r="W137" s="20">
        <f t="shared" si="0"/>
        <v>302.07213333333334</v>
      </c>
      <c r="X137" s="20">
        <f t="shared" si="1"/>
        <v>245.36395949494951</v>
      </c>
      <c r="Y137" s="23">
        <f t="shared" si="2"/>
        <v>288.76134000000002</v>
      </c>
      <c r="Z137" s="23">
        <f t="shared" si="3"/>
        <v>242.4455314545454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100.83686666666665</v>
      </c>
      <c r="AJ137" s="9">
        <f t="shared" si="18"/>
        <v>0.25027206308786015</v>
      </c>
      <c r="AK137" s="9">
        <f t="shared" si="19"/>
        <v>0.25027206308786015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Encargos'!F55+'Swap - Encargos'!R55-'Swap - Encargos'!$M55)*(1+SUM($B138:$B$228))</f>
        <v>347.79449999999997</v>
      </c>
      <c r="P138" s="4">
        <f>Forward!P138*(1+SUM($B138:$B$228))+(-'Swap - Encargos'!G55+'Swap - Encargos'!S55-'Swap - Encargos'!$M55)*(1+SUM($B138:$B$228))</f>
        <v>308.47860000000003</v>
      </c>
      <c r="Q138" s="4">
        <f>Forward!Q138*(1+SUM($B138:$B$228))+(-'Swap - Encargos'!H55+'Swap - Encargos'!T55-'Swap - Encargos'!$M55)*(1+SUM($B138:$B$228))</f>
        <v>302.42999999999995</v>
      </c>
      <c r="R138" s="4">
        <f>Forward!R138*(1+SUM($B138:$B$228))+(-'Swap - Encargos'!I55+'Swap - Encargos'!U55-'Swap - Encargos'!$M55)*(1+SUM($B138:$B$228))</f>
        <v>283.27609999999999</v>
      </c>
      <c r="S138" s="4">
        <f>Forward!S138*(1+SUM($B138:$B$228))+(-'Swap - Encargos'!J55+'Swap - Encargos'!V55-'Swap - Encargos'!$M55)*(1+SUM($B138:$B$228))</f>
        <v>279.24369999999999</v>
      </c>
      <c r="T138" s="4">
        <f>Forward!T138*(1+SUM($B138:$B$228))+(-'Swap - Encargos'!K55+'Swap - Encargos'!W55-'Swap - Encargos'!$M55)*(1+SUM($B138:$B$228))</f>
        <v>255.04930000000002</v>
      </c>
      <c r="U138" s="4">
        <f>Forward!U138*(1+SUM($B138:$B$228))</f>
        <v>0</v>
      </c>
      <c r="V138" s="4"/>
      <c r="W138" s="20">
        <f t="shared" si="0"/>
        <v>312.39898888888888</v>
      </c>
      <c r="X138" s="20">
        <f t="shared" si="1"/>
        <v>245.36395949494951</v>
      </c>
      <c r="Y138" s="23">
        <f t="shared" si="2"/>
        <v>298.06156666666664</v>
      </c>
      <c r="Z138" s="23">
        <f t="shared" si="3"/>
        <v>242.4455314545454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90.510011111111112</v>
      </c>
      <c r="AJ138" s="9">
        <f t="shared" si="18"/>
        <v>0.22464132375080009</v>
      </c>
      <c r="AK138" s="9">
        <f t="shared" si="19"/>
        <v>0.22464132375080009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Encargos'!F56+'Swap - Encargos'!R56-'Swap - Encargos'!$M56)*(1+SUM($B139:$B$228))</f>
        <v>342.78659999999996</v>
      </c>
      <c r="P139" s="4">
        <f>Forward!P139*(1+SUM($B139:$B$228))+(-'Swap - Encargos'!G56+'Swap - Encargos'!S56-'Swap - Encargos'!$M56)*(1+SUM($B139:$B$228))</f>
        <v>317.72910000000002</v>
      </c>
      <c r="Q139" s="4">
        <f>Forward!Q139*(1+SUM($B139:$B$228))+(-'Swap - Encargos'!H56+'Swap - Encargos'!T56-'Swap - Encargos'!$M56)*(1+SUM($B139:$B$228))</f>
        <v>302.69459999999998</v>
      </c>
      <c r="R139" s="4">
        <f>Forward!R139*(1+SUM($B139:$B$228))+(-'Swap - Encargos'!I56+'Swap - Encargos'!U56-'Swap - Encargos'!$M56)*(1+SUM($B139:$B$228))</f>
        <v>285.65549999999996</v>
      </c>
      <c r="S139" s="4">
        <f>Forward!S139*(1+SUM($B139:$B$228))+(-'Swap - Encargos'!J56+'Swap - Encargos'!V56-'Swap - Encargos'!$M56)*(1+SUM($B139:$B$228))</f>
        <v>269.61869999999999</v>
      </c>
      <c r="T139" s="4">
        <f>Forward!T139*(1+SUM($B139:$B$228))+(-'Swap - Encargos'!K56+'Swap - Encargos'!W56-'Swap - Encargos'!$M56)*(1+SUM($B139:$B$228))</f>
        <v>256.58879999999999</v>
      </c>
      <c r="U139" s="4">
        <f>Forward!U139*(1+SUM($B139:$B$228))</f>
        <v>0</v>
      </c>
      <c r="V139" s="4"/>
      <c r="W139" s="20">
        <f t="shared" si="0"/>
        <v>313.13522499999999</v>
      </c>
      <c r="X139" s="20">
        <f t="shared" si="1"/>
        <v>245.36395949494951</v>
      </c>
      <c r="Y139" s="23">
        <f t="shared" si="2"/>
        <v>296.51375000000002</v>
      </c>
      <c r="Z139" s="23">
        <f t="shared" si="3"/>
        <v>242.4455314545454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89.773775000000001</v>
      </c>
      <c r="AJ139" s="9">
        <f t="shared" si="18"/>
        <v>0.22281402252121446</v>
      </c>
      <c r="AK139" s="9">
        <f t="shared" si="19"/>
        <v>0.22281402252121446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Encargos'!F57+'Swap - Encargos'!R57-'Swap - Encargos'!$M57)*(1+SUM($B140:$B$228))</f>
        <v>299.20929999999998</v>
      </c>
      <c r="P140" s="4">
        <f>Forward!P140*(1+SUM($B140:$B$228))+(-'Swap - Encargos'!G57+'Swap - Encargos'!S57-'Swap - Encargos'!$M57)*(1+SUM($B140:$B$228))</f>
        <v>321.22469999999998</v>
      </c>
      <c r="Q140" s="4">
        <f>Forward!Q140*(1+SUM($B140:$B$228))+(-'Swap - Encargos'!H57+'Swap - Encargos'!T57-'Swap - Encargos'!$M57)*(1+SUM($B140:$B$228))</f>
        <v>304.21279999999996</v>
      </c>
      <c r="R140" s="4">
        <f>Forward!R140*(1+SUM($B140:$B$228))+(-'Swap - Encargos'!I57+'Swap - Encargos'!U57-'Swap - Encargos'!$M57)*(1+SUM($B140:$B$228))</f>
        <v>285.19949999999994</v>
      </c>
      <c r="S140" s="4">
        <f>Forward!S140*(1+SUM($B140:$B$228))+(-'Swap - Encargos'!J57+'Swap - Encargos'!V57-'Swap - Encargos'!$M57)*(1+SUM($B140:$B$228))</f>
        <v>265.18549999999999</v>
      </c>
      <c r="T140" s="4">
        <f>Forward!T140*(1+SUM($B140:$B$228))+(-'Swap - Encargos'!K57+'Swap - Encargos'!W57-'Swap - Encargos'!$M57)*(1+SUM($B140:$B$228))</f>
        <v>257.17989999999998</v>
      </c>
      <c r="U140" s="4">
        <f>Forward!U140*(1+SUM($B140:$B$228))</f>
        <v>0</v>
      </c>
      <c r="V140" s="4"/>
      <c r="W140" s="20">
        <f t="shared" si="0"/>
        <v>305.88063333333332</v>
      </c>
      <c r="X140" s="20">
        <f t="shared" si="1"/>
        <v>245.36395949494951</v>
      </c>
      <c r="Y140" s="23">
        <f t="shared" si="2"/>
        <v>290.80341999999996</v>
      </c>
      <c r="Z140" s="23">
        <f t="shared" si="3"/>
        <v>242.4455314545454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97.02836666666667</v>
      </c>
      <c r="AJ140" s="9">
        <f t="shared" ref="AJ140" si="23">(AE140-W140)/AE140</f>
        <v>0.24081955644243905</v>
      </c>
      <c r="AK140" s="9">
        <f t="shared" ref="AK140" si="24">IF(AJ140&gt;0,AJ140,0)</f>
        <v>0.24081955644243905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839A-2A9A-4E09-9737-E79AAB75F7C1}">
  <dimension ref="A1:CV145"/>
  <sheetViews>
    <sheetView topLeftCell="A100" zoomScale="85" zoomScaleNormal="85" workbookViewId="0">
      <selection activeCell="M104" sqref="M10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Encargos'!$L3)*(1+SUM($B86:$B$228))</f>
        <v>249.75720000000001</v>
      </c>
      <c r="L86" s="4">
        <f>Forward!L86*(1+SUM($B86:$B$228))+(-'Swap - Encargos'!$L3)*(1+SUM($B86:$B$228))</f>
        <v>258.32729999999998</v>
      </c>
      <c r="M86" s="4">
        <f>Forward!M86*(1+SUM($B86:$B$228))+(-'Swap - Encargos'!$L3)*(1+SUM($B86:$B$228))</f>
        <v>225.27120000000002</v>
      </c>
      <c r="N86" s="4">
        <f>Forward!N86*(1+SUM($B86:$B$228))+(-'Swap - Encargos'!$L3)*(1+SUM($B86:$B$228))</f>
        <v>206.9067</v>
      </c>
      <c r="O86" s="4">
        <f>Forward!O86*(1+SUM($B86:$B$228))+(-'Swap - Encargos'!$L3)*(1+SUM($B86:$B$228))</f>
        <v>197.1123</v>
      </c>
      <c r="P86" s="4">
        <f>Forward!P86*(1+SUM($B86:$B$228))+(-'Swap - Encargos'!$L3)*(1+SUM($B86:$B$228))</f>
        <v>187.31790000000001</v>
      </c>
      <c r="Q86" s="4">
        <f>Forward!Q86*(1+SUM($B86:$B$228))+(-'Swap - Encargos'!$L3)*(1+SUM($B86:$B$228))</f>
        <v>181.19639999999998</v>
      </c>
      <c r="R86" s="4">
        <f>Forward!R86*(1+SUM($B86:$B$228))+(-'Swap - Encargos'!$L3)*(1+SUM($B86:$B$228))</f>
        <v>175.07490000000001</v>
      </c>
      <c r="S86" s="4">
        <f>Forward!S86*(1+SUM($B86:$B$228))+(-'Swap - Encargos'!$L3)*(1+SUM($B86:$B$228))</f>
        <v>168.95339999999999</v>
      </c>
      <c r="T86" s="4">
        <f>Forward!T86*(1+SUM($B86:$B$228))+(-'Swap - Encargos'!$L3)*(1+SUM($B86:$B$228))</f>
        <v>162.83190000000002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244.45190000000002</v>
      </c>
      <c r="X86" s="20">
        <f t="shared" ref="X86:X140" si="1">AVERAGE($W$2:$W$198)</f>
        <v>189.38015520202026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227.47494</v>
      </c>
      <c r="Z86" s="23">
        <f t="shared" ref="Z86:Z140" si="3">AVERAGE($Y$2:$Y$198)</f>
        <v>182.79316475757577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130.18389999999994</v>
      </c>
      <c r="AJ86" s="9">
        <f t="shared" ref="AJ86:AJ134" si="8">(AE86-W86)/AE86</f>
        <v>0.34749455337690621</v>
      </c>
      <c r="AK86" s="9">
        <f t="shared" ref="AK86:AK130" si="9">IF(AJ86&gt;0,AJ86,0)</f>
        <v>0.34749455337690621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Encargos'!$L4)*(1+SUM($B87:$B$228))</f>
        <v>174.30270000000002</v>
      </c>
      <c r="L87" s="4">
        <f>Forward!L87*(1+SUM($B87:$B$228))+(-'Swap - Encargos'!$L4)*(1+SUM($B87:$B$228))</f>
        <v>248.65559999999999</v>
      </c>
      <c r="M87" s="4">
        <f>Forward!M87*(1+SUM($B87:$B$228))+(-'Swap - Encargos'!$L4)*(1+SUM($B87:$B$228))</f>
        <v>230.37209999999999</v>
      </c>
      <c r="N87" s="4">
        <f>Forward!N87*(1+SUM($B87:$B$228))+(-'Swap - Encargos'!$L4)*(1+SUM($B87:$B$228))</f>
        <v>208.43190000000001</v>
      </c>
      <c r="O87" s="4">
        <f>Forward!O87*(1+SUM($B87:$B$228))+(-'Swap - Encargos'!$L4)*(1+SUM($B87:$B$228))</f>
        <v>198.6807</v>
      </c>
      <c r="P87" s="4">
        <f>Forward!P87*(1+SUM($B87:$B$228))+(-'Swap - Encargos'!$L4)*(1+SUM($B87:$B$228))</f>
        <v>188.92950000000002</v>
      </c>
      <c r="Q87" s="4">
        <f>Forward!Q87*(1+SUM($B87:$B$228))+(-'Swap - Encargos'!$L4)*(1+SUM($B87:$B$228))</f>
        <v>182.83500000000001</v>
      </c>
      <c r="R87" s="4">
        <f>Forward!R87*(1+SUM($B87:$B$228))+(-'Swap - Encargos'!$L4)*(1+SUM($B87:$B$228))</f>
        <v>176.7405</v>
      </c>
      <c r="S87" s="4">
        <f>Forward!S87*(1+SUM($B87:$B$228))+(-'Swap - Encargos'!$L4)*(1+SUM($B87:$B$228))</f>
        <v>170.64600000000002</v>
      </c>
      <c r="T87" s="4">
        <f>Forward!T87*(1+SUM($B87:$B$228))+(-'Swap - Encargos'!$L4)*(1+SUM($B87:$B$228))</f>
        <v>164.5515</v>
      </c>
      <c r="U87" s="4">
        <f>Forward!U87*(1+SUM($B87:$B$228))</f>
        <v>0</v>
      </c>
      <c r="V87" s="6"/>
      <c r="W87" s="20">
        <f t="shared" si="0"/>
        <v>218.72483333333332</v>
      </c>
      <c r="X87" s="20">
        <f t="shared" si="1"/>
        <v>189.38015520202026</v>
      </c>
      <c r="Y87" s="23">
        <f t="shared" si="2"/>
        <v>212.33238</v>
      </c>
      <c r="Z87" s="23">
        <f t="shared" si="3"/>
        <v>182.79316475757577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155.91096666666664</v>
      </c>
      <c r="AJ87" s="9">
        <f t="shared" si="8"/>
        <v>0.41616675893405453</v>
      </c>
      <c r="AK87" s="9">
        <f t="shared" si="9"/>
        <v>0.41616675893405453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Encargos'!$L5)*(1+SUM($B88:$B$228))</f>
        <v>195.82560000000001</v>
      </c>
      <c r="L88" s="4">
        <f>Forward!L88*(1+SUM($B88:$B$228))+(-'Swap - Encargos'!$L5)*(1+SUM($B88:$B$228))</f>
        <v>275.60640000000001</v>
      </c>
      <c r="M88" s="4">
        <f>Forward!M88*(1+SUM($B88:$B$228))+(-'Swap - Encargos'!$L5)*(1+SUM($B88:$B$228))</f>
        <v>235.71600000000001</v>
      </c>
      <c r="N88" s="4">
        <f>Forward!N88*(1+SUM($B88:$B$228))+(-'Swap - Encargos'!$L5)*(1+SUM($B88:$B$228))</f>
        <v>205.49600000000001</v>
      </c>
      <c r="O88" s="4">
        <f>Forward!O88*(1+SUM($B88:$B$228))+(-'Swap - Encargos'!$L5)*(1+SUM($B88:$B$228))</f>
        <v>195.82560000000001</v>
      </c>
      <c r="P88" s="4">
        <f>Forward!P88*(1+SUM($B88:$B$228))+(-'Swap - Encargos'!$L5)*(1+SUM($B88:$B$228))</f>
        <v>186.15520000000001</v>
      </c>
      <c r="Q88" s="4">
        <f>Forward!Q88*(1+SUM($B88:$B$228))+(-'Swap - Encargos'!$L5)*(1+SUM($B88:$B$228))</f>
        <v>180.1112</v>
      </c>
      <c r="R88" s="4">
        <f>Forward!R88*(1+SUM($B88:$B$228))+(-'Swap - Encargos'!$L5)*(1+SUM($B88:$B$228))</f>
        <v>174.06720000000001</v>
      </c>
      <c r="S88" s="4">
        <f>Forward!S88*(1+SUM($B88:$B$228))+(-'Swap - Encargos'!$L5)*(1+SUM($B88:$B$228))</f>
        <v>168.0232</v>
      </c>
      <c r="T88" s="4">
        <f>Forward!T88*(1+SUM($B88:$B$228))+(-'Swap - Encargos'!$L5)*(1+SUM($B88:$B$228))</f>
        <v>161.97919999999999</v>
      </c>
      <c r="U88" s="4">
        <f>Forward!U88*(1+SUM($B88:$B$228))</f>
        <v>0</v>
      </c>
      <c r="V88" s="6"/>
      <c r="W88" s="20">
        <f t="shared" si="0"/>
        <v>236.25324444444445</v>
      </c>
      <c r="X88" s="20">
        <f t="shared" si="1"/>
        <v>189.38015520202026</v>
      </c>
      <c r="Y88" s="23">
        <f t="shared" si="2"/>
        <v>221.37157333333332</v>
      </c>
      <c r="Z88" s="23">
        <f t="shared" si="3"/>
        <v>182.79316475757577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138.38255555555551</v>
      </c>
      <c r="AJ88" s="9">
        <f t="shared" si="8"/>
        <v>0.36937888892507209</v>
      </c>
      <c r="AK88" s="9">
        <f t="shared" si="9"/>
        <v>0.36937888892507209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Encargos'!$L6)*(1+SUM($B89:$B$228))</f>
        <v>169.3492</v>
      </c>
      <c r="L89" s="4">
        <f>Forward!L89*(1+SUM($B89:$B$228))+(-'Swap - Encargos'!$L6)*(1+SUM($B89:$B$228))</f>
        <v>271.9128</v>
      </c>
      <c r="M89" s="4">
        <f>Forward!M89*(1+SUM($B89:$B$228))+(-'Swap - Encargos'!$L6)*(1+SUM($B89:$B$228))</f>
        <v>242.09780000000001</v>
      </c>
      <c r="N89" s="4">
        <f>Forward!N89*(1+SUM($B89:$B$228))+(-'Swap - Encargos'!$L6)*(1+SUM($B89:$B$228))</f>
        <v>205.12720000000002</v>
      </c>
      <c r="O89" s="4">
        <f>Forward!O89*(1+SUM($B89:$B$228))+(-'Swap - Encargos'!$L6)*(1+SUM($B89:$B$228))</f>
        <v>195.58640000000003</v>
      </c>
      <c r="P89" s="4">
        <f>Forward!P89*(1+SUM($B89:$B$228))+(-'Swap - Encargos'!$L6)*(1+SUM($B89:$B$228))</f>
        <v>186.04560000000004</v>
      </c>
      <c r="Q89" s="4">
        <f>Forward!Q89*(1+SUM($B89:$B$228))+(-'Swap - Encargos'!$L6)*(1+SUM($B89:$B$228))</f>
        <v>180.08260000000001</v>
      </c>
      <c r="R89" s="4">
        <f>Forward!R89*(1+SUM($B89:$B$228))+(-'Swap - Encargos'!$L6)*(1+SUM($B89:$B$228))</f>
        <v>174.11959999999999</v>
      </c>
      <c r="S89" s="4">
        <f>Forward!S89*(1+SUM($B89:$B$228))+(-'Swap - Encargos'!$L6)*(1+SUM($B89:$B$228))</f>
        <v>168.15660000000003</v>
      </c>
      <c r="T89" s="4">
        <f>Forward!T89*(1+SUM($B89:$B$228))+(-'Swap - Encargos'!$L6)*(1+SUM($B89:$B$228))</f>
        <v>162.1936</v>
      </c>
      <c r="U89" s="4">
        <f>Forward!U89*(1+SUM($B89:$B$228))</f>
        <v>0</v>
      </c>
      <c r="V89" s="6"/>
      <c r="W89" s="20">
        <f t="shared" si="0"/>
        <v>230.76810000000003</v>
      </c>
      <c r="X89" s="20">
        <f t="shared" si="1"/>
        <v>189.38015520202026</v>
      </c>
      <c r="Y89" s="23">
        <f t="shared" si="2"/>
        <v>217.64950000000002</v>
      </c>
      <c r="Z89" s="23">
        <f t="shared" si="3"/>
        <v>182.79316475757577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143.86769999999993</v>
      </c>
      <c r="AJ89" s="9">
        <f t="shared" si="8"/>
        <v>0.38402016037976067</v>
      </c>
      <c r="AK89" s="9">
        <f t="shared" si="9"/>
        <v>0.38402016037976067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Encargos'!$L7)*(1+SUM($B90:$B$228))</f>
        <v>165.48</v>
      </c>
      <c r="L90" s="4">
        <f>Forward!L90*(1+SUM($B90:$B$228))+(-'Swap - Encargos'!$L7)*(1+SUM($B90:$B$228))</f>
        <v>242.30999999999997</v>
      </c>
      <c r="M90" s="4">
        <f>Forward!M90*(1+SUM($B90:$B$228))+(-'Swap - Encargos'!$L7)*(1+SUM($B90:$B$228))</f>
        <v>234.03599999999997</v>
      </c>
      <c r="N90" s="4">
        <f>Forward!N90*(1+SUM($B90:$B$228))+(-'Swap - Encargos'!$L7)*(1+SUM($B90:$B$228))</f>
        <v>210.39599999999999</v>
      </c>
      <c r="O90" s="4">
        <f>Forward!O90*(1+SUM($B90:$B$228))+(-'Swap - Encargos'!$L7)*(1+SUM($B90:$B$228))</f>
        <v>200.93999999999997</v>
      </c>
      <c r="P90" s="4">
        <f>Forward!P90*(1+SUM($B90:$B$228))+(-'Swap - Encargos'!$L7)*(1+SUM($B90:$B$228))</f>
        <v>191.48399999999998</v>
      </c>
      <c r="Q90" s="4">
        <f>Forward!Q90*(1+SUM($B90:$B$228))+(-'Swap - Encargos'!$L7)*(1+SUM($B90:$B$228))</f>
        <v>185.57399999999998</v>
      </c>
      <c r="R90" s="4">
        <f>Forward!R90*(1+SUM($B90:$B$228))+(-'Swap - Encargos'!$L7)*(1+SUM($B90:$B$228))</f>
        <v>179.66399999999999</v>
      </c>
      <c r="S90" s="4">
        <f>Forward!S90*(1+SUM($B90:$B$228))+(-'Swap - Encargos'!$L7)*(1+SUM($B90:$B$228))</f>
        <v>173.75399999999999</v>
      </c>
      <c r="T90" s="4">
        <f>Forward!T90*(1+SUM($B90:$B$228))+(-'Swap - Encargos'!$L7)*(1+SUM($B90:$B$228))</f>
        <v>167.84399999999999</v>
      </c>
      <c r="U90" s="4">
        <f>Forward!U90*(1+SUM($B90:$B$228))</f>
        <v>0</v>
      </c>
      <c r="V90" s="6"/>
      <c r="W90" s="20">
        <f t="shared" si="0"/>
        <v>218.93266666666665</v>
      </c>
      <c r="X90" s="20">
        <f t="shared" si="1"/>
        <v>189.38015520202026</v>
      </c>
      <c r="Y90" s="23">
        <f t="shared" si="2"/>
        <v>212.36599999999996</v>
      </c>
      <c r="Z90" s="23">
        <f t="shared" si="3"/>
        <v>182.79316475757577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155.70313333333331</v>
      </c>
      <c r="AJ90" s="9">
        <f t="shared" si="8"/>
        <v>0.41561199792794318</v>
      </c>
      <c r="AK90" s="9">
        <f t="shared" si="9"/>
        <v>0.41561199792794318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Encargos'!$L8)*(1+SUM($B91:$B$228))</f>
        <v>157.75819999999999</v>
      </c>
      <c r="L91" s="4">
        <f>Forward!L91*(1+SUM($B91:$B$228))+(-'Swap - Encargos'!$L8)*(1+SUM($B91:$B$228))</f>
        <v>237.81459999999998</v>
      </c>
      <c r="M91" s="4">
        <f>Forward!M91*(1+SUM($B91:$B$228))+(-'Swap - Encargos'!$L8)*(1+SUM($B91:$B$228))</f>
        <v>227.21889999999996</v>
      </c>
      <c r="N91" s="4">
        <f>Forward!N91*(1+SUM($B91:$B$228))+(-'Swap - Encargos'!$L8)*(1+SUM($B91:$B$228))</f>
        <v>202.49560000000002</v>
      </c>
      <c r="O91" s="4">
        <f>Forward!O91*(1+SUM($B91:$B$228))+(-'Swap - Encargos'!$L8)*(1+SUM($B91:$B$228))</f>
        <v>193.0772</v>
      </c>
      <c r="P91" s="4">
        <f>Forward!P91*(1+SUM($B91:$B$228))+(-'Swap - Encargos'!$L8)*(1+SUM($B91:$B$228))</f>
        <v>183.65879999999999</v>
      </c>
      <c r="Q91" s="4">
        <f>Forward!Q91*(1+SUM($B91:$B$228))+(-'Swap - Encargos'!$L8)*(1+SUM($B91:$B$228))</f>
        <v>177.77229999999997</v>
      </c>
      <c r="R91" s="4">
        <f>Forward!R91*(1+SUM($B91:$B$228))+(-'Swap - Encargos'!$L8)*(1+SUM($B91:$B$228))</f>
        <v>171.88580000000002</v>
      </c>
      <c r="S91" s="4">
        <f>Forward!S91*(1+SUM($B91:$B$228))+(-'Swap - Encargos'!$L8)*(1+SUM($B91:$B$228))</f>
        <v>165.99930000000001</v>
      </c>
      <c r="T91" s="4">
        <f>Forward!T91*(1+SUM($B91:$B$228))+(-'Swap - Encargos'!$L8)*(1+SUM($B91:$B$228))</f>
        <v>160.11279999999999</v>
      </c>
      <c r="U91" s="4">
        <f>Forward!U91*(1+SUM($B91:$B$228))</f>
        <v>0</v>
      </c>
      <c r="V91" s="6"/>
      <c r="W91" s="20">
        <f t="shared" si="0"/>
        <v>213.81076111111111</v>
      </c>
      <c r="X91" s="20">
        <f t="shared" si="1"/>
        <v>189.38015520202026</v>
      </c>
      <c r="Y91" s="23">
        <f t="shared" si="2"/>
        <v>205.83128333333335</v>
      </c>
      <c r="Z91" s="23">
        <f t="shared" si="3"/>
        <v>182.79316475757577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160.82503888888886</v>
      </c>
      <c r="AJ91" s="9">
        <f t="shared" si="8"/>
        <v>0.42928369069076922</v>
      </c>
      <c r="AK91" s="9">
        <f t="shared" si="9"/>
        <v>0.42928369069076922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Encargos'!$L9)*(1+SUM($B92:$B$228))</f>
        <v>78.430200000000013</v>
      </c>
      <c r="L92" s="4">
        <f>Forward!L92*(1+SUM($B92:$B$228))+(-'Swap - Encargos'!$L9)*(1+SUM($B92:$B$228))</f>
        <v>218.90220000000002</v>
      </c>
      <c r="M92" s="4">
        <f>Forward!M92*(1+SUM($B92:$B$228))+(-'Swap - Encargos'!$L9)*(1+SUM($B92:$B$228))</f>
        <v>218.90220000000002</v>
      </c>
      <c r="N92" s="4">
        <f>Forward!N92*(1+SUM($B92:$B$228))+(-'Swap - Encargos'!$L9)*(1+SUM($B92:$B$228))</f>
        <v>202.51380000000003</v>
      </c>
      <c r="O92" s="4">
        <f>Forward!O92*(1+SUM($B92:$B$228))+(-'Swap - Encargos'!$L9)*(1+SUM($B92:$B$228))</f>
        <v>193.14900000000003</v>
      </c>
      <c r="P92" s="4">
        <f>Forward!P92*(1+SUM($B92:$B$228))+(-'Swap - Encargos'!$L9)*(1+SUM($B92:$B$228))</f>
        <v>183.78420000000003</v>
      </c>
      <c r="Q92" s="4">
        <f>Forward!Q92*(1+SUM($B92:$B$228))+(-'Swap - Encargos'!$L9)*(1+SUM($B92:$B$228))</f>
        <v>177.93120000000002</v>
      </c>
      <c r="R92" s="4">
        <f>Forward!R92*(1+SUM($B92:$B$228))+(-'Swap - Encargos'!$L9)*(1+SUM($B92:$B$228))</f>
        <v>172.07820000000001</v>
      </c>
      <c r="S92" s="4">
        <f>Forward!S92*(1+SUM($B92:$B$228))+(-'Swap - Encargos'!$L9)*(1+SUM($B92:$B$228))</f>
        <v>166.22520000000003</v>
      </c>
      <c r="T92" s="4">
        <f>Forward!T92*(1+SUM($B92:$B$228))+(-'Swap - Encargos'!$L9)*(1+SUM($B92:$B$228))</f>
        <v>160.37220000000002</v>
      </c>
      <c r="U92" s="4">
        <f>Forward!U92*(1+SUM($B92:$B$228))</f>
        <v>0</v>
      </c>
      <c r="V92" s="6"/>
      <c r="W92" s="20">
        <f t="shared" si="0"/>
        <v>192.75880000000001</v>
      </c>
      <c r="X92" s="20">
        <f t="shared" si="1"/>
        <v>189.38015520202026</v>
      </c>
      <c r="Y92" s="23">
        <f t="shared" si="2"/>
        <v>192.91488000000001</v>
      </c>
      <c r="Z92" s="23">
        <f t="shared" si="3"/>
        <v>182.79316475757577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181.87699999999995</v>
      </c>
      <c r="AJ92" s="9">
        <f t="shared" si="8"/>
        <v>0.48547682842910361</v>
      </c>
      <c r="AK92" s="9">
        <f t="shared" si="9"/>
        <v>0.48547682842910361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Encargos'!$L10)*(1+SUM($B93:$B$228))</f>
        <v>81.240600000000001</v>
      </c>
      <c r="L93" s="4">
        <f>Forward!L93*(1+SUM($B93:$B$228))+(-'Swap - Encargos'!$L10)*(1+SUM($B93:$B$228))</f>
        <v>203.6902</v>
      </c>
      <c r="M93" s="4">
        <f>Forward!M93*(1+SUM($B93:$B$228))+(-'Swap - Encargos'!$L10)*(1+SUM($B93:$B$228))</f>
        <v>209.5772</v>
      </c>
      <c r="N93" s="4">
        <f>Forward!N93*(1+SUM($B93:$B$228))+(-'Swap - Encargos'!$L10)*(1+SUM($B93:$B$228))</f>
        <v>197.8032</v>
      </c>
      <c r="O93" s="4">
        <f>Forward!O93*(1+SUM($B93:$B$228))+(-'Swap - Encargos'!$L10)*(1+SUM($B93:$B$228))</f>
        <v>188.38399999999999</v>
      </c>
      <c r="P93" s="4">
        <f>Forward!P93*(1+SUM($B93:$B$228))+(-'Swap - Encargos'!$L10)*(1+SUM($B93:$B$228))</f>
        <v>178.9648</v>
      </c>
      <c r="Q93" s="4">
        <f>Forward!Q93*(1+SUM($B93:$B$228))+(-'Swap - Encargos'!$L10)*(1+SUM($B93:$B$228))</f>
        <v>173.0778</v>
      </c>
      <c r="R93" s="4">
        <f>Forward!R93*(1+SUM($B93:$B$228))+(-'Swap - Encargos'!$L10)*(1+SUM($B93:$B$228))</f>
        <v>167.1908</v>
      </c>
      <c r="S93" s="4">
        <f>Forward!S93*(1+SUM($B93:$B$228))+(-'Swap - Encargos'!$L10)*(1+SUM($B93:$B$228))</f>
        <v>161.3038</v>
      </c>
      <c r="T93" s="4">
        <f>Forward!T93*(1+SUM($B93:$B$228))+(-'Swap - Encargos'!$L10)*(1+SUM($B93:$B$228))</f>
        <v>155.41679999999999</v>
      </c>
      <c r="U93" s="4">
        <f>Forward!U93*(1+SUM($B93:$B$228))</f>
        <v>0</v>
      </c>
      <c r="V93" s="6"/>
      <c r="W93" s="20">
        <f t="shared" si="0"/>
        <v>187.50094999999999</v>
      </c>
      <c r="X93" s="20">
        <f t="shared" si="1"/>
        <v>189.38015520202026</v>
      </c>
      <c r="Y93" s="23">
        <f t="shared" si="2"/>
        <v>187.54019666666667</v>
      </c>
      <c r="Z93" s="23">
        <f t="shared" si="3"/>
        <v>182.79316475757577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187.13484999999997</v>
      </c>
      <c r="AJ93" s="9">
        <f t="shared" si="8"/>
        <v>0.499511392130704</v>
      </c>
      <c r="AK93" s="9">
        <f t="shared" si="9"/>
        <v>0.499511392130704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Encargos'!$L11)*(1+SUM($B94:$B$228))</f>
        <v>105.10900000000001</v>
      </c>
      <c r="L94" s="4">
        <f>Forward!L94*(1+SUM($B94:$B$228))+(-'Swap - Encargos'!$L11)*(1+SUM($B94:$B$228))</f>
        <v>197.227</v>
      </c>
      <c r="M94" s="4">
        <f>Forward!M94*(1+SUM($B94:$B$228))+(-'Swap - Encargos'!$L11)*(1+SUM($B94:$B$228))</f>
        <v>205.494</v>
      </c>
      <c r="N94" s="4">
        <f>Forward!N94*(1+SUM($B94:$B$228))+(-'Swap - Encargos'!$L11)*(1+SUM($B94:$B$228))</f>
        <v>200.77</v>
      </c>
      <c r="O94" s="4">
        <f>Forward!O94*(1+SUM($B94:$B$228))+(-'Swap - Encargos'!$L11)*(1+SUM($B94:$B$228))</f>
        <v>191.322</v>
      </c>
      <c r="P94" s="4">
        <f>Forward!P94*(1+SUM($B94:$B$228))+(-'Swap - Encargos'!$L11)*(1+SUM($B94:$B$228))</f>
        <v>181.874</v>
      </c>
      <c r="Q94" s="4">
        <f>Forward!Q94*(1+SUM($B94:$B$228))+(-'Swap - Encargos'!$L11)*(1+SUM($B94:$B$228))</f>
        <v>175.96899999999999</v>
      </c>
      <c r="R94" s="4">
        <f>Forward!R94*(1+SUM($B94:$B$228))+(-'Swap - Encargos'!$L11)*(1+SUM($B94:$B$228))</f>
        <v>170.06399999999999</v>
      </c>
      <c r="S94" s="4">
        <f>Forward!S94*(1+SUM($B94:$B$228))+(-'Swap - Encargos'!$L11)*(1+SUM($B94:$B$228))</f>
        <v>164.15899999999999</v>
      </c>
      <c r="T94" s="4">
        <f>Forward!T94*(1+SUM($B94:$B$228))+(-'Swap - Encargos'!$L11)*(1+SUM($B94:$B$228))</f>
        <v>158.25399999999999</v>
      </c>
      <c r="U94" s="4">
        <f>Forward!U94*(1+SUM($B94:$B$228))</f>
        <v>0</v>
      </c>
      <c r="V94" s="6"/>
      <c r="W94" s="20">
        <f t="shared" si="0"/>
        <v>190.53466666666665</v>
      </c>
      <c r="X94" s="20">
        <f t="shared" si="1"/>
        <v>189.38015520202026</v>
      </c>
      <c r="Y94" s="23">
        <f t="shared" si="2"/>
        <v>190.21973333333332</v>
      </c>
      <c r="Z94" s="23">
        <f t="shared" si="3"/>
        <v>182.79316475757577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184.10113333333331</v>
      </c>
      <c r="AJ94" s="9">
        <f t="shared" si="8"/>
        <v>0.49141361645986137</v>
      </c>
      <c r="AK94" s="9">
        <f t="shared" si="9"/>
        <v>0.49141361645986137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Encargos'!$L12)*(1+SUM($B95:$B$228))</f>
        <v>76.953500000000005</v>
      </c>
      <c r="L95" s="4">
        <f>Forward!L95*(1+SUM($B95:$B$228))+(-'Swap - Encargos'!$L12)*(1+SUM($B95:$B$228))</f>
        <v>159.82650000000001</v>
      </c>
      <c r="M95" s="4">
        <f>Forward!M95*(1+SUM($B95:$B$228))+(-'Swap - Encargos'!$L12)*(1+SUM($B95:$B$228))</f>
        <v>183.50450000000001</v>
      </c>
      <c r="N95" s="4">
        <f>Forward!N95*(1+SUM($B95:$B$228))+(-'Swap - Encargos'!$L12)*(1+SUM($B95:$B$228))</f>
        <v>183.50450000000001</v>
      </c>
      <c r="O95" s="4">
        <f>Forward!O95*(1+SUM($B95:$B$228))+(-'Swap - Encargos'!$L12)*(1+SUM($B95:$B$228))</f>
        <v>174.0333</v>
      </c>
      <c r="P95" s="4">
        <f>Forward!P95*(1+SUM($B95:$B$228))+(-'Swap - Encargos'!$L12)*(1+SUM($B95:$B$228))</f>
        <v>171.66550000000001</v>
      </c>
      <c r="Q95" s="4">
        <f>Forward!Q95*(1+SUM($B95:$B$228))+(-'Swap - Encargos'!$L12)*(1+SUM($B95:$B$228))</f>
        <v>165.74600000000001</v>
      </c>
      <c r="R95" s="4">
        <f>Forward!R95*(1+SUM($B95:$B$228))+(-'Swap - Encargos'!$L12)*(1+SUM($B95:$B$228))</f>
        <v>159.82650000000001</v>
      </c>
      <c r="S95" s="4">
        <f>Forward!S95*(1+SUM($B95:$B$228))+(-'Swap - Encargos'!$L12)*(1+SUM($B95:$B$228))</f>
        <v>153.90699999999998</v>
      </c>
      <c r="T95" s="4">
        <f>Forward!T95*(1+SUM($B95:$B$228))+(-'Swap - Encargos'!$L12)*(1+SUM($B95:$B$228))</f>
        <v>147.98749999999998</v>
      </c>
      <c r="U95" s="4">
        <f>Forward!U95*(1+SUM($B95:$B$228))</f>
        <v>0</v>
      </c>
      <c r="V95" s="6"/>
      <c r="W95" s="20">
        <f t="shared" si="0"/>
        <v>166.73258333333334</v>
      </c>
      <c r="X95" s="20">
        <f t="shared" si="1"/>
        <v>189.38015520202026</v>
      </c>
      <c r="Y95" s="23">
        <f t="shared" si="2"/>
        <v>169.77126000000001</v>
      </c>
      <c r="Z95" s="23">
        <f t="shared" si="3"/>
        <v>182.79316475757577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207.90321666666662</v>
      </c>
      <c r="AJ95" s="9">
        <f t="shared" si="8"/>
        <v>0.5549475428313756</v>
      </c>
      <c r="AK95" s="9">
        <f t="shared" si="9"/>
        <v>0.5549475428313756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Encargos'!$L13)*(1+SUM($B96:$B$228))</f>
        <v>70.680000000000007</v>
      </c>
      <c r="L96" s="4">
        <f>Forward!L96*(1+SUM($B96:$B$228))+(-'Swap - Encargos'!$L13)*(1+SUM($B96:$B$228))</f>
        <v>107.19799999999998</v>
      </c>
      <c r="M96" s="4">
        <f>Forward!M96*(1+SUM($B96:$B$228))+(-'Swap - Encargos'!$L13)*(1+SUM($B96:$B$228))</f>
        <v>156.67399999999998</v>
      </c>
      <c r="N96" s="4">
        <f>Forward!N96*(1+SUM($B96:$B$228))+(-'Swap - Encargos'!$L13)*(1+SUM($B96:$B$228))</f>
        <v>168.45399999999998</v>
      </c>
      <c r="O96" s="4">
        <f>Forward!O96*(1+SUM($B96:$B$228))+(-'Swap - Encargos'!$L13)*(1+SUM($B96:$B$228))</f>
        <v>159.02999999999997</v>
      </c>
      <c r="P96" s="4">
        <f>Forward!P96*(1+SUM($B96:$B$228))+(-'Swap - Encargos'!$L13)*(1+SUM($B96:$B$228))</f>
        <v>170.80999999999997</v>
      </c>
      <c r="Q96" s="4">
        <f>Forward!Q96*(1+SUM($B96:$B$228))+(-'Swap - Encargos'!$L13)*(1+SUM($B96:$B$228))</f>
        <v>164.92</v>
      </c>
      <c r="R96" s="4">
        <f>Forward!R96*(1+SUM($B96:$B$228))+(-'Swap - Encargos'!$L13)*(1+SUM($B96:$B$228))</f>
        <v>159.02999999999997</v>
      </c>
      <c r="S96" s="4">
        <f>Forward!S96*(1+SUM($B96:$B$228))+(-'Swap - Encargos'!$L13)*(1+SUM($B96:$B$228))</f>
        <v>153.13999999999999</v>
      </c>
      <c r="T96" s="4">
        <f>Forward!T96*(1+SUM($B96:$B$228))+(-'Swap - Encargos'!$L13)*(1+SUM($B96:$B$228))</f>
        <v>147.25</v>
      </c>
      <c r="U96" s="4">
        <f>Forward!U96*(1+SUM($B96:$B$228))</f>
        <v>0</v>
      </c>
      <c r="V96" s="6"/>
      <c r="W96" s="20">
        <f t="shared" si="0"/>
        <v>138.67677777777777</v>
      </c>
      <c r="X96" s="20">
        <f t="shared" si="1"/>
        <v>189.38015520202026</v>
      </c>
      <c r="Y96" s="23">
        <f t="shared" si="2"/>
        <v>149.09553333333329</v>
      </c>
      <c r="Z96" s="23">
        <f t="shared" si="3"/>
        <v>182.79316475757577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235.95902222222219</v>
      </c>
      <c r="AJ96" s="9">
        <f t="shared" si="8"/>
        <v>0.62983575574523898</v>
      </c>
      <c r="AK96" s="9">
        <f t="shared" si="9"/>
        <v>0.62983575574523898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Encargos'!$L14)*(1+SUM($B97:$B$228))</f>
        <v>71.607900000000001</v>
      </c>
      <c r="L97" s="4">
        <f>Forward!L97*(1+SUM($B97:$B$228))+(-'Swap - Encargos'!$L14)*(1+SUM($B97:$B$228))</f>
        <v>103.30319999999999</v>
      </c>
      <c r="M97" s="4">
        <f>Forward!M97*(1+SUM($B97:$B$228))+(-'Swap - Encargos'!$L14)*(1+SUM($B97:$B$228))</f>
        <v>150.25919999999996</v>
      </c>
      <c r="N97" s="4">
        <f>Forward!N97*(1+SUM($B97:$B$228))+(-'Swap - Encargos'!$L14)*(1+SUM($B97:$B$228))</f>
        <v>164.346</v>
      </c>
      <c r="O97" s="4">
        <f>Forward!O97*(1+SUM($B97:$B$228))+(-'Swap - Encargos'!$L14)*(1+SUM($B97:$B$228))</f>
        <v>154.95479999999998</v>
      </c>
      <c r="P97" s="4">
        <f>Forward!P97*(1+SUM($B97:$B$228))+(-'Swap - Encargos'!$L14)*(1+SUM($B97:$B$228))</f>
        <v>170.21549999999996</v>
      </c>
      <c r="Q97" s="4">
        <f>Forward!Q97*(1+SUM($B97:$B$228))+(-'Swap - Encargos'!$L14)*(1+SUM($B97:$B$228))</f>
        <v>164.346</v>
      </c>
      <c r="R97" s="4">
        <f>Forward!R97*(1+SUM($B97:$B$228))+(-'Swap - Encargos'!$L14)*(1+SUM($B97:$B$228))</f>
        <v>158.47649999999999</v>
      </c>
      <c r="S97" s="4">
        <f>Forward!S97*(1+SUM($B97:$B$228))+(-'Swap - Encargos'!$L14)*(1+SUM($B97:$B$228))</f>
        <v>152.60699999999997</v>
      </c>
      <c r="T97" s="4">
        <f>Forward!T97*(1+SUM($B97:$B$228))+(-'Swap - Encargos'!$L14)*(1+SUM($B97:$B$228))</f>
        <v>146.73750000000001</v>
      </c>
      <c r="U97" s="4">
        <f>Forward!U97*(1+SUM($B97:$B$228))</f>
        <v>0</v>
      </c>
      <c r="V97" s="6"/>
      <c r="W97" s="20">
        <f t="shared" si="0"/>
        <v>136.72674166666664</v>
      </c>
      <c r="X97" s="20">
        <f t="shared" si="1"/>
        <v>189.38015520202026</v>
      </c>
      <c r="Y97" s="23">
        <f t="shared" si="2"/>
        <v>146.97227999999998</v>
      </c>
      <c r="Z97" s="23">
        <f t="shared" si="3"/>
        <v>182.79316475757577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237.90905833333332</v>
      </c>
      <c r="AJ97" s="9">
        <f t="shared" si="8"/>
        <v>0.63504090728471052</v>
      </c>
      <c r="AK97" s="9">
        <f t="shared" si="9"/>
        <v>0.63504090728471052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Encargos'!$L15)*(1+SUM($B98:$B$228))</f>
        <v>91.080600000000004</v>
      </c>
      <c r="M98" s="4">
        <f>Forward!M98*(1+SUM($B98:$B$228))+(-'Swap - Encargos'!$L15)*(1+SUM($B98:$B$228))</f>
        <v>116.76999999999998</v>
      </c>
      <c r="N98" s="4">
        <f>Forward!N98*(1+SUM($B98:$B$228))+(-'Swap - Encargos'!$L15)*(1+SUM($B98:$B$228))</f>
        <v>134.28549999999998</v>
      </c>
      <c r="O98" s="4">
        <f>Forward!O98*(1+SUM($B98:$B$228))+(-'Swap - Encargos'!$L15)*(1+SUM($B98:$B$228))</f>
        <v>149.46559999999999</v>
      </c>
      <c r="P98" s="4">
        <f>Forward!P98*(1+SUM($B98:$B$228))+(-'Swap - Encargos'!$L15)*(1+SUM($B98:$B$228))</f>
        <v>173.98729999999998</v>
      </c>
      <c r="Q98" s="4">
        <f>Forward!Q98*(1+SUM($B98:$B$228))+(-'Swap - Encargos'!$L15)*(1+SUM($B98:$B$228))</f>
        <v>168.14879999999999</v>
      </c>
      <c r="R98" s="4">
        <f>Forward!R98*(1+SUM($B98:$B$228))+(-'Swap - Encargos'!$L15)*(1+SUM($B98:$B$228))</f>
        <v>162.31029999999998</v>
      </c>
      <c r="S98" s="4">
        <f>Forward!S98*(1+SUM($B98:$B$228))+(-'Swap - Encargos'!$L15)*(1+SUM($B98:$B$228))</f>
        <v>156.47179999999997</v>
      </c>
      <c r="T98" s="4">
        <f>Forward!T98*(1+SUM($B98:$B$228))+(-'Swap - Encargos'!$L15)*(1+SUM($B98:$B$228))</f>
        <v>150.63329999999999</v>
      </c>
      <c r="U98" s="4">
        <f>Forward!U98*(1+SUM($B98:$B$228))</f>
        <v>0</v>
      </c>
      <c r="V98" s="6"/>
      <c r="W98" s="20">
        <f t="shared" si="0"/>
        <v>114.04536666666667</v>
      </c>
      <c r="X98" s="20">
        <f t="shared" si="1"/>
        <v>189.38015520202026</v>
      </c>
      <c r="Y98" s="23">
        <f t="shared" si="2"/>
        <v>133.11779999999999</v>
      </c>
      <c r="Z98" s="23">
        <f t="shared" si="3"/>
        <v>182.79316475757577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255.88199333333336</v>
      </c>
      <c r="AJ98" s="9">
        <f t="shared" si="8"/>
        <v>0.69170875420875422</v>
      </c>
      <c r="AK98" s="9">
        <f t="shared" si="9"/>
        <v>0.69170875420875422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Encargos'!$L16)*(1+SUM($B99:$B$228))</f>
        <v>89.504800000000017</v>
      </c>
      <c r="M99" s="4">
        <f>Forward!M99*(1+SUM($B99:$B$228))+(-'Swap - Encargos'!$L16)*(1+SUM($B99:$B$228))</f>
        <v>105.77840000000002</v>
      </c>
      <c r="N99" s="4">
        <f>Forward!N99*(1+SUM($B99:$B$228))+(-'Swap - Encargos'!$L16)*(1+SUM($B99:$B$228))</f>
        <v>120.88960000000002</v>
      </c>
      <c r="O99" s="4">
        <f>Forward!O99*(1+SUM($B99:$B$228))+(-'Swap - Encargos'!$L16)*(1+SUM($B99:$B$228))</f>
        <v>133.67599999999999</v>
      </c>
      <c r="P99" s="4">
        <f>Forward!P99*(1+SUM($B99:$B$228))+(-'Swap - Encargos'!$L16)*(1+SUM($B99:$B$228))</f>
        <v>173.19760000000002</v>
      </c>
      <c r="Q99" s="4">
        <f>Forward!Q99*(1+SUM($B99:$B$228))+(-'Swap - Encargos'!$L16)*(1+SUM($B99:$B$228))</f>
        <v>172.03520000000003</v>
      </c>
      <c r="R99" s="4">
        <f>Forward!R99*(1+SUM($B99:$B$228))+(-'Swap - Encargos'!$L16)*(1+SUM($B99:$B$228))</f>
        <v>166.22320000000002</v>
      </c>
      <c r="S99" s="4">
        <f>Forward!S99*(1+SUM($B99:$B$228))+(-'Swap - Encargos'!$L16)*(1+SUM($B99:$B$228))</f>
        <v>160.41120000000001</v>
      </c>
      <c r="T99" s="4">
        <f>Forward!T99*(1+SUM($B99:$B$228))+(-'Swap - Encargos'!$L16)*(1+SUM($B99:$B$228))</f>
        <v>154.5992</v>
      </c>
      <c r="U99" s="4">
        <f>Forward!U99*(1+SUM($B99:$B$228))</f>
        <v>0</v>
      </c>
      <c r="V99" s="6"/>
      <c r="W99" s="20">
        <f t="shared" si="0"/>
        <v>106.61791111111113</v>
      </c>
      <c r="X99" s="20">
        <f t="shared" si="1"/>
        <v>189.38015520202026</v>
      </c>
      <c r="Y99" s="23">
        <f t="shared" si="2"/>
        <v>125.98478666666668</v>
      </c>
      <c r="Z99" s="23">
        <f t="shared" si="3"/>
        <v>182.79316475757577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263.30944888888888</v>
      </c>
      <c r="AJ99" s="9">
        <f t="shared" si="8"/>
        <v>0.71178690024141189</v>
      </c>
      <c r="AK99" s="9">
        <f t="shared" si="9"/>
        <v>0.71178690024141189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Encargos'!$L17)*(1+SUM($B100:$B$228))</f>
        <v>84.24199999999999</v>
      </c>
      <c r="M100" s="4">
        <f>Forward!M100*(1+SUM($B100:$B$228))+(-'Swap - Encargos'!$L17)*(1+SUM($B100:$B$228))</f>
        <v>99.243999999999971</v>
      </c>
      <c r="N100" s="4">
        <f>Forward!N100*(1+SUM($B100:$B$228))+(-'Swap - Encargos'!$L17)*(1+SUM($B100:$B$228))</f>
        <v>115.39999999999998</v>
      </c>
      <c r="O100" s="4">
        <f>Forward!O100*(1+SUM($B100:$B$228))+(-'Swap - Encargos'!$L17)*(1+SUM($B100:$B$228))</f>
        <v>123.47799999999998</v>
      </c>
      <c r="P100" s="4">
        <f>Forward!P100*(1+SUM($B100:$B$228))+(-'Swap - Encargos'!$L17)*(1+SUM($B100:$B$228))</f>
        <v>148.86599999999999</v>
      </c>
      <c r="Q100" s="4">
        <f>Forward!Q100*(1+SUM($B100:$B$228))+(-'Swap - Encargos'!$L17)*(1+SUM($B100:$B$228))</f>
        <v>162.71399999999997</v>
      </c>
      <c r="R100" s="4">
        <f>Forward!R100*(1+SUM($B100:$B$228))+(-'Swap - Encargos'!$L17)*(1+SUM($B100:$B$228))</f>
        <v>156.94399999999999</v>
      </c>
      <c r="S100" s="4">
        <f>Forward!S100*(1+SUM($B100:$B$228))+(-'Swap - Encargos'!$L17)*(1+SUM($B100:$B$228))</f>
        <v>151.17399999999998</v>
      </c>
      <c r="T100" s="4">
        <f>Forward!T100*(1+SUM($B100:$B$228))+(-'Swap - Encargos'!$L17)*(1+SUM($B100:$B$228))</f>
        <v>145.404</v>
      </c>
      <c r="U100" s="4">
        <f>Forward!U100*(1+SUM($B100:$B$228))</f>
        <v>0</v>
      </c>
      <c r="V100" s="6"/>
      <c r="W100" s="20">
        <f t="shared" si="0"/>
        <v>101.80844444444443</v>
      </c>
      <c r="X100" s="20">
        <f t="shared" si="1"/>
        <v>189.38015520202026</v>
      </c>
      <c r="Y100" s="23">
        <f t="shared" si="2"/>
        <v>116.86173333333332</v>
      </c>
      <c r="Z100" s="23">
        <f t="shared" si="3"/>
        <v>182.79316475757577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268.11891555555559</v>
      </c>
      <c r="AJ100" s="9">
        <f t="shared" si="8"/>
        <v>0.7247880112343017</v>
      </c>
      <c r="AK100" s="9">
        <f t="shared" si="9"/>
        <v>0.7247880112343017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Encargos'!$L18)*(1+SUM($B101:$B$228))</f>
        <v>81.429900000000004</v>
      </c>
      <c r="M101" s="4">
        <f>Forward!M101*(1+SUM($B101:$B$228))+(-'Swap - Encargos'!$L18)*(1+SUM($B101:$B$228))</f>
        <v>83.723700000000008</v>
      </c>
      <c r="N101" s="4">
        <f>Forward!N101*(1+SUM($B101:$B$228))+(-'Swap - Encargos'!$L18)*(1+SUM($B101:$B$228))</f>
        <v>97.486500000000007</v>
      </c>
      <c r="O101" s="4">
        <f>Forward!O101*(1+SUM($B101:$B$228))+(-'Swap - Encargos'!$L18)*(1+SUM($B101:$B$228))</f>
        <v>112.39619999999999</v>
      </c>
      <c r="P101" s="4">
        <f>Forward!P101*(1+SUM($B101:$B$228))+(-'Swap - Encargos'!$L18)*(1+SUM($B101:$B$228))</f>
        <v>136.4811</v>
      </c>
      <c r="Q101" s="4">
        <f>Forward!Q101*(1+SUM($B101:$B$228))+(-'Swap - Encargos'!$L18)*(1+SUM($B101:$B$228))</f>
        <v>154.83150000000001</v>
      </c>
      <c r="R101" s="4">
        <f>Forward!R101*(1+SUM($B101:$B$228))+(-'Swap - Encargos'!$L18)*(1+SUM($B101:$B$228))</f>
        <v>152.5377</v>
      </c>
      <c r="S101" s="4">
        <f>Forward!S101*(1+SUM($B101:$B$228))+(-'Swap - Encargos'!$L18)*(1+SUM($B101:$B$228))</f>
        <v>150.2439</v>
      </c>
      <c r="T101" s="4">
        <f>Forward!T101*(1+SUM($B101:$B$228))+(-'Swap - Encargos'!$L18)*(1+SUM($B101:$B$228))</f>
        <v>147.95009999999999</v>
      </c>
      <c r="U101" s="4">
        <f>Forward!U101*(1+SUM($B101:$B$228))</f>
        <v>0</v>
      </c>
      <c r="V101" s="6"/>
      <c r="W101" s="20">
        <f t="shared" si="0"/>
        <v>90.12722500000001</v>
      </c>
      <c r="X101" s="20">
        <f t="shared" si="1"/>
        <v>189.38015520202026</v>
      </c>
      <c r="Y101" s="23">
        <f t="shared" si="2"/>
        <v>105.97355999999998</v>
      </c>
      <c r="Z101" s="23">
        <f t="shared" si="3"/>
        <v>182.79316475757577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279.80013500000001</v>
      </c>
      <c r="AJ101" s="9">
        <f t="shared" si="8"/>
        <v>0.75636507394316543</v>
      </c>
      <c r="AK101" s="9">
        <f t="shared" si="9"/>
        <v>0.75636507394316543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Encargos'!$L19)*(1+SUM($B102:$B$228))</f>
        <v>85.59</v>
      </c>
      <c r="M102" s="4">
        <f>Forward!M102*(1+SUM($B102:$B$228))+(-'Swap - Encargos'!$L19)*(1+SUM($B102:$B$228))</f>
        <v>86.731200000000001</v>
      </c>
      <c r="N102" s="4">
        <f>Forward!N102*(1+SUM($B102:$B$228))+(-'Swap - Encargos'!$L19)*(1+SUM($B102:$B$228))</f>
        <v>101.5668</v>
      </c>
      <c r="O102" s="4">
        <f>Forward!O102*(1+SUM($B102:$B$228))+(-'Swap - Encargos'!$L19)*(1+SUM($B102:$B$228))</f>
        <v>114.12</v>
      </c>
      <c r="P102" s="4">
        <f>Forward!P102*(1+SUM($B102:$B$228))+(-'Swap - Encargos'!$L19)*(1+SUM($B102:$B$228))</f>
        <v>131.238</v>
      </c>
      <c r="Q102" s="4">
        <f>Forward!Q102*(1+SUM($B102:$B$228))+(-'Swap - Encargos'!$L19)*(1+SUM($B102:$B$228))</f>
        <v>148.35599999999999</v>
      </c>
      <c r="R102" s="4">
        <f>Forward!R102*(1+SUM($B102:$B$228))+(-'Swap - Encargos'!$L19)*(1+SUM($B102:$B$228))</f>
        <v>146.0736</v>
      </c>
      <c r="S102" s="4">
        <f>Forward!S102*(1+SUM($B102:$B$228))+(-'Swap - Encargos'!$L19)*(1+SUM($B102:$B$228))</f>
        <v>143.7912</v>
      </c>
      <c r="T102" s="4">
        <f>Forward!T102*(1+SUM($B102:$B$228))+(-'Swap - Encargos'!$L19)*(1+SUM($B102:$B$228))</f>
        <v>141.50880000000001</v>
      </c>
      <c r="U102" s="4">
        <f>Forward!U102*(1+SUM($B102:$B$228))</f>
        <v>0</v>
      </c>
      <c r="V102" s="6"/>
      <c r="W102" s="20">
        <f t="shared" si="0"/>
        <v>94.466000000000008</v>
      </c>
      <c r="X102" s="20">
        <f t="shared" si="1"/>
        <v>189.38015520202026</v>
      </c>
      <c r="Y102" s="23">
        <f t="shared" si="2"/>
        <v>108.03360000000001</v>
      </c>
      <c r="Z102" s="23">
        <f t="shared" si="3"/>
        <v>182.79316475757577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275.46136000000001</v>
      </c>
      <c r="AJ102" s="9">
        <f t="shared" si="8"/>
        <v>0.74463635239091264</v>
      </c>
      <c r="AK102" s="9">
        <f t="shared" si="9"/>
        <v>0.74463635239091264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Encargos'!$L20)*(1+SUM($B103:$B$228))</f>
        <v>85.417500000000004</v>
      </c>
      <c r="M103" s="4">
        <f>Forward!M103*(1+SUM($B103:$B$228))+(-'Swap - Encargos'!$L20)*(1+SUM($B103:$B$228))</f>
        <v>87.695300000000003</v>
      </c>
      <c r="N103" s="4">
        <f>Forward!N103*(1+SUM($B103:$B$228))+(-'Swap - Encargos'!$L20)*(1+SUM($B103:$B$228))</f>
        <v>103.63990000000001</v>
      </c>
      <c r="O103" s="4">
        <f>Forward!O103*(1+SUM($B103:$B$228))+(-'Swap - Encargos'!$L20)*(1+SUM($B103:$B$228))</f>
        <v>115.02889999999999</v>
      </c>
      <c r="P103" s="4">
        <f>Forward!P103*(1+SUM($B103:$B$228))+(-'Swap - Encargos'!$L20)*(1+SUM($B103:$B$228))</f>
        <v>124.14009999999999</v>
      </c>
      <c r="Q103" s="4">
        <f>Forward!Q103*(1+SUM($B103:$B$228))+(-'Swap - Encargos'!$L20)*(1+SUM($B103:$B$228))</f>
        <v>143.50139999999999</v>
      </c>
      <c r="R103" s="4">
        <f>Forward!R103*(1+SUM($B103:$B$228))+(-'Swap - Encargos'!$L20)*(1+SUM($B103:$B$228))</f>
        <v>141.2236</v>
      </c>
      <c r="S103" s="4">
        <f>Forward!S103*(1+SUM($B103:$B$228))+(-'Swap - Encargos'!$L20)*(1+SUM($B103:$B$228))</f>
        <v>138.94579999999999</v>
      </c>
      <c r="T103" s="4">
        <f>Forward!T103*(1+SUM($B103:$B$228))+(-'Swap - Encargos'!$L20)*(1+SUM($B103:$B$228))</f>
        <v>136.66800000000001</v>
      </c>
      <c r="U103" s="4">
        <f>Forward!U103*(1+SUM($B103:$B$228))</f>
        <v>0</v>
      </c>
      <c r="V103" s="6"/>
      <c r="W103" s="20">
        <f t="shared" si="0"/>
        <v>96.363594444444459</v>
      </c>
      <c r="X103" s="20">
        <f t="shared" si="1"/>
        <v>189.38015520202026</v>
      </c>
      <c r="Y103" s="23">
        <f t="shared" si="2"/>
        <v>108.02466499999998</v>
      </c>
      <c r="Z103" s="23">
        <f t="shared" si="3"/>
        <v>182.79316475757577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273.56376555555556</v>
      </c>
      <c r="AJ103" s="9">
        <f t="shared" si="8"/>
        <v>0.73950671168403315</v>
      </c>
      <c r="AK103" s="9">
        <f t="shared" si="9"/>
        <v>0.73950671168403315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Encargos'!$L21)*(1+SUM($B104:$B$228))</f>
        <v>88.896600000000007</v>
      </c>
      <c r="M104" s="4">
        <f>Forward!M104*(1+SUM($B104:$B$228))+(-'Swap - Encargos'!$L21)*(1+SUM($B104:$B$228))</f>
        <v>91.175999999999988</v>
      </c>
      <c r="N104" s="4">
        <f>Forward!N104*(1+SUM($B104:$B$228))+(-'Swap - Encargos'!$L21)*(1+SUM($B104:$B$228))</f>
        <v>105.99209999999999</v>
      </c>
      <c r="O104" s="4">
        <f>Forward!O104*(1+SUM($B104:$B$228))+(-'Swap - Encargos'!$L21)*(1+SUM($B104:$B$228))</f>
        <v>113.97</v>
      </c>
      <c r="P104" s="4">
        <f>Forward!P104*(1+SUM($B104:$B$228))+(-'Swap - Encargos'!$L21)*(1+SUM($B104:$B$228))</f>
        <v>124.22729999999999</v>
      </c>
      <c r="Q104" s="4">
        <f>Forward!Q104*(1+SUM($B104:$B$228))+(-'Swap - Encargos'!$L21)*(1+SUM($B104:$B$228))</f>
        <v>139.04339999999999</v>
      </c>
      <c r="R104" s="4">
        <f>Forward!R104*(1+SUM($B104:$B$228))+(-'Swap - Encargos'!$L21)*(1+SUM($B104:$B$228))</f>
        <v>136.76399999999998</v>
      </c>
      <c r="S104" s="4">
        <f>Forward!S104*(1+SUM($B104:$B$228))+(-'Swap - Encargos'!$L21)*(1+SUM($B104:$B$228))</f>
        <v>134.4846</v>
      </c>
      <c r="T104" s="4">
        <f>Forward!T104*(1+SUM($B104:$B$228))+(-'Swap - Encargos'!$L21)*(1+SUM($B104:$B$228))</f>
        <v>132.20519999999999</v>
      </c>
      <c r="U104" s="4">
        <f>Forward!U104*(1+SUM($B104:$B$228))</f>
        <v>0</v>
      </c>
      <c r="V104" s="6"/>
      <c r="W104" s="20">
        <f t="shared" si="0"/>
        <v>99.533799999999985</v>
      </c>
      <c r="X104" s="20">
        <f t="shared" si="1"/>
        <v>189.38015520202026</v>
      </c>
      <c r="Y104" s="23">
        <f t="shared" si="2"/>
        <v>109.86708</v>
      </c>
      <c r="Z104" s="23">
        <f t="shared" si="3"/>
        <v>182.79316475757577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270.39356000000004</v>
      </c>
      <c r="AJ104" s="9">
        <f t="shared" si="8"/>
        <v>0.73093690609961914</v>
      </c>
      <c r="AK104" s="9">
        <f t="shared" si="9"/>
        <v>0.73093690609961914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Encargos'!$L22)*(1+SUM($B105:$B$228))</f>
        <v>92.218500000000006</v>
      </c>
      <c r="M105" s="4">
        <f>Forward!M105*(1+SUM($B105:$B$228))+(-'Swap - Encargos'!$L22)*(1+SUM($B105:$B$228))</f>
        <v>87.664500000000004</v>
      </c>
      <c r="N105" s="4">
        <f>Forward!N105*(1+SUM($B105:$B$228))+(-'Swap - Encargos'!$L22)*(1+SUM($B105:$B$228))</f>
        <v>104.74200000000002</v>
      </c>
      <c r="O105" s="4">
        <f>Forward!O105*(1+SUM($B105:$B$228))+(-'Swap - Encargos'!$L22)*(1+SUM($B105:$B$228))</f>
        <v>113.85</v>
      </c>
      <c r="P105" s="4">
        <f>Forward!P105*(1+SUM($B105:$B$228))+(-'Swap - Encargos'!$L22)*(1+SUM($B105:$B$228))</f>
        <v>124.09650000000002</v>
      </c>
      <c r="Q105" s="4">
        <f>Forward!Q105*(1+SUM($B105:$B$228))+(-'Swap - Encargos'!$L22)*(1+SUM($B105:$B$228))</f>
        <v>138.89700000000002</v>
      </c>
      <c r="R105" s="4">
        <f>Forward!R105*(1+SUM($B105:$B$228))+(-'Swap - Encargos'!$L22)*(1+SUM($B105:$B$228))</f>
        <v>136.62</v>
      </c>
      <c r="S105" s="4">
        <f>Forward!S105*(1+SUM($B105:$B$228))+(-'Swap - Encargos'!$L22)*(1+SUM($B105:$B$228))</f>
        <v>134.34300000000002</v>
      </c>
      <c r="T105" s="4">
        <f>Forward!T105*(1+SUM($B105:$B$228))+(-'Swap - Encargos'!$L22)*(1+SUM($B105:$B$228))</f>
        <v>132.066</v>
      </c>
      <c r="U105" s="4">
        <f>Forward!U105*(1+SUM($B105:$B$228))</f>
        <v>0</v>
      </c>
      <c r="V105" s="6"/>
      <c r="W105" s="20">
        <f t="shared" si="0"/>
        <v>99.081125</v>
      </c>
      <c r="X105" s="20">
        <f t="shared" si="1"/>
        <v>189.38015520202026</v>
      </c>
      <c r="Y105" s="23">
        <f t="shared" si="2"/>
        <v>109.96012500000002</v>
      </c>
      <c r="Z105" s="23">
        <f t="shared" si="3"/>
        <v>182.79316475757577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270.84623500000004</v>
      </c>
      <c r="AJ105" s="9">
        <f t="shared" si="8"/>
        <v>0.73216059228492869</v>
      </c>
      <c r="AK105" s="9">
        <f t="shared" si="9"/>
        <v>0.73216059228492869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Encargos'!$L23)*(1+SUM($B106:$B$228))</f>
        <v>88.576799999999992</v>
      </c>
      <c r="M106" s="4">
        <f>Forward!M106*(1+SUM($B106:$B$228))+(-'Swap - Encargos'!$L23)*(1+SUM($B106:$B$228))</f>
        <v>82.898799999999994</v>
      </c>
      <c r="N106" s="4">
        <f>Forward!N106*(1+SUM($B106:$B$228))+(-'Swap - Encargos'!$L23)*(1+SUM($B106:$B$228))</f>
        <v>97.661600000000007</v>
      </c>
      <c r="O106" s="4">
        <f>Forward!O106*(1+SUM($B106:$B$228))+(-'Swap - Encargos'!$L23)*(1+SUM($B106:$B$228))</f>
        <v>107.88199999999999</v>
      </c>
      <c r="P106" s="4">
        <f>Forward!P106*(1+SUM($B106:$B$228))+(-'Swap - Encargos'!$L23)*(1+SUM($B106:$B$228))</f>
        <v>123.7804</v>
      </c>
      <c r="Q106" s="4">
        <f>Forward!Q106*(1+SUM($B106:$B$228))+(-'Swap - Encargos'!$L23)*(1+SUM($B106:$B$228))</f>
        <v>138.54320000000001</v>
      </c>
      <c r="R106" s="4">
        <f>Forward!R106*(1+SUM($B106:$B$228))+(-'Swap - Encargos'!$L23)*(1+SUM($B106:$B$228))</f>
        <v>136.27199999999999</v>
      </c>
      <c r="S106" s="4">
        <f>Forward!S106*(1+SUM($B106:$B$228))+(-'Swap - Encargos'!$L23)*(1+SUM($B106:$B$228))</f>
        <v>134.00079999999997</v>
      </c>
      <c r="T106" s="4">
        <f>Forward!T106*(1+SUM($B106:$B$228))+(-'Swap - Encargos'!$L23)*(1+SUM($B106:$B$228))</f>
        <v>131.7296</v>
      </c>
      <c r="U106" s="4">
        <f>Forward!U106*(1+SUM($B106:$B$228))</f>
        <v>0</v>
      </c>
      <c r="V106" s="6"/>
      <c r="W106" s="20">
        <f t="shared" si="0"/>
        <v>94.00244444444445</v>
      </c>
      <c r="X106" s="20">
        <f t="shared" si="1"/>
        <v>189.38015520202026</v>
      </c>
      <c r="Y106" s="23">
        <f t="shared" si="2"/>
        <v>106.82210666666667</v>
      </c>
      <c r="Z106" s="23">
        <f t="shared" si="3"/>
        <v>182.79316475757577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275.92491555555557</v>
      </c>
      <c r="AJ106" s="9">
        <f t="shared" si="8"/>
        <v>0.74588945125755379</v>
      </c>
      <c r="AK106" s="9">
        <f t="shared" si="9"/>
        <v>0.74588945125755379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Encargos'!$L24)*(1+SUM($B107:$B$228))</f>
        <v>90.639999999999986</v>
      </c>
      <c r="M107" s="4">
        <f>Forward!M107*(1+SUM($B107:$B$228))+(-'Swap - Encargos'!$L24)*(1+SUM($B107:$B$228))</f>
        <v>83.841999999999985</v>
      </c>
      <c r="N107" s="4">
        <f>Forward!N107*(1+SUM($B107:$B$228))+(-'Swap - Encargos'!$L24)*(1+SUM($B107:$B$228))</f>
        <v>101.97</v>
      </c>
      <c r="O107" s="4">
        <f>Forward!O107*(1+SUM($B107:$B$228))+(-'Swap - Encargos'!$L24)*(1+SUM($B107:$B$228))</f>
        <v>113.29999999999998</v>
      </c>
      <c r="P107" s="4">
        <f>Forward!P107*(1+SUM($B107:$B$228))+(-'Swap - Encargos'!$L24)*(1+SUM($B107:$B$228))</f>
        <v>121.23099999999999</v>
      </c>
      <c r="Q107" s="4">
        <f>Forward!Q107*(1+SUM($B107:$B$228))+(-'Swap - Encargos'!$L24)*(1+SUM($B107:$B$228))</f>
        <v>135.95999999999998</v>
      </c>
      <c r="R107" s="4">
        <f>Forward!R107*(1+SUM($B107:$B$228))+(-'Swap - Encargos'!$L24)*(1+SUM($B107:$B$228))</f>
        <v>133.69399999999999</v>
      </c>
      <c r="S107" s="4">
        <f>Forward!S107*(1+SUM($B107:$B$228))+(-'Swap - Encargos'!$L24)*(1+SUM($B107:$B$228))</f>
        <v>131.428</v>
      </c>
      <c r="T107" s="4">
        <f>Forward!T107*(1+SUM($B107:$B$228))+(-'Swap - Encargos'!$L24)*(1+SUM($B107:$B$228))</f>
        <v>129.16199999999998</v>
      </c>
      <c r="U107" s="4">
        <f>Forward!U107*(1+SUM($B107:$B$228))</f>
        <v>0</v>
      </c>
      <c r="V107" s="6"/>
      <c r="W107" s="20">
        <f t="shared" si="0"/>
        <v>97.815666666666658</v>
      </c>
      <c r="X107" s="20">
        <f t="shared" si="1"/>
        <v>189.38015520202026</v>
      </c>
      <c r="Y107" s="23">
        <f t="shared" si="2"/>
        <v>108.99459999999999</v>
      </c>
      <c r="Z107" s="23">
        <f t="shared" si="3"/>
        <v>182.79316475757577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272.11169333333339</v>
      </c>
      <c r="AJ107" s="9">
        <f t="shared" si="8"/>
        <v>0.7355814215345774</v>
      </c>
      <c r="AK107" s="9">
        <f t="shared" si="9"/>
        <v>0.7355814215345774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Encargos'!$L25)*(1+SUM($B108:$B$228))</f>
        <v>90.448000000000008</v>
      </c>
      <c r="M108" s="4">
        <f>Forward!M108*(1+SUM($B108:$B$228))+(-'Swap - Encargos'!$L25)*(1+SUM($B108:$B$228))</f>
        <v>98.362200000000001</v>
      </c>
      <c r="N108" s="4">
        <f>Forward!N108*(1+SUM($B108:$B$228))+(-'Swap - Encargos'!$L25)*(1+SUM($B108:$B$228))</f>
        <v>111.92939999999999</v>
      </c>
      <c r="O108" s="4">
        <f>Forward!O108*(1+SUM($B108:$B$228))+(-'Swap - Encargos'!$L25)*(1+SUM($B108:$B$228))</f>
        <v>123.2354</v>
      </c>
      <c r="P108" s="4">
        <f>Forward!P108*(1+SUM($B108:$B$228))+(-'Swap - Encargos'!$L25)*(1+SUM($B108:$B$228))</f>
        <v>120.9742</v>
      </c>
      <c r="Q108" s="4">
        <f>Forward!Q108*(1+SUM($B108:$B$228))+(-'Swap - Encargos'!$L25)*(1+SUM($B108:$B$228))</f>
        <v>135.672</v>
      </c>
      <c r="R108" s="4">
        <f>Forward!R108*(1+SUM($B108:$B$228))+(-'Swap - Encargos'!$L25)*(1+SUM($B108:$B$228))</f>
        <v>133.41079999999999</v>
      </c>
      <c r="S108" s="4">
        <f>Forward!S108*(1+SUM($B108:$B$228))+(-'Swap - Encargos'!$L25)*(1+SUM($B108:$B$228))</f>
        <v>131.14959999999999</v>
      </c>
      <c r="T108" s="4">
        <f>Forward!T108*(1+SUM($B108:$B$228))+(-'Swap - Encargos'!$L25)*(1+SUM($B108:$B$228))</f>
        <v>128.88839999999999</v>
      </c>
      <c r="U108" s="4">
        <f>Forward!U108*(1+SUM($B108:$B$228))</f>
        <v>0</v>
      </c>
      <c r="V108" s="6"/>
      <c r="W108" s="20">
        <f t="shared" si="0"/>
        <v>109.35414444444444</v>
      </c>
      <c r="X108" s="20">
        <f t="shared" si="1"/>
        <v>189.38015520202026</v>
      </c>
      <c r="Y108" s="23">
        <f t="shared" si="2"/>
        <v>116.52717333333332</v>
      </c>
      <c r="Z108" s="23">
        <f t="shared" si="3"/>
        <v>182.79316475757577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260.57321555555558</v>
      </c>
      <c r="AJ108" s="9">
        <f t="shared" si="8"/>
        <v>0.70439022286849928</v>
      </c>
      <c r="AK108" s="9">
        <f t="shared" si="9"/>
        <v>0.70439022286849928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Encargos'!$L26)*(1+SUM($B109:$B$228))</f>
        <v>91.351799999999997</v>
      </c>
      <c r="M109" s="4">
        <f>Forward!M109*(1+SUM($B109:$B$228))+(-'Swap - Encargos'!$L26)*(1+SUM($B109:$B$228))</f>
        <v>96.990799999999979</v>
      </c>
      <c r="N109" s="4">
        <f>Forward!N109*(1+SUM($B109:$B$228))+(-'Swap - Encargos'!$L26)*(1+SUM($B109:$B$228))</f>
        <v>128.5692</v>
      </c>
      <c r="O109" s="4">
        <f>Forward!O109*(1+SUM($B109:$B$228))+(-'Swap - Encargos'!$L26)*(1+SUM($B109:$B$228))</f>
        <v>139.84719999999999</v>
      </c>
      <c r="P109" s="4">
        <f>Forward!P109*(1+SUM($B109:$B$228))+(-'Swap - Encargos'!$L26)*(1+SUM($B109:$B$228))</f>
        <v>138.71939999999998</v>
      </c>
      <c r="Q109" s="4">
        <f>Forward!Q109*(1+SUM($B109:$B$228))+(-'Swap - Encargos'!$L26)*(1+SUM($B109:$B$228))</f>
        <v>147.74179999999998</v>
      </c>
      <c r="R109" s="4">
        <f>Forward!R109*(1+SUM($B109:$B$228))+(-'Swap - Encargos'!$L26)*(1+SUM($B109:$B$228))</f>
        <v>145.4862</v>
      </c>
      <c r="S109" s="4">
        <f>Forward!S109*(1+SUM($B109:$B$228))+(-'Swap - Encargos'!$L26)*(1+SUM($B109:$B$228))</f>
        <v>143.23059999999998</v>
      </c>
      <c r="T109" s="4">
        <f>Forward!T109*(1+SUM($B109:$B$228))+(-'Swap - Encargos'!$L26)*(1+SUM($B109:$B$228))</f>
        <v>140.97499999999999</v>
      </c>
      <c r="U109" s="4">
        <f>Forward!U109*(1+SUM($B109:$B$228))</f>
        <v>0</v>
      </c>
      <c r="V109" s="6"/>
      <c r="W109" s="20">
        <f t="shared" si="0"/>
        <v>120.45530555555554</v>
      </c>
      <c r="X109" s="20">
        <f t="shared" si="1"/>
        <v>189.38015520202026</v>
      </c>
      <c r="Y109" s="23">
        <f t="shared" si="2"/>
        <v>129.43384666666665</v>
      </c>
      <c r="Z109" s="23">
        <f t="shared" si="3"/>
        <v>182.79316475757577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249.4720544444445</v>
      </c>
      <c r="AJ109" s="9">
        <f t="shared" si="8"/>
        <v>0.67438119322789336</v>
      </c>
      <c r="AK109" s="9">
        <f t="shared" si="9"/>
        <v>0.67438119322789336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Encargos'!$L27)*(1+SUM($B110:$B$228))</f>
        <v>101.25</v>
      </c>
      <c r="N110" s="4">
        <f>Forward!N110*(1+SUM($B110:$B$228))+(-'Swap - Encargos'!$L27)*(1+SUM($B110:$B$228))</f>
        <v>118.125</v>
      </c>
      <c r="O110" s="4">
        <f>Forward!O110*(1+SUM($B110:$B$228))+(-'Swap - Encargos'!$L27)*(1+SUM($B110:$B$228))</f>
        <v>131.625</v>
      </c>
      <c r="P110" s="4">
        <f>Forward!P110*(1+SUM($B110:$B$228))+(-'Swap - Encargos'!$L27)*(1+SUM($B110:$B$228))</f>
        <v>155.25</v>
      </c>
      <c r="Q110" s="4">
        <f>Forward!Q110*(1+SUM($B110:$B$228))+(-'Swap - Encargos'!$L27)*(1+SUM($B110:$B$228))</f>
        <v>154.125</v>
      </c>
      <c r="R110" s="4">
        <f>Forward!R110*(1+SUM($B110:$B$228))+(-'Swap - Encargos'!$L27)*(1+SUM($B110:$B$228))</f>
        <v>151.875</v>
      </c>
      <c r="S110" s="4">
        <f>Forward!S110*(1+SUM($B110:$B$228))+(-'Swap - Encargos'!$L27)*(1+SUM($B110:$B$228))</f>
        <v>149.625</v>
      </c>
      <c r="T110" s="4">
        <f>Forward!T110*(1+SUM($B110:$B$228))+(-'Swap - Encargos'!$L27)*(1+SUM($B110:$B$228))</f>
        <v>147.375</v>
      </c>
      <c r="U110" s="4">
        <f>Forward!U110*(1+SUM($B110:$B$228))</f>
        <v>0</v>
      </c>
      <c r="V110" s="6"/>
      <c r="W110" s="20">
        <f t="shared" si="0"/>
        <v>117</v>
      </c>
      <c r="X110" s="20">
        <f t="shared" si="1"/>
        <v>189.38015520202026</v>
      </c>
      <c r="Y110" s="23">
        <f t="shared" si="2"/>
        <v>132.07499999999999</v>
      </c>
      <c r="Z110" s="23">
        <f t="shared" si="3"/>
        <v>182.79316475757577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272.8125</v>
      </c>
      <c r="AJ110" s="9">
        <f t="shared" si="8"/>
        <v>0.69985569985569984</v>
      </c>
      <c r="AK110" s="9">
        <f t="shared" si="9"/>
        <v>0.69985569985569984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Encargos'!$L28)*(1+SUM($B111:$B$228))</f>
        <v>144.58320000000001</v>
      </c>
      <c r="N111" s="4">
        <f>Forward!N111*(1+SUM($B111:$B$228))+(-'Swap - Encargos'!$L28)*(1+SUM($B111:$B$228))</f>
        <v>208.46880000000002</v>
      </c>
      <c r="O111" s="4">
        <f>Forward!O111*(1+SUM($B111:$B$228))+(-'Swap - Encargos'!$L28)*(1+SUM($B111:$B$228))</f>
        <v>198.38160000000002</v>
      </c>
      <c r="P111" s="4">
        <f>Forward!P111*(1+SUM($B111:$B$228))+(-'Swap - Encargos'!$L28)*(1+SUM($B111:$B$228))</f>
        <v>191.6568</v>
      </c>
      <c r="Q111" s="4">
        <f>Forward!Q111*(1+SUM($B111:$B$228))+(-'Swap - Encargos'!$L28)*(1+SUM($B111:$B$228))</f>
        <v>180.44880000000001</v>
      </c>
      <c r="R111" s="4">
        <f>Forward!R111*(1+SUM($B111:$B$228))+(-'Swap - Encargos'!$L28)*(1+SUM($B111:$B$228))</f>
        <v>173.72400000000002</v>
      </c>
      <c r="S111" s="4">
        <f>Forward!S111*(1+SUM($B111:$B$228))+(-'Swap - Encargos'!$L28)*(1+SUM($B111:$B$228))</f>
        <v>168.12</v>
      </c>
      <c r="T111" s="4">
        <f>Forward!T111*(1+SUM($B111:$B$228))+(-'Swap - Encargos'!$L28)*(1+SUM($B111:$B$228))</f>
        <v>162.51600000000002</v>
      </c>
      <c r="U111" s="4">
        <f>Forward!U111*(1+SUM($B111:$B$228))</f>
        <v>0</v>
      </c>
      <c r="V111" s="6"/>
      <c r="W111" s="20">
        <f t="shared" si="0"/>
        <v>185.11880000000002</v>
      </c>
      <c r="X111" s="20">
        <f t="shared" si="1"/>
        <v>189.38015520202026</v>
      </c>
      <c r="Y111" s="23">
        <f t="shared" si="2"/>
        <v>185.19352000000001</v>
      </c>
      <c r="Z111" s="23">
        <f t="shared" si="3"/>
        <v>182.79316475757577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204.69369999999998</v>
      </c>
      <c r="AJ111" s="9">
        <f t="shared" si="8"/>
        <v>0.52510809684143012</v>
      </c>
      <c r="AK111" s="9">
        <f t="shared" si="9"/>
        <v>0.52510809684143012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Encargos'!$L29)*(1+SUM($B112:$B$228))</f>
        <v>143.51250000000002</v>
      </c>
      <c r="N112" s="4">
        <f>Forward!N112*(1+SUM($B112:$B$228))+(-'Swap - Encargos'!$L29)*(1+SUM($B112:$B$228))</f>
        <v>190.23750000000001</v>
      </c>
      <c r="O112" s="4">
        <f>Forward!O112*(1+SUM($B112:$B$228))+(-'Swap - Encargos'!$L29)*(1+SUM($B112:$B$228))</f>
        <v>183.5625</v>
      </c>
      <c r="P112" s="4">
        <f>Forward!P112*(1+SUM($B112:$B$228))+(-'Swap - Encargos'!$L29)*(1+SUM($B112:$B$228))</f>
        <v>176.88750000000002</v>
      </c>
      <c r="Q112" s="4">
        <f>Forward!Q112*(1+SUM($B112:$B$228))+(-'Swap - Encargos'!$L29)*(1+SUM($B112:$B$228))</f>
        <v>178</v>
      </c>
      <c r="R112" s="4">
        <f>Forward!R112*(1+SUM($B112:$B$228))+(-'Swap - Encargos'!$L29)*(1+SUM($B112:$B$228))</f>
        <v>173.55</v>
      </c>
      <c r="S112" s="4">
        <f>Forward!S112*(1+SUM($B112:$B$228))+(-'Swap - Encargos'!$L29)*(1+SUM($B112:$B$228))</f>
        <v>167.98750000000001</v>
      </c>
      <c r="T112" s="4">
        <f>Forward!T112*(1+SUM($B112:$B$228))+(-'Swap - Encargos'!$L29)*(1+SUM($B112:$B$228))</f>
        <v>162.42500000000001</v>
      </c>
      <c r="U112" s="4">
        <f>Forward!U112*(1+SUM($B112:$B$228))</f>
        <v>0</v>
      </c>
      <c r="V112" s="6"/>
      <c r="W112" s="20">
        <f t="shared" si="0"/>
        <v>174.29166666666666</v>
      </c>
      <c r="X112" s="20">
        <f t="shared" si="1"/>
        <v>189.38015520202026</v>
      </c>
      <c r="Y112" s="23">
        <f t="shared" si="2"/>
        <v>175.44125</v>
      </c>
      <c r="Z112" s="23">
        <f t="shared" si="3"/>
        <v>182.79316475757577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215.52083333333334</v>
      </c>
      <c r="AJ112" s="9">
        <f t="shared" si="8"/>
        <v>0.55288333066110851</v>
      </c>
      <c r="AK112" s="9">
        <f t="shared" si="9"/>
        <v>0.55288333066110851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Encargos'!$L30)*(1+SUM($B113:$B$228))</f>
        <v>133.30799999999999</v>
      </c>
      <c r="N113" s="4">
        <f>Forward!N113*(1+SUM($B113:$B$228))+(-'Swap - Encargos'!$L30)*(1+SUM($B113:$B$228))</f>
        <v>172.18950000000001</v>
      </c>
      <c r="O113" s="4">
        <f>Forward!O113*(1+SUM($B113:$B$228))+(-'Swap - Encargos'!$L30)*(1+SUM($B113:$B$228))</f>
        <v>173.3004</v>
      </c>
      <c r="P113" s="4">
        <f>Forward!P113*(1+SUM($B113:$B$228))+(-'Swap - Encargos'!$L30)*(1+SUM($B113:$B$228))</f>
        <v>168.85679999999999</v>
      </c>
      <c r="Q113" s="4">
        <f>Forward!Q113*(1+SUM($B113:$B$228))+(-'Swap - Encargos'!$L30)*(1+SUM($B113:$B$228))</f>
        <v>163.3023</v>
      </c>
      <c r="R113" s="4">
        <f>Forward!R113*(1+SUM($B113:$B$228))+(-'Swap - Encargos'!$L30)*(1+SUM($B113:$B$228))</f>
        <v>157.74780000000001</v>
      </c>
      <c r="S113" s="4">
        <f>Forward!S113*(1+SUM($B113:$B$228))+(-'Swap - Encargos'!$L30)*(1+SUM($B113:$B$228))</f>
        <v>152.19329999999999</v>
      </c>
      <c r="T113" s="4">
        <f>Forward!T113*(1+SUM($B113:$B$228))+(-'Swap - Encargos'!$L30)*(1+SUM($B113:$B$228))</f>
        <v>146.6388</v>
      </c>
      <c r="U113" s="4">
        <f>Forward!U113*(1+SUM($B113:$B$228))</f>
        <v>0</v>
      </c>
      <c r="V113" s="6"/>
      <c r="W113" s="20">
        <f t="shared" si="0"/>
        <v>162.5617</v>
      </c>
      <c r="X113" s="20">
        <f t="shared" si="1"/>
        <v>189.38015520202026</v>
      </c>
      <c r="Y113" s="23">
        <f t="shared" si="2"/>
        <v>163.41338999999999</v>
      </c>
      <c r="Z113" s="23">
        <f t="shared" si="3"/>
        <v>182.79316475757577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227.2508</v>
      </c>
      <c r="AJ113" s="9">
        <f t="shared" si="8"/>
        <v>0.58297463524130189</v>
      </c>
      <c r="AK113" s="9">
        <f t="shared" si="9"/>
        <v>0.58297463524130189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Encargos'!$L31)*(1+SUM($B114:$B$228))</f>
        <v>99.63900000000001</v>
      </c>
      <c r="N114" s="4">
        <f>Forward!N114*(1+SUM($B114:$B$228))+(-'Swap - Encargos'!$L31)*(1+SUM($B114:$B$228))</f>
        <v>143.923</v>
      </c>
      <c r="O114" s="4">
        <f>Forward!O114*(1+SUM($B114:$B$228))+(-'Swap - Encargos'!$L31)*(1+SUM($B114:$B$228))</f>
        <v>160.52950000000001</v>
      </c>
      <c r="P114" s="4">
        <f>Forward!P114*(1+SUM($B114:$B$228))+(-'Swap - Encargos'!$L31)*(1+SUM($B114:$B$228))</f>
        <v>157.20820000000001</v>
      </c>
      <c r="Q114" s="4">
        <f>Forward!Q114*(1+SUM($B114:$B$228))+(-'Swap - Encargos'!$L31)*(1+SUM($B114:$B$228))</f>
        <v>151.67269999999999</v>
      </c>
      <c r="R114" s="4">
        <f>Forward!R114*(1+SUM($B114:$B$228))+(-'Swap - Encargos'!$L31)*(1+SUM($B114:$B$228))</f>
        <v>146.13720000000001</v>
      </c>
      <c r="S114" s="4">
        <f>Forward!S114*(1+SUM($B114:$B$228))+(-'Swap - Encargos'!$L31)*(1+SUM($B114:$B$228))</f>
        <v>140.60169999999999</v>
      </c>
      <c r="T114" s="4">
        <f>Forward!T114*(1+SUM($B114:$B$228))+(-'Swap - Encargos'!$L31)*(1+SUM($B114:$B$228))</f>
        <v>135.06620000000001</v>
      </c>
      <c r="U114" s="4">
        <f>Forward!U114*(1+SUM($B114:$B$228))</f>
        <v>0</v>
      </c>
      <c r="V114" s="6"/>
      <c r="W114" s="20">
        <f t="shared" si="0"/>
        <v>141.09374444444447</v>
      </c>
      <c r="X114" s="20">
        <f t="shared" si="1"/>
        <v>189.38015520202026</v>
      </c>
      <c r="Y114" s="23">
        <f t="shared" si="2"/>
        <v>145.69435999999999</v>
      </c>
      <c r="Z114" s="23">
        <f t="shared" si="3"/>
        <v>182.79316475757577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248.71875555555553</v>
      </c>
      <c r="AJ114" s="9">
        <f t="shared" si="8"/>
        <v>0.63804715229900411</v>
      </c>
      <c r="AK114" s="9">
        <f t="shared" si="9"/>
        <v>0.63804715229900411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Encargos'!$L32)*(1+SUM($B115:$B$228))</f>
        <v>156.55500000000001</v>
      </c>
      <c r="N115" s="4">
        <f>Forward!N115*(1+SUM($B115:$B$228))+(-'Swap - Encargos'!$L32)*(1+SUM($B115:$B$228))</f>
        <v>173.09250000000003</v>
      </c>
      <c r="O115" s="4">
        <f>Forward!O115*(1+SUM($B115:$B$228))+(-'Swap - Encargos'!$L32)*(1+SUM($B115:$B$228))</f>
        <v>174.19499999999999</v>
      </c>
      <c r="P115" s="4">
        <f>Forward!P115*(1+SUM($B115:$B$228))+(-'Swap - Encargos'!$L32)*(1+SUM($B115:$B$228))</f>
        <v>165.375</v>
      </c>
      <c r="Q115" s="4">
        <f>Forward!Q115*(1+SUM($B115:$B$228))+(-'Swap - Encargos'!$L32)*(1+SUM($B115:$B$228))</f>
        <v>159.86250000000001</v>
      </c>
      <c r="R115" s="4">
        <f>Forward!R115*(1+SUM($B115:$B$228))+(-'Swap - Encargos'!$L32)*(1+SUM($B115:$B$228))</f>
        <v>154.35000000000002</v>
      </c>
      <c r="S115" s="4">
        <f>Forward!S115*(1+SUM($B115:$B$228))+(-'Swap - Encargos'!$L32)*(1+SUM($B115:$B$228))</f>
        <v>148.83749999999998</v>
      </c>
      <c r="T115" s="4">
        <f>Forward!T115*(1+SUM($B115:$B$228))+(-'Swap - Encargos'!$L32)*(1+SUM($B115:$B$228))</f>
        <v>143.32499999999999</v>
      </c>
      <c r="U115" s="4">
        <f>Forward!U115*(1+SUM($B115:$B$228))</f>
        <v>0</v>
      </c>
      <c r="V115" s="6"/>
      <c r="W115" s="20">
        <f t="shared" si="0"/>
        <v>169.17250000000001</v>
      </c>
      <c r="X115" s="20">
        <f t="shared" si="1"/>
        <v>189.38015520202026</v>
      </c>
      <c r="Y115" s="23">
        <f t="shared" si="2"/>
        <v>165.63225000000003</v>
      </c>
      <c r="Z115" s="23">
        <f t="shared" si="3"/>
        <v>182.79316475757577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220.64</v>
      </c>
      <c r="AJ115" s="9">
        <f t="shared" si="8"/>
        <v>0.56601571268237927</v>
      </c>
      <c r="AK115" s="9">
        <f t="shared" si="9"/>
        <v>0.56601571268237927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Encargos'!$L33)*(1+SUM($B116:$B$228))</f>
        <v>220.08</v>
      </c>
      <c r="N116" s="4">
        <f>Forward!N116*(1+SUM($B116:$B$228))+(-'Swap - Encargos'!$L33)*(1+SUM($B116:$B$228))</f>
        <v>200.27280000000002</v>
      </c>
      <c r="O116" s="4">
        <f>Forward!O116*(1+SUM($B116:$B$228))+(-'Swap - Encargos'!$L33)*(1+SUM($B116:$B$228))</f>
        <v>183.76680000000002</v>
      </c>
      <c r="P116" s="4">
        <f>Forward!P116*(1+SUM($B116:$B$228))+(-'Swap - Encargos'!$L33)*(1+SUM($B116:$B$228))</f>
        <v>166.16040000000001</v>
      </c>
      <c r="Q116" s="4">
        <f>Forward!Q116*(1+SUM($B116:$B$228))+(-'Swap - Encargos'!$L33)*(1+SUM($B116:$B$228))</f>
        <v>160.6584</v>
      </c>
      <c r="R116" s="4">
        <f>Forward!R116*(1+SUM($B116:$B$228))+(-'Swap - Encargos'!$L33)*(1+SUM($B116:$B$228))</f>
        <v>155.15640000000002</v>
      </c>
      <c r="S116" s="4">
        <f>Forward!S116*(1+SUM($B116:$B$228))+(-'Swap - Encargos'!$L33)*(1+SUM($B116:$B$228))</f>
        <v>149.65440000000001</v>
      </c>
      <c r="T116" s="4">
        <f>Forward!T116*(1+SUM($B116:$B$228))+(-'Swap - Encargos'!$L33)*(1+SUM($B116:$B$228))</f>
        <v>144.1524</v>
      </c>
      <c r="U116" s="4">
        <f>Forward!U116*(1+SUM($B116:$B$228))</f>
        <v>0</v>
      </c>
      <c r="V116" s="6"/>
      <c r="W116" s="20">
        <f t="shared" si="0"/>
        <v>192.38660000000002</v>
      </c>
      <c r="X116" s="20">
        <f t="shared" si="1"/>
        <v>189.38015520202026</v>
      </c>
      <c r="Y116" s="23">
        <f t="shared" si="2"/>
        <v>179.69532000000001</v>
      </c>
      <c r="Z116" s="23">
        <f t="shared" si="3"/>
        <v>182.79316475757577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197.42589999999998</v>
      </c>
      <c r="AJ116" s="9">
        <f t="shared" si="8"/>
        <v>0.50646374859708188</v>
      </c>
      <c r="AK116" s="9">
        <f t="shared" si="9"/>
        <v>0.50646374859708188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Encargos'!$L34)*(1+SUM($B117:$B$228))</f>
        <v>169.97300000000001</v>
      </c>
      <c r="N117" s="4">
        <f>Forward!N117*(1+SUM($B117:$B$228))+(-'Swap - Encargos'!$L34)*(1+SUM($B117:$B$228))</f>
        <v>188.61520000000002</v>
      </c>
      <c r="O117" s="4">
        <f>Forward!O117*(1+SUM($B117:$B$228))+(-'Swap - Encargos'!$L34)*(1+SUM($B117:$B$228))</f>
        <v>177.64920000000001</v>
      </c>
      <c r="P117" s="4">
        <f>Forward!P117*(1+SUM($B117:$B$228))+(-'Swap - Encargos'!$L34)*(1+SUM($B117:$B$228))</f>
        <v>164.49</v>
      </c>
      <c r="Q117" s="4">
        <f>Forward!Q117*(1+SUM($B117:$B$228))+(-'Swap - Encargos'!$L34)*(1+SUM($B117:$B$228))</f>
        <v>159.00700000000001</v>
      </c>
      <c r="R117" s="4">
        <f>Forward!R117*(1+SUM($B117:$B$228))+(-'Swap - Encargos'!$L34)*(1+SUM($B117:$B$228))</f>
        <v>153.524</v>
      </c>
      <c r="S117" s="4">
        <f>Forward!S117*(1+SUM($B117:$B$228))+(-'Swap - Encargos'!$L34)*(1+SUM($B117:$B$228))</f>
        <v>148.041</v>
      </c>
      <c r="T117" s="4">
        <f>Forward!T117*(1+SUM($B117:$B$228))+(-'Swap - Encargos'!$L34)*(1+SUM($B117:$B$228))</f>
        <v>142.55800000000002</v>
      </c>
      <c r="U117" s="4">
        <f>Forward!U117*(1+SUM($B117:$B$228))</f>
        <v>0</v>
      </c>
      <c r="V117" s="6"/>
      <c r="W117" s="20">
        <f t="shared" si="0"/>
        <v>177.67966111111113</v>
      </c>
      <c r="X117" s="20">
        <f t="shared" si="1"/>
        <v>189.38015520202026</v>
      </c>
      <c r="Y117" s="23">
        <f t="shared" si="2"/>
        <v>170.02782999999999</v>
      </c>
      <c r="Z117" s="23">
        <f t="shared" si="3"/>
        <v>182.79316475757577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212.13283888888887</v>
      </c>
      <c r="AJ117" s="9">
        <f t="shared" si="8"/>
        <v>0.54419198688828319</v>
      </c>
      <c r="AK117" s="9">
        <f t="shared" si="9"/>
        <v>0.54419198688828319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Encargos'!$L35)*(1+SUM($B118:$B$228))</f>
        <v>216.75059999999999</v>
      </c>
      <c r="N118" s="4">
        <f>Forward!N118*(1+SUM($B118:$B$228))+(-'Swap - Encargos'!$L35)*(1+SUM($B118:$B$228))</f>
        <v>203.61419999999998</v>
      </c>
      <c r="O118" s="4">
        <f>Forward!O118*(1+SUM($B118:$B$228))+(-'Swap - Encargos'!$L35)*(1+SUM($B118:$B$228))</f>
        <v>186.09899999999999</v>
      </c>
      <c r="P118" s="4">
        <f>Forward!P118*(1+SUM($B118:$B$228))+(-'Swap - Encargos'!$L35)*(1+SUM($B118:$B$228))</f>
        <v>167.48909999999998</v>
      </c>
      <c r="Q118" s="4">
        <f>Forward!Q118*(1+SUM($B118:$B$228))+(-'Swap - Encargos'!$L35)*(1+SUM($B118:$B$228))</f>
        <v>162.01560000000001</v>
      </c>
      <c r="R118" s="4">
        <f>Forward!R118*(1+SUM($B118:$B$228))+(-'Swap - Encargos'!$L35)*(1+SUM($B118:$B$228))</f>
        <v>156.5421</v>
      </c>
      <c r="S118" s="4">
        <f>Forward!S118*(1+SUM($B118:$B$228))+(-'Swap - Encargos'!$L35)*(1+SUM($B118:$B$228))</f>
        <v>151.0686</v>
      </c>
      <c r="T118" s="4">
        <f>Forward!T118*(1+SUM($B118:$B$228))+(-'Swap - Encargos'!$L35)*(1+SUM($B118:$B$228))</f>
        <v>145.5951</v>
      </c>
      <c r="U118" s="4">
        <f>Forward!U118*(1+SUM($B118:$B$228))</f>
        <v>0</v>
      </c>
      <c r="V118" s="6"/>
      <c r="W118" s="20">
        <f t="shared" si="0"/>
        <v>191.20759999999999</v>
      </c>
      <c r="X118" s="20">
        <f t="shared" si="1"/>
        <v>189.38015520202026</v>
      </c>
      <c r="Y118" s="23">
        <f t="shared" si="2"/>
        <v>179.16589999999997</v>
      </c>
      <c r="Z118" s="23">
        <f t="shared" si="3"/>
        <v>182.79316475757577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198.60490000000001</v>
      </c>
      <c r="AJ118" s="9">
        <f t="shared" si="8"/>
        <v>0.50948827962161303</v>
      </c>
      <c r="AK118" s="9">
        <f t="shared" si="9"/>
        <v>0.50948827962161303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Encargos'!$L36)*(1+SUM($B119:$B$228))</f>
        <v>316.18700000000001</v>
      </c>
      <c r="N119" s="4">
        <f>Forward!N119*(1+SUM($B119:$B$228))+(-'Swap - Encargos'!$L36)*(1+SUM($B119:$B$228))</f>
        <v>232.23390000000001</v>
      </c>
      <c r="O119" s="4">
        <f>Forward!O119*(1+SUM($B119:$B$228))+(-'Swap - Encargos'!$L36)*(1+SUM($B119:$B$228))</f>
        <v>186.44130000000001</v>
      </c>
      <c r="P119" s="4">
        <f>Forward!P119*(1+SUM($B119:$B$228))+(-'Swap - Encargos'!$L36)*(1+SUM($B119:$B$228))</f>
        <v>164.6353</v>
      </c>
      <c r="Q119" s="4">
        <f>Forward!Q119*(1+SUM($B119:$B$228))+(-'Swap - Encargos'!$L36)*(1+SUM($B119:$B$228))</f>
        <v>159.18380000000002</v>
      </c>
      <c r="R119" s="4">
        <f>Forward!R119*(1+SUM($B119:$B$228))+(-'Swap - Encargos'!$L36)*(1+SUM($B119:$B$228))</f>
        <v>153.73230000000001</v>
      </c>
      <c r="S119" s="4">
        <f>Forward!S119*(1+SUM($B119:$B$228))+(-'Swap - Encargos'!$L36)*(1+SUM($B119:$B$228))</f>
        <v>148.2808</v>
      </c>
      <c r="T119" s="4">
        <f>Forward!T119*(1+SUM($B119:$B$228))+(-'Swap - Encargos'!$L36)*(1+SUM($B119:$B$228))</f>
        <v>142.82930000000002</v>
      </c>
      <c r="U119" s="4">
        <f>Forward!U119*(1+SUM($B119:$B$228))</f>
        <v>0</v>
      </c>
      <c r="V119" s="6"/>
      <c r="W119" s="20">
        <f t="shared" si="0"/>
        <v>207.06614166666671</v>
      </c>
      <c r="X119" s="20">
        <f t="shared" si="1"/>
        <v>189.38015520202026</v>
      </c>
      <c r="Y119" s="23">
        <f t="shared" si="2"/>
        <v>187.36805500000003</v>
      </c>
      <c r="Z119" s="23">
        <f t="shared" si="3"/>
        <v>182.79316475757577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182.74635833333329</v>
      </c>
      <c r="AJ119" s="9">
        <f t="shared" si="8"/>
        <v>0.46880579338357103</v>
      </c>
      <c r="AK119" s="9">
        <f t="shared" si="9"/>
        <v>0.46880579338357103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Encargos'!$L37)*(1+SUM($B120:$B$228))</f>
        <v>273.39480000000003</v>
      </c>
      <c r="N120" s="4">
        <f>Forward!N120*(1+SUM($B120:$B$228))+(-'Swap - Encargos'!$L37)*(1+SUM($B120:$B$228))</f>
        <v>158.3954</v>
      </c>
      <c r="O120" s="4">
        <f>Forward!O120*(1+SUM($B120:$B$228))+(-'Swap - Encargos'!$L37)*(1+SUM($B120:$B$228))</f>
        <v>172.4991</v>
      </c>
      <c r="P120" s="4">
        <f>Forward!P120*(1+SUM($B120:$B$228))+(-'Swap - Encargos'!$L37)*(1+SUM($B120:$B$228))</f>
        <v>160.5652</v>
      </c>
      <c r="Q120" s="4">
        <f>Forward!Q120*(1+SUM($B120:$B$228))+(-'Swap - Encargos'!$L37)*(1+SUM($B120:$B$228))</f>
        <v>155.14070000000001</v>
      </c>
      <c r="R120" s="4">
        <f>Forward!R120*(1+SUM($B120:$B$228))+(-'Swap - Encargos'!$L37)*(1+SUM($B120:$B$228))</f>
        <v>149.71619999999999</v>
      </c>
      <c r="S120" s="4">
        <f>Forward!S120*(1+SUM($B120:$B$228))+(-'Swap - Encargos'!$L37)*(1+SUM($B120:$B$228))</f>
        <v>144.29169999999999</v>
      </c>
      <c r="T120" s="4">
        <f>Forward!T120*(1+SUM($B120:$B$228))+(-'Swap - Encargos'!$L37)*(1+SUM($B120:$B$228))</f>
        <v>138.8672</v>
      </c>
      <c r="U120" s="4">
        <f>Forward!U120*(1+SUM($B120:$B$228))</f>
        <v>0</v>
      </c>
      <c r="V120" s="6"/>
      <c r="W120" s="20">
        <f t="shared" si="0"/>
        <v>170.08821111111112</v>
      </c>
      <c r="X120" s="20">
        <f t="shared" si="1"/>
        <v>189.38015520202026</v>
      </c>
      <c r="Y120" s="23">
        <f t="shared" si="2"/>
        <v>163.38594000000001</v>
      </c>
      <c r="Z120" s="23">
        <f t="shared" si="3"/>
        <v>182.79316475757577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219.72428888888888</v>
      </c>
      <c r="AJ120" s="9">
        <f t="shared" si="8"/>
        <v>0.56366660609623565</v>
      </c>
      <c r="AK120" s="9">
        <f t="shared" si="9"/>
        <v>0.56366660609623565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Encargos'!$L38)*(1+SUM($B121:$B$228))</f>
        <v>94.046999999999997</v>
      </c>
      <c r="N121" s="4">
        <f>Forward!N121*(1+SUM($B121:$B$228))+(-'Swap - Encargos'!$L38)*(1+SUM($B121:$B$228))</f>
        <v>162.14999999999998</v>
      </c>
      <c r="O121" s="4">
        <f>Forward!O121*(1+SUM($B121:$B$228))+(-'Swap - Encargos'!$L38)*(1+SUM($B121:$B$228))</f>
        <v>174.041</v>
      </c>
      <c r="P121" s="4">
        <f>Forward!P121*(1+SUM($B121:$B$228))+(-'Swap - Encargos'!$L38)*(1+SUM($B121:$B$228))</f>
        <v>168.636</v>
      </c>
      <c r="Q121" s="4">
        <f>Forward!Q121*(1+SUM($B121:$B$228))+(-'Swap - Encargos'!$L38)*(1+SUM($B121:$B$228))</f>
        <v>163.23099999999999</v>
      </c>
      <c r="R121" s="4">
        <f>Forward!R121*(1+SUM($B121:$B$228))+(-'Swap - Encargos'!$L38)*(1+SUM($B121:$B$228))</f>
        <v>157.82599999999999</v>
      </c>
      <c r="S121" s="4">
        <f>Forward!S121*(1+SUM($B121:$B$228))+(-'Swap - Encargos'!$L38)*(1+SUM($B121:$B$228))</f>
        <v>152.42099999999999</v>
      </c>
      <c r="T121" s="4">
        <f>Forward!T121*(1+SUM($B121:$B$228))+(-'Swap - Encargos'!$L38)*(1+SUM($B121:$B$228))</f>
        <v>147.01599999999999</v>
      </c>
      <c r="U121" s="4">
        <f>Forward!U121*(1+SUM($B121:$B$228))</f>
        <v>0</v>
      </c>
      <c r="V121" s="6"/>
      <c r="W121" s="20">
        <f t="shared" si="0"/>
        <v>166.20375000000001</v>
      </c>
      <c r="X121" s="20">
        <f t="shared" si="1"/>
        <v>189.38015520202026</v>
      </c>
      <c r="Y121" s="23">
        <f t="shared" si="2"/>
        <v>164.11381666666665</v>
      </c>
      <c r="Z121" s="23">
        <f t="shared" si="3"/>
        <v>182.79316475757577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223.60874999999999</v>
      </c>
      <c r="AJ121" s="9">
        <f t="shared" si="8"/>
        <v>0.5736315536315536</v>
      </c>
      <c r="AK121" s="9">
        <f t="shared" si="9"/>
        <v>0.5736315536315536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Encargos'!$L39)*(1+SUM($B122:$B$228))</f>
        <v>155.99100000000001</v>
      </c>
      <c r="O122" s="4">
        <f>Forward!O122*(1+SUM($B122:$B$228))+(-'Swap - Encargos'!$L39)*(1+SUM($B122:$B$228))</f>
        <v>181.81020000000001</v>
      </c>
      <c r="P122" s="4">
        <f>Forward!P122*(1+SUM($B122:$B$228))+(-'Swap - Encargos'!$L39)*(1+SUM($B122:$B$228))</f>
        <v>161.37</v>
      </c>
      <c r="Q122" s="4">
        <f>Forward!Q122*(1+SUM($B122:$B$228))+(-'Swap - Encargos'!$L39)*(1+SUM($B122:$B$228))</f>
        <v>155.99100000000001</v>
      </c>
      <c r="R122" s="4">
        <f>Forward!R122*(1+SUM($B122:$B$228))+(-'Swap - Encargos'!$L39)*(1+SUM($B122:$B$228))</f>
        <v>150.61200000000002</v>
      </c>
      <c r="S122" s="4">
        <f>Forward!S122*(1+SUM($B122:$B$228))+(-'Swap - Encargos'!$L39)*(1+SUM($B122:$B$228))</f>
        <v>145.233</v>
      </c>
      <c r="T122" s="4">
        <f>Forward!T122*(1+SUM($B122:$B$228))+(-'Swap - Encargos'!$L39)*(1+SUM($B122:$B$228))</f>
        <v>139.85400000000001</v>
      </c>
      <c r="U122" s="4">
        <f>Forward!U122*(1+SUM($B122:$B$228))</f>
        <v>0</v>
      </c>
      <c r="V122" s="6"/>
      <c r="W122" s="20">
        <f t="shared" si="0"/>
        <v>166.39040000000003</v>
      </c>
      <c r="X122" s="20">
        <f t="shared" si="1"/>
        <v>189.38015520202026</v>
      </c>
      <c r="Y122" s="23">
        <f t="shared" si="2"/>
        <v>161.15484000000004</v>
      </c>
      <c r="Z122" s="23">
        <f t="shared" si="3"/>
        <v>182.79316475757577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240.58473999999998</v>
      </c>
      <c r="AJ122" s="9">
        <f t="shared" si="8"/>
        <v>0.59115340558639518</v>
      </c>
      <c r="AK122" s="9">
        <f t="shared" si="9"/>
        <v>0.59115340558639518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Encargos'!$L40)*(1+SUM($B123:$B$228))</f>
        <v>211.6174</v>
      </c>
      <c r="O123" s="4">
        <f>Forward!O123*(1+SUM($B123:$B$228))+(-'Swap - Encargos'!$L40)*(1+SUM($B123:$B$228))</f>
        <v>203.02380000000002</v>
      </c>
      <c r="P123" s="4">
        <f>Forward!P123*(1+SUM($B123:$B$228))+(-'Swap - Encargos'!$L40)*(1+SUM($B123:$B$228))</f>
        <v>180.46560000000002</v>
      </c>
      <c r="Q123" s="4">
        <f>Forward!Q123*(1+SUM($B123:$B$228))+(-'Swap - Encargos'!$L40)*(1+SUM($B123:$B$228))</f>
        <v>164.3526</v>
      </c>
      <c r="R123" s="4">
        <f>Forward!R123*(1+SUM($B123:$B$228))+(-'Swap - Encargos'!$L40)*(1+SUM($B123:$B$228))</f>
        <v>158.98160000000001</v>
      </c>
      <c r="S123" s="4">
        <f>Forward!S123*(1+SUM($B123:$B$228))+(-'Swap - Encargos'!$L40)*(1+SUM($B123:$B$228))</f>
        <v>153.61060000000001</v>
      </c>
      <c r="T123" s="4">
        <f>Forward!T123*(1+SUM($B123:$B$228))+(-'Swap - Encargos'!$L40)*(1+SUM($B123:$B$228))</f>
        <v>142.86860000000001</v>
      </c>
      <c r="U123" s="4">
        <f>Forward!U123*(1+SUM($B123:$B$228))</f>
        <v>0</v>
      </c>
      <c r="V123" s="6"/>
      <c r="W123" s="20">
        <f t="shared" si="0"/>
        <v>197.05602222222225</v>
      </c>
      <c r="X123" s="20">
        <f t="shared" si="1"/>
        <v>189.38015520202026</v>
      </c>
      <c r="Y123" s="23">
        <f t="shared" si="2"/>
        <v>182.72142000000002</v>
      </c>
      <c r="Z123" s="23">
        <f t="shared" si="3"/>
        <v>182.79316475757577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209.91911777777776</v>
      </c>
      <c r="AJ123" s="9">
        <f t="shared" si="8"/>
        <v>0.51580329397460922</v>
      </c>
      <c r="AK123" s="9">
        <f t="shared" si="9"/>
        <v>0.51580329397460922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Encargos'!$L41)*(1+SUM($B124:$B$228))</f>
        <v>309.84119999999996</v>
      </c>
      <c r="O124" s="4">
        <f>Forward!O124*(1+SUM($B124:$B$228))+(-'Swap - Encargos'!$L41)*(1+SUM($B124:$B$228))</f>
        <v>224.95320000000001</v>
      </c>
      <c r="P124" s="4">
        <f>Forward!P124*(1+SUM($B124:$B$228))+(-'Swap - Encargos'!$L41)*(1+SUM($B124:$B$228))</f>
        <v>186.75359999999998</v>
      </c>
      <c r="Q124" s="4">
        <f>Forward!Q124*(1+SUM($B124:$B$228))+(-'Swap - Encargos'!$L41)*(1+SUM($B124:$B$228))</f>
        <v>170.83709999999999</v>
      </c>
      <c r="R124" s="4">
        <f>Forward!R124*(1+SUM($B124:$B$228))+(-'Swap - Encargos'!$L41)*(1+SUM($B124:$B$228))</f>
        <v>165.5316</v>
      </c>
      <c r="S124" s="4">
        <f>Forward!S124*(1+SUM($B124:$B$228))+(-'Swap - Encargos'!$L41)*(1+SUM($B124:$B$228))</f>
        <v>160.2261</v>
      </c>
      <c r="T124" s="4">
        <f>Forward!T124*(1+SUM($B124:$B$228))+(-'Swap - Encargos'!$L41)*(1+SUM($B124:$B$228))</f>
        <v>149.61509999999998</v>
      </c>
      <c r="U124" s="4">
        <f>Forward!U124*(1+SUM($B124:$B$228))</f>
        <v>0</v>
      </c>
      <c r="V124" s="6"/>
      <c r="W124" s="20">
        <f t="shared" si="0"/>
        <v>232.79354999999998</v>
      </c>
      <c r="X124" s="20">
        <f t="shared" si="1"/>
        <v>189.38015520202026</v>
      </c>
      <c r="Y124" s="23">
        <f t="shared" si="2"/>
        <v>206.59616999999997</v>
      </c>
      <c r="Z124" s="23">
        <f t="shared" si="3"/>
        <v>182.79316475757577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174.18159000000003</v>
      </c>
      <c r="AJ124" s="9">
        <f t="shared" si="8"/>
        <v>0.42799073673148691</v>
      </c>
      <c r="AK124" s="9">
        <f t="shared" si="9"/>
        <v>0.42799073673148691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Encargos'!$L42)*(1+SUM($B125:$B$228))</f>
        <v>358.59799999999996</v>
      </c>
      <c r="O125" s="4">
        <f>Forward!O125*(1+SUM($B125:$B$228))+(-'Swap - Encargos'!$L42)*(1+SUM($B125:$B$228))</f>
        <v>256.29209999999995</v>
      </c>
      <c r="P125" s="4">
        <f>Forward!P125*(1+SUM($B125:$B$228))+(-'Swap - Encargos'!$L42)*(1+SUM($B125:$B$228))</f>
        <v>198.28360000000001</v>
      </c>
      <c r="Q125" s="4">
        <f>Forward!Q125*(1+SUM($B125:$B$228))+(-'Swap - Encargos'!$L42)*(1+SUM($B125:$B$228))</f>
        <v>178.24430000000001</v>
      </c>
      <c r="R125" s="4">
        <f>Forward!R125*(1+SUM($B125:$B$228))+(-'Swap - Encargos'!$L42)*(1+SUM($B125:$B$228))</f>
        <v>172.9708</v>
      </c>
      <c r="S125" s="4">
        <f>Forward!S125*(1+SUM($B125:$B$228))+(-'Swap - Encargos'!$L42)*(1+SUM($B125:$B$228))</f>
        <v>167.69730000000001</v>
      </c>
      <c r="T125" s="4">
        <f>Forward!T125*(1+SUM($B125:$B$228))+(-'Swap - Encargos'!$L42)*(1+SUM($B125:$B$228))</f>
        <v>157.15030000000002</v>
      </c>
      <c r="U125" s="4">
        <f>Forward!U125*(1+SUM($B125:$B$228))</f>
        <v>0</v>
      </c>
      <c r="V125" s="6"/>
      <c r="W125" s="20">
        <f t="shared" si="0"/>
        <v>256.02842500000003</v>
      </c>
      <c r="X125" s="20">
        <f t="shared" si="1"/>
        <v>189.38015520202026</v>
      </c>
      <c r="Y125" s="23">
        <f t="shared" si="2"/>
        <v>223.33272499999995</v>
      </c>
      <c r="Z125" s="23">
        <f t="shared" si="3"/>
        <v>182.79316475757577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150.94671499999998</v>
      </c>
      <c r="AJ125" s="9">
        <f t="shared" si="8"/>
        <v>0.37089910454972747</v>
      </c>
      <c r="AK125" s="9">
        <f t="shared" si="9"/>
        <v>0.37089910454972747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Encargos'!$L43)*(1+SUM($B126:$B$228))</f>
        <v>342.43040000000002</v>
      </c>
      <c r="O126" s="4">
        <f>Forward!O126*(1+SUM($B126:$B$228))+(-'Swap - Encargos'!$L43)*(1+SUM($B126:$B$228))</f>
        <v>253.14639999999997</v>
      </c>
      <c r="P126" s="4">
        <f>Forward!P126*(1+SUM($B126:$B$228))+(-'Swap - Encargos'!$L43)*(1+SUM($B126:$B$228))</f>
        <v>200.62639999999999</v>
      </c>
      <c r="Q126" s="4">
        <f>Forward!Q126*(1+SUM($B126:$B$228))+(-'Swap - Encargos'!$L43)*(1+SUM($B126:$B$228))</f>
        <v>179.61840000000001</v>
      </c>
      <c r="R126" s="4">
        <f>Forward!R126*(1+SUM($B126:$B$228))+(-'Swap - Encargos'!$L43)*(1+SUM($B126:$B$228))</f>
        <v>174.3664</v>
      </c>
      <c r="S126" s="4">
        <f>Forward!S126*(1+SUM($B126:$B$228))+(-'Swap - Encargos'!$L43)*(1+SUM($B126:$B$228))</f>
        <v>169.11439999999999</v>
      </c>
      <c r="T126" s="4">
        <f>Forward!T126*(1+SUM($B126:$B$228))+(-'Swap - Encargos'!$L43)*(1+SUM($B126:$B$228))</f>
        <v>158.6104</v>
      </c>
      <c r="U126" s="4">
        <f>Forward!U126*(1+SUM($B126:$B$228))</f>
        <v>0</v>
      </c>
      <c r="V126" s="6"/>
      <c r="W126" s="20">
        <f t="shared" si="0"/>
        <v>247.31084444444443</v>
      </c>
      <c r="X126" s="20">
        <f t="shared" si="1"/>
        <v>189.38015520202026</v>
      </c>
      <c r="Y126" s="23">
        <f t="shared" si="2"/>
        <v>218.48320000000001</v>
      </c>
      <c r="Z126" s="23">
        <f t="shared" si="3"/>
        <v>182.79316475757577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159.66429555555558</v>
      </c>
      <c r="AJ126" s="9">
        <f t="shared" si="8"/>
        <v>0.39231952977657453</v>
      </c>
      <c r="AK126" s="9">
        <f t="shared" si="9"/>
        <v>0.39231952977657453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Encargos'!$L44)*(1+SUM($B127:$B$228))</f>
        <v>349.96519999999998</v>
      </c>
      <c r="O127" s="4">
        <f>Forward!O127*(1+SUM($B127:$B$228))+(-'Swap - Encargos'!$L44)*(1+SUM($B127:$B$228))</f>
        <v>262.99779999999998</v>
      </c>
      <c r="P127" s="4">
        <f>Forward!P127*(1+SUM($B127:$B$228))+(-'Swap - Encargos'!$L44)*(1+SUM($B127:$B$228))</f>
        <v>199.08200000000002</v>
      </c>
      <c r="Q127" s="4">
        <f>Forward!Q127*(1+SUM($B127:$B$228))+(-'Swap - Encargos'!$L44)*(1+SUM($B127:$B$228))</f>
        <v>180.22160000000002</v>
      </c>
      <c r="R127" s="4">
        <f>Forward!R127*(1+SUM($B127:$B$228))+(-'Swap - Encargos'!$L44)*(1+SUM($B127:$B$228))</f>
        <v>174.98260000000002</v>
      </c>
      <c r="S127" s="4">
        <f>Forward!S127*(1+SUM($B127:$B$228))+(-'Swap - Encargos'!$L44)*(1+SUM($B127:$B$228))</f>
        <v>169.74360000000001</v>
      </c>
      <c r="T127" s="4">
        <f>Forward!T127*(1+SUM($B127:$B$228))+(-'Swap - Encargos'!$L44)*(1+SUM($B127:$B$228))</f>
        <v>159.26560000000001</v>
      </c>
      <c r="U127" s="4">
        <f>Forward!U127*(1+SUM($B127:$B$228))</f>
        <v>0</v>
      </c>
      <c r="V127" s="6"/>
      <c r="W127" s="20">
        <f t="shared" si="0"/>
        <v>247.10616666666667</v>
      </c>
      <c r="X127" s="20">
        <f t="shared" si="1"/>
        <v>189.38015520202026</v>
      </c>
      <c r="Y127" s="23">
        <f t="shared" si="2"/>
        <v>218.43137333333334</v>
      </c>
      <c r="Z127" s="23">
        <f t="shared" si="3"/>
        <v>182.79316475757577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159.86897333333334</v>
      </c>
      <c r="AJ127" s="9">
        <f t="shared" si="8"/>
        <v>0.39282245429864177</v>
      </c>
      <c r="AK127" s="9">
        <f t="shared" si="9"/>
        <v>0.39282245429864177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Encargos'!$L45)*(1+SUM($B128:$B$228))</f>
        <v>298.98439999999994</v>
      </c>
      <c r="O128" s="4">
        <f>Forward!O128*(1+SUM($B128:$B$228))+(-'Swap - Encargos'!$L45)*(1+SUM($B128:$B$228))</f>
        <v>257.16840000000002</v>
      </c>
      <c r="P128" s="4">
        <f>Forward!P128*(1+SUM($B128:$B$228))+(-'Swap - Encargos'!$L45)*(1+SUM($B128:$B$228))</f>
        <v>202.80759999999998</v>
      </c>
      <c r="Q128" s="4">
        <f>Forward!Q128*(1+SUM($B128:$B$228))+(-'Swap - Encargos'!$L45)*(1+SUM($B128:$B$228))</f>
        <v>181.89959999999999</v>
      </c>
      <c r="R128" s="4">
        <f>Forward!R128*(1+SUM($B128:$B$228))+(-'Swap - Encargos'!$L45)*(1+SUM($B128:$B$228))</f>
        <v>176.67259999999999</v>
      </c>
      <c r="S128" s="4">
        <f>Forward!S128*(1+SUM($B128:$B$228))+(-'Swap - Encargos'!$L45)*(1+SUM($B128:$B$228))</f>
        <v>171.44559999999998</v>
      </c>
      <c r="T128" s="4">
        <f>Forward!T128*(1+SUM($B128:$B$228))+(-'Swap - Encargos'!$L45)*(1+SUM($B128:$B$228))</f>
        <v>160.99159999999998</v>
      </c>
      <c r="U128" s="4">
        <f>Forward!U128*(1+SUM($B128:$B$228))</f>
        <v>0</v>
      </c>
      <c r="V128" s="6"/>
      <c r="W128" s="20">
        <f t="shared" si="0"/>
        <v>233.47266666666667</v>
      </c>
      <c r="X128" s="20">
        <f t="shared" si="1"/>
        <v>189.38015520202026</v>
      </c>
      <c r="Y128" s="23">
        <f t="shared" si="2"/>
        <v>210.75264000000001</v>
      </c>
      <c r="Z128" s="23">
        <f t="shared" si="3"/>
        <v>182.79316475757577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173.50247333333334</v>
      </c>
      <c r="AJ128" s="9">
        <f t="shared" si="8"/>
        <v>0.42632204348730818</v>
      </c>
      <c r="AK128" s="9">
        <f t="shared" si="9"/>
        <v>0.42632204348730818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Encargos'!$L46)*(1+SUM($B129:$B$228))</f>
        <v>274.25639999999999</v>
      </c>
      <c r="O129" s="4">
        <f>Forward!O129*(1+SUM($B129:$B$228))+(-'Swap - Encargos'!$L46)*(1+SUM($B129:$B$228))</f>
        <v>248.18639999999999</v>
      </c>
      <c r="P129" s="4">
        <f>Forward!P129*(1+SUM($B129:$B$228))+(-'Swap - Encargos'!$L46)*(1+SUM($B129:$B$228))</f>
        <v>204.3888</v>
      </c>
      <c r="Q129" s="4">
        <f>Forward!Q129*(1+SUM($B129:$B$228))+(-'Swap - Encargos'!$L46)*(1+SUM($B129:$B$228))</f>
        <v>182.49</v>
      </c>
      <c r="R129" s="4">
        <f>Forward!R129*(1+SUM($B129:$B$228))+(-'Swap - Encargos'!$L46)*(1+SUM($B129:$B$228))</f>
        <v>177.27600000000001</v>
      </c>
      <c r="S129" s="4">
        <f>Forward!S129*(1+SUM($B129:$B$228))+(-'Swap - Encargos'!$L46)*(1+SUM($B129:$B$228))</f>
        <v>172.06200000000001</v>
      </c>
      <c r="T129" s="4">
        <f>Forward!T129*(1+SUM($B129:$B$228))+(-'Swap - Encargos'!$L46)*(1+SUM($B129:$B$228))</f>
        <v>161.63399999999999</v>
      </c>
      <c r="U129" s="4">
        <f>Forward!U129*(1+SUM($B129:$B$228))</f>
        <v>0</v>
      </c>
      <c r="V129" s="6"/>
      <c r="W129" s="20">
        <f t="shared" si="0"/>
        <v>224.43373333333335</v>
      </c>
      <c r="X129" s="20">
        <f t="shared" si="1"/>
        <v>189.38015520202026</v>
      </c>
      <c r="Y129" s="23">
        <f t="shared" si="2"/>
        <v>205.39683999999997</v>
      </c>
      <c r="Z129" s="23">
        <f t="shared" si="3"/>
        <v>182.79316475757577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182.54140666666666</v>
      </c>
      <c r="AJ129" s="9">
        <f t="shared" si="8"/>
        <v>0.44853208150912277</v>
      </c>
      <c r="AK129" s="9">
        <f t="shared" si="9"/>
        <v>0.44853208150912277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Encargos'!$L47)*(1+SUM($B130:$B$228))</f>
        <v>316.30169999999998</v>
      </c>
      <c r="O130" s="4">
        <f>Forward!O130*(1+SUM($B130:$B$228))+(-'Swap - Encargos'!$L47)*(1+SUM($B130:$B$228))</f>
        <v>270.37009999999998</v>
      </c>
      <c r="P130" s="4">
        <f>Forward!P130*(1+SUM($B130:$B$228))+(-'Swap - Encargos'!$L47)*(1+SUM($B130:$B$228))</f>
        <v>220.2629</v>
      </c>
      <c r="Q130" s="4">
        <f>Forward!Q130*(1+SUM($B130:$B$228))+(-'Swap - Encargos'!$L47)*(1+SUM($B130:$B$228))</f>
        <v>198.34100000000001</v>
      </c>
      <c r="R130" s="4">
        <f>Forward!R130*(1+SUM($B130:$B$228))+(-'Swap - Encargos'!$L47)*(1+SUM($B130:$B$228))</f>
        <v>193.1215</v>
      </c>
      <c r="S130" s="4">
        <f>Forward!S130*(1+SUM($B130:$B$228))+(-'Swap - Encargos'!$L47)*(1+SUM($B130:$B$228))</f>
        <v>187.90200000000002</v>
      </c>
      <c r="T130" s="4">
        <f>Forward!T130*(1+SUM($B130:$B$228))+(-'Swap - Encargos'!$L47)*(1+SUM($B130:$B$228))</f>
        <v>177.46299999999999</v>
      </c>
      <c r="U130" s="4">
        <f>Forward!U130*(1+SUM($B130:$B$228))</f>
        <v>0</v>
      </c>
      <c r="V130" s="6"/>
      <c r="W130" s="20">
        <f t="shared" si="0"/>
        <v>242.76474444444446</v>
      </c>
      <c r="X130" s="20">
        <f t="shared" si="1"/>
        <v>189.38015520202026</v>
      </c>
      <c r="Y130" s="23">
        <f t="shared" si="2"/>
        <v>222.55948000000001</v>
      </c>
      <c r="Z130" s="23">
        <f t="shared" si="3"/>
        <v>182.79316475757577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164.21039555555555</v>
      </c>
      <c r="AJ130" s="9">
        <f t="shared" si="8"/>
        <v>0.40348999095019794</v>
      </c>
      <c r="AK130" s="9">
        <f t="shared" si="9"/>
        <v>0.40348999095019794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Encargos'!$L48)*(1+SUM($B131:$B$228))</f>
        <v>303.41719999999998</v>
      </c>
      <c r="O131" s="4">
        <f>Forward!O131*(1+SUM($B131:$B$228))+(-'Swap - Encargos'!$L48)*(1+SUM($B131:$B$228))</f>
        <v>260.8141</v>
      </c>
      <c r="P131" s="4">
        <f>Forward!P131*(1+SUM($B131:$B$228))+(-'Swap - Encargos'!$L48)*(1+SUM($B131:$B$228))</f>
        <v>220.28919999999997</v>
      </c>
      <c r="Q131" s="4">
        <f>Forward!Q131*(1+SUM($B131:$B$228))+(-'Swap - Encargos'!$L48)*(1+SUM($B131:$B$228))</f>
        <v>207.81999999999996</v>
      </c>
      <c r="R131" s="4">
        <f>Forward!R131*(1+SUM($B131:$B$228))+(-'Swap - Encargos'!$L48)*(1+SUM($B131:$B$228))</f>
        <v>202.62449999999998</v>
      </c>
      <c r="S131" s="4">
        <f>Forward!S131*(1+SUM($B131:$B$228))+(-'Swap - Encargos'!$L48)*(1+SUM($B131:$B$228))</f>
        <v>197.42899999999997</v>
      </c>
      <c r="T131" s="4">
        <f>Forward!T131*(1+SUM($B131:$B$228))+(-'Swap - Encargos'!$L48)*(1+SUM($B131:$B$228))</f>
        <v>187.03799999999998</v>
      </c>
      <c r="U131" s="4">
        <f>Forward!U131*(1+SUM($B131:$B$228))</f>
        <v>0</v>
      </c>
      <c r="V131" s="6"/>
      <c r="W131" s="20">
        <f t="shared" si="0"/>
        <v>237.60753333333332</v>
      </c>
      <c r="X131" s="20">
        <f t="shared" si="1"/>
        <v>189.38015520202026</v>
      </c>
      <c r="Y131" s="23">
        <f t="shared" si="2"/>
        <v>223.09477000000001</v>
      </c>
      <c r="Z131" s="23">
        <f t="shared" si="3"/>
        <v>182.79316475757577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169.36760666666669</v>
      </c>
      <c r="AJ131" s="9">
        <f t="shared" si="8"/>
        <v>0.41616204534426032</v>
      </c>
      <c r="AK131" s="9">
        <f>IF(AJ131&gt;0,AJ131,0)</f>
        <v>0.41616204534426032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Encargos'!$L49)*(1+SUM($B132:$B$228))</f>
        <v>275.12299999999999</v>
      </c>
      <c r="O132" s="4">
        <f>Forward!O132*(1+SUM($B132:$B$228))+(-'Swap - Encargos'!$L49)*(1+SUM($B132:$B$228))</f>
        <v>258.51179999999999</v>
      </c>
      <c r="P132" s="4">
        <f>Forward!P132*(1+SUM($B132:$B$228))+(-'Swap - Encargos'!$L49)*(1+SUM($B132:$B$228))</f>
        <v>210.75459999999998</v>
      </c>
      <c r="Q132" s="4">
        <f>Forward!Q132*(1+SUM($B132:$B$228))+(-'Swap - Encargos'!$L49)*(1+SUM($B132:$B$228))</f>
        <v>202.44900000000001</v>
      </c>
      <c r="R132" s="4">
        <f>Forward!R132*(1+SUM($B132:$B$228))+(-'Swap - Encargos'!$L49)*(1+SUM($B132:$B$228))</f>
        <v>197.25799999999998</v>
      </c>
      <c r="S132" s="4">
        <f>Forward!S132*(1+SUM($B132:$B$228))+(-'Swap - Encargos'!$L49)*(1+SUM($B132:$B$228))</f>
        <v>192.06700000000001</v>
      </c>
      <c r="T132" s="4">
        <f>Forward!T132*(1+SUM($B132:$B$228))+(-'Swap - Encargos'!$L49)*(1+SUM($B132:$B$228))</f>
        <v>181.685</v>
      </c>
      <c r="U132" s="4">
        <f>Forward!U132*(1+SUM($B132:$B$228))</f>
        <v>0</v>
      </c>
      <c r="V132" s="6"/>
      <c r="W132" s="20">
        <f t="shared" si="0"/>
        <v>227.94257777777779</v>
      </c>
      <c r="X132" s="20">
        <f t="shared" si="1"/>
        <v>189.38015520202026</v>
      </c>
      <c r="Y132" s="23">
        <f t="shared" si="2"/>
        <v>214.97661333333332</v>
      </c>
      <c r="Z132" s="23">
        <f t="shared" si="3"/>
        <v>182.79316475757577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179.03256222222223</v>
      </c>
      <c r="AJ132" s="9">
        <f t="shared" si="8"/>
        <v>0.43991031546109233</v>
      </c>
      <c r="AK132" s="9">
        <f>IF(AJ132&gt;0,AJ132,0)</f>
        <v>0.43991031546109233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Encargos'!$L50)*(1+SUM($B133:$B$228))</f>
        <v>292.26480000000004</v>
      </c>
      <c r="O133" s="4">
        <f>Forward!O133*(1+SUM($B133:$B$228))+(-'Swap - Encargos'!$L50)*(1+SUM($B133:$B$228))</f>
        <v>296.41040000000004</v>
      </c>
      <c r="P133" s="4">
        <f>Forward!P133*(1+SUM($B133:$B$228))+(-'Swap - Encargos'!$L50)*(1+SUM($B133:$B$228))</f>
        <v>243.55400000000003</v>
      </c>
      <c r="Q133" s="4">
        <f>Forward!Q133*(1+SUM($B133:$B$228))+(-'Swap - Encargos'!$L50)*(1+SUM($B133:$B$228))</f>
        <v>238.37200000000001</v>
      </c>
      <c r="R133" s="4">
        <f>Forward!R133*(1+SUM($B133:$B$228))+(-'Swap - Encargos'!$L50)*(1+SUM($B133:$B$228))</f>
        <v>208.31639999999999</v>
      </c>
      <c r="S133" s="4">
        <f>Forward!S133*(1+SUM($B133:$B$228))+(-'Swap - Encargos'!$L50)*(1+SUM($B133:$B$228))</f>
        <v>181.37</v>
      </c>
      <c r="T133" s="4">
        <f>Forward!T133*(1+SUM($B133:$B$228))+(-'Swap - Encargos'!$L50)*(1+SUM($B133:$B$228))</f>
        <v>171.00599999999997</v>
      </c>
      <c r="U133" s="4">
        <f>Forward!U133*(1+SUM($B133:$B$228))</f>
        <v>0</v>
      </c>
      <c r="V133" s="6"/>
      <c r="W133" s="20">
        <f t="shared" si="0"/>
        <v>260.94248888888893</v>
      </c>
      <c r="X133" s="20">
        <f t="shared" si="1"/>
        <v>189.38015520202026</v>
      </c>
      <c r="Y133" s="23">
        <f t="shared" si="2"/>
        <v>235.45280666666667</v>
      </c>
      <c r="Z133" s="23">
        <f t="shared" si="3"/>
        <v>182.79316475757577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146.03265111111108</v>
      </c>
      <c r="AJ133" s="9">
        <f t="shared" si="8"/>
        <v>0.35882449997095911</v>
      </c>
      <c r="AK133" s="9">
        <f>IF(AJ133&gt;0,AJ133,0)</f>
        <v>0.35882449997095911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Encargos'!$L51)*(1+SUM($B134:$B$228))</f>
        <v>345.05539999999996</v>
      </c>
      <c r="P134" s="4">
        <f>Forward!P134*(1+SUM($B134:$B$228))+(-'Swap - Encargos'!$L51)*(1+SUM($B134:$B$228))</f>
        <v>272.73839999999996</v>
      </c>
      <c r="Q134" s="4">
        <f>Forward!Q134*(1+SUM($B134:$B$228))+(-'Swap - Encargos'!$L51)*(1+SUM($B134:$B$228))</f>
        <v>253.10949999999997</v>
      </c>
      <c r="R134" s="4">
        <f>Forward!R134*(1+SUM($B134:$B$228))+(-'Swap - Encargos'!$L51)*(1+SUM($B134:$B$228))</f>
        <v>232.44749999999999</v>
      </c>
      <c r="S134" s="4">
        <f>Forward!S134*(1+SUM($B134:$B$228))+(-'Swap - Encargos'!$L51)*(1+SUM($B134:$B$228))</f>
        <v>191.12349999999998</v>
      </c>
      <c r="T134" s="4">
        <f>Forward!T134*(1+SUM($B134:$B$228))+(-'Swap - Encargos'!$L51)*(1+SUM($B134:$B$228))</f>
        <v>178.72629999999998</v>
      </c>
      <c r="U134" s="4">
        <f>Forward!U134*(1+SUM($B134:$B$228))</f>
        <v>0</v>
      </c>
      <c r="V134" s="6"/>
      <c r="W134" s="20">
        <f t="shared" si="0"/>
        <v>290.30109999999996</v>
      </c>
      <c r="X134" s="20">
        <f t="shared" si="1"/>
        <v>189.38015520202026</v>
      </c>
      <c r="Y134" s="23">
        <f t="shared" si="2"/>
        <v>258.89485999999999</v>
      </c>
      <c r="Z134" s="23">
        <f t="shared" si="3"/>
        <v>182.79316475757577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112.60790000000003</v>
      </c>
      <c r="AJ134" s="9">
        <f t="shared" si="8"/>
        <v>0.27948717948717955</v>
      </c>
      <c r="AK134" s="9">
        <f>IF(AJ134&gt;0,AJ134,0)</f>
        <v>0.27948717948717955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Encargos'!$L52)*(1+SUM($B135:$B$228))</f>
        <v>416.92139999999995</v>
      </c>
      <c r="P135" s="4">
        <f>Forward!P135*(1+SUM($B135:$B$228))+(-'Swap - Encargos'!$L52)*(1+SUM($B135:$B$228))</f>
        <v>291.63959999999997</v>
      </c>
      <c r="Q135" s="4">
        <f>Forward!Q135*(1+SUM($B135:$B$228))+(-'Swap - Encargos'!$L52)*(1+SUM($B135:$B$228))</f>
        <v>275.20919999999995</v>
      </c>
      <c r="R135" s="4">
        <f>Forward!R135*(1+SUM($B135:$B$228))+(-'Swap - Encargos'!$L52)*(1+SUM($B135:$B$228))</f>
        <v>246.45599999999999</v>
      </c>
      <c r="S135" s="4">
        <f>Forward!S135*(1+SUM($B135:$B$228))+(-'Swap - Encargos'!$L52)*(1+SUM($B135:$B$228))</f>
        <v>222.8373</v>
      </c>
      <c r="T135" s="4">
        <f>Forward!T135*(1+SUM($B135:$B$228))+(-'Swap - Encargos'!$L52)*(1+SUM($B135:$B$228))</f>
        <v>183.8151</v>
      </c>
      <c r="U135" s="4">
        <f>Forward!U135*(1+SUM($B135:$B$228))</f>
        <v>0</v>
      </c>
      <c r="V135" s="6"/>
      <c r="W135" s="20">
        <f t="shared" si="0"/>
        <v>323.18824999999993</v>
      </c>
      <c r="X135" s="20">
        <f t="shared" si="1"/>
        <v>189.38015520202026</v>
      </c>
      <c r="Y135" s="23">
        <f t="shared" si="2"/>
        <v>286.72759499999995</v>
      </c>
      <c r="Z135" s="23">
        <f t="shared" si="3"/>
        <v>182.79316475757577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79.720750000000066</v>
      </c>
      <c r="AJ135" s="9">
        <f>(AE135-W135)/AE135</f>
        <v>0.1978629169365789</v>
      </c>
      <c r="AK135" s="9">
        <f>IF(AJ135&gt;0,AJ135,0)</f>
        <v>0.1978629169365789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Encargos'!$L53)*(1+SUM($B136:$B$228))</f>
        <v>377.95500000000004</v>
      </c>
      <c r="P136" s="4">
        <f>Forward!P136*(1+SUM($B136:$B$228))+(-'Swap - Encargos'!$L53)*(1+SUM($B136:$B$228))</f>
        <v>273.76200000000006</v>
      </c>
      <c r="Q136" s="4">
        <f>Forward!Q136*(1+SUM($B136:$B$228))+(-'Swap - Encargos'!$L53)*(1+SUM($B136:$B$228))</f>
        <v>257.41800000000006</v>
      </c>
      <c r="R136" s="4">
        <f>Forward!R136*(1+SUM($B136:$B$228))+(-'Swap - Encargos'!$L53)*(1+SUM($B136:$B$228))</f>
        <v>235.96650000000002</v>
      </c>
      <c r="S136" s="4">
        <f>Forward!S136*(1+SUM($B136:$B$228))+(-'Swap - Encargos'!$L53)*(1+SUM($B136:$B$228))</f>
        <v>214.51500000000001</v>
      </c>
      <c r="T136" s="4">
        <f>Forward!T136*(1+SUM($B136:$B$228))+(-'Swap - Encargos'!$L53)*(1+SUM($B136:$B$228))</f>
        <v>192.042</v>
      </c>
      <c r="U136" s="4">
        <f>Forward!U136*(1+SUM($B136:$B$228))</f>
        <v>0</v>
      </c>
      <c r="V136" s="6"/>
      <c r="W136" s="20">
        <f t="shared" si="0"/>
        <v>295.1567500000001</v>
      </c>
      <c r="X136" s="20">
        <f t="shared" si="1"/>
        <v>189.38015520202026</v>
      </c>
      <c r="Y136" s="23">
        <f t="shared" si="2"/>
        <v>265.72620000000006</v>
      </c>
      <c r="Z136" s="23">
        <f t="shared" si="3"/>
        <v>182.79316475757577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107.75224999999989</v>
      </c>
      <c r="AJ136" s="9">
        <f t="shared" ref="AJ136:AJ139" si="18">(AE136-W136)/AE136</f>
        <v>0.26743569887989571</v>
      </c>
      <c r="AK136" s="9">
        <f t="shared" ref="AK136:AK139" si="19">IF(AJ136&gt;0,AJ136,0)</f>
        <v>0.26743569887989571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Encargos'!$L54)*(1+SUM($B137:$B$228))</f>
        <v>299.36599999999999</v>
      </c>
      <c r="P137" s="4">
        <f>Forward!P137*(1+SUM($B137:$B$228))+(-'Swap - Encargos'!$L54)*(1+SUM($B137:$B$228))</f>
        <v>269.93679999999995</v>
      </c>
      <c r="Q137" s="4">
        <f>Forward!Q137*(1+SUM($B137:$B$228))+(-'Swap - Encargos'!$L54)*(1+SUM($B137:$B$228))</f>
        <v>253.70000000000002</v>
      </c>
      <c r="R137" s="4">
        <f>Forward!R137*(1+SUM($B137:$B$228))+(-'Swap - Encargos'!$L54)*(1+SUM($B137:$B$228))</f>
        <v>229.34479999999999</v>
      </c>
      <c r="S137" s="4">
        <f>Forward!S137*(1+SUM($B137:$B$228))+(-'Swap - Encargos'!$L54)*(1+SUM($B137:$B$228))</f>
        <v>203.97479999999999</v>
      </c>
      <c r="T137" s="4">
        <f>Forward!T137*(1+SUM($B137:$B$228))+(-'Swap - Encargos'!$L54)*(1+SUM($B137:$B$228))</f>
        <v>186.72319999999999</v>
      </c>
      <c r="U137" s="4">
        <f>Forward!U137*(1+SUM($B137:$B$228))</f>
        <v>0</v>
      </c>
      <c r="V137" s="4"/>
      <c r="W137" s="20">
        <f t="shared" si="0"/>
        <v>268.49916666666667</v>
      </c>
      <c r="X137" s="20">
        <f t="shared" si="1"/>
        <v>189.38015520202026</v>
      </c>
      <c r="Y137" s="23">
        <f t="shared" si="2"/>
        <v>245.63233999999997</v>
      </c>
      <c r="Z137" s="23">
        <f t="shared" si="3"/>
        <v>182.79316475757577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134.40983333333332</v>
      </c>
      <c r="AJ137" s="9">
        <f t="shared" si="18"/>
        <v>0.33359848832697536</v>
      </c>
      <c r="AK137" s="9">
        <f t="shared" si="19"/>
        <v>0.33359848832697536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Encargos'!$L55)*(1+SUM($B138:$B$228))</f>
        <v>309.48669999999998</v>
      </c>
      <c r="P138" s="4">
        <f>Forward!P138*(1+SUM($B138:$B$228))+(-'Swap - Encargos'!$L55)*(1+SUM($B138:$B$228))</f>
        <v>289.32470000000001</v>
      </c>
      <c r="Q138" s="4">
        <f>Forward!Q138*(1+SUM($B138:$B$228))+(-'Swap - Encargos'!$L55)*(1+SUM($B138:$B$228))</f>
        <v>265.13029999999998</v>
      </c>
      <c r="R138" s="4">
        <f>Forward!R138*(1+SUM($B138:$B$228))+(-'Swap - Encargos'!$L55)*(1+SUM($B138:$B$228))</f>
        <v>238.91969999999998</v>
      </c>
      <c r="S138" s="4">
        <f>Forward!S138*(1+SUM($B138:$B$228))+(-'Swap - Encargos'!$L55)*(1+SUM($B138:$B$228))</f>
        <v>220.7739</v>
      </c>
      <c r="T138" s="4">
        <f>Forward!T138*(1+SUM($B138:$B$228))+(-'Swap - Encargos'!$L55)*(1+SUM($B138:$B$228))</f>
        <v>191.53900000000002</v>
      </c>
      <c r="U138" s="4">
        <f>Forward!U138*(1+SUM($B138:$B$228))</f>
        <v>0</v>
      </c>
      <c r="V138" s="4"/>
      <c r="W138" s="20">
        <f t="shared" si="0"/>
        <v>280.13978888888886</v>
      </c>
      <c r="X138" s="20">
        <f t="shared" si="1"/>
        <v>189.38015520202026</v>
      </c>
      <c r="Y138" s="23">
        <f t="shared" si="2"/>
        <v>256.86387999999999</v>
      </c>
      <c r="Z138" s="23">
        <f t="shared" si="3"/>
        <v>182.79316475757577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122.76921111111113</v>
      </c>
      <c r="AJ138" s="9">
        <f t="shared" si="18"/>
        <v>0.3047070457872898</v>
      </c>
      <c r="AK138" s="9">
        <f t="shared" si="19"/>
        <v>0.3047070457872898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Encargos'!$L56)*(1+SUM($B139:$B$228))</f>
        <v>284.65319999999997</v>
      </c>
      <c r="P139" s="4">
        <f>Forward!P139*(1+SUM($B139:$B$228))+(-'Swap - Encargos'!$L56)*(1+SUM($B139:$B$228))</f>
        <v>283.65089999999998</v>
      </c>
      <c r="Q139" s="4">
        <f>Forward!Q139*(1+SUM($B139:$B$228))+(-'Swap - Encargos'!$L56)*(1+SUM($B139:$B$228))</f>
        <v>265.60949999999997</v>
      </c>
      <c r="R139" s="4">
        <f>Forward!R139*(1+SUM($B139:$B$228))+(-'Swap - Encargos'!$L56)*(1+SUM($B139:$B$228))</f>
        <v>240.55199999999999</v>
      </c>
      <c r="S139" s="4">
        <f>Forward!S139*(1+SUM($B139:$B$228))+(-'Swap - Encargos'!$L56)*(1+SUM($B139:$B$228))</f>
        <v>221.50829999999999</v>
      </c>
      <c r="T139" s="4">
        <f>Forward!T139*(1+SUM($B139:$B$228))+(-'Swap - Encargos'!$L56)*(1+SUM($B139:$B$228))</f>
        <v>192.44159999999999</v>
      </c>
      <c r="U139" s="4">
        <f>Forward!U139*(1+SUM($B139:$B$228))</f>
        <v>0</v>
      </c>
      <c r="V139" s="4"/>
      <c r="W139" s="20">
        <f t="shared" si="0"/>
        <v>271.84603333333331</v>
      </c>
      <c r="X139" s="20">
        <f t="shared" si="1"/>
        <v>189.38015520202026</v>
      </c>
      <c r="Y139" s="23">
        <f t="shared" si="2"/>
        <v>251.51047999999997</v>
      </c>
      <c r="Z139" s="23">
        <f t="shared" si="3"/>
        <v>182.79316475757577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131.06296666666668</v>
      </c>
      <c r="AJ139" s="9">
        <f t="shared" si="18"/>
        <v>0.32529173254175681</v>
      </c>
      <c r="AK139" s="9">
        <f t="shared" si="19"/>
        <v>0.32529173254175681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Encargos'!$L57)*(1+SUM($B140:$B$228))</f>
        <v>240.16799999999998</v>
      </c>
      <c r="P140" s="4">
        <f>Forward!P140*(1+SUM($B140:$B$228))+(-'Swap - Encargos'!$L57)*(1+SUM($B140:$B$228))</f>
        <v>285.19949999999994</v>
      </c>
      <c r="Q140" s="4">
        <f>Forward!Q140*(1+SUM($B140:$B$228))+(-'Swap - Encargos'!$L57)*(1+SUM($B140:$B$228))</f>
        <v>258.18059999999997</v>
      </c>
      <c r="R140" s="4">
        <f>Forward!R140*(1+SUM($B140:$B$228))+(-'Swap - Encargos'!$L57)*(1+SUM($B140:$B$228))</f>
        <v>230.16099999999997</v>
      </c>
      <c r="S140" s="4">
        <f>Forward!S140*(1+SUM($B140:$B$228))+(-'Swap - Encargos'!$L57)*(1+SUM($B140:$B$228))</f>
        <v>216.15119999999999</v>
      </c>
      <c r="T140" s="4">
        <f>Forward!T140*(1+SUM($B140:$B$228))+(-'Swap - Encargos'!$L57)*(1+SUM($B140:$B$228))</f>
        <v>190.13300000000001</v>
      </c>
      <c r="U140" s="4">
        <f>Forward!U140*(1+SUM($B140:$B$228))</f>
        <v>0</v>
      </c>
      <c r="V140" s="4"/>
      <c r="W140" s="20">
        <f t="shared" si="0"/>
        <v>259.51486666666665</v>
      </c>
      <c r="X140" s="20">
        <f t="shared" si="1"/>
        <v>189.38015520202026</v>
      </c>
      <c r="Y140" s="23">
        <f t="shared" si="2"/>
        <v>240.96855999999997</v>
      </c>
      <c r="Z140" s="23">
        <f t="shared" si="3"/>
        <v>182.79316475757577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143.39413333333334</v>
      </c>
      <c r="AJ140" s="9">
        <f t="shared" ref="AJ140" si="23">(AE140-W140)/AE140</f>
        <v>0.35589707187809988</v>
      </c>
      <c r="AK140" s="9">
        <f t="shared" ref="AK140" si="24">IF(AJ140&gt;0,AJ140,0)</f>
        <v>0.35589707187809988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3964-2ADC-4418-9175-FA5BA017E187}">
  <dimension ref="A1:AR145"/>
  <sheetViews>
    <sheetView topLeftCell="A91" zoomScale="85" zoomScaleNormal="85" workbookViewId="0">
      <selection activeCell="A91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Encargos'!$L3)*(1+SUM($B86:$B$228))</f>
        <v>226.49549999999999</v>
      </c>
      <c r="L86" s="4">
        <f>Forward!L86*(1+SUM($B86:$B$228))+(-'Swap - Encargos'!C3-'Swap - Encargos'!$L3)*(1+SUM($B86:$B$228))</f>
        <v>238.73849999999996</v>
      </c>
      <c r="M86" s="4">
        <f>Forward!M86*(1+SUM($B86:$B$228))+(-'Swap - Encargos'!D3-'Swap - Encargos'!$L3)*(1+SUM($B86:$B$228))</f>
        <v>213.02820000000003</v>
      </c>
      <c r="N86" s="4">
        <f>Forward!N86*(1+SUM($B86:$B$228))+(-'Swap - Encargos'!E3-'Swap - Encargos'!$L3)*(1+SUM($B86:$B$228))</f>
        <v>195.88799999999998</v>
      </c>
      <c r="O86" s="4">
        <f>Forward!O86*(1+SUM($B86:$B$228))+(-'Swap - Encargos'!F3-'Swap - Encargos'!$L3)*(1+SUM($B86:$B$228))</f>
        <v>189.76650000000001</v>
      </c>
      <c r="P86" s="4">
        <f>Forward!P86*(1+SUM($B86:$B$228))+(-'Swap - Encargos'!G3-'Swap - Encargos'!$L3)*(1+SUM($B86:$B$228))</f>
        <v>183.64499999999998</v>
      </c>
      <c r="Q86" s="4">
        <f>Forward!Q86*(1+SUM($B86:$B$228))+(-'Swap - Encargos'!H3-'Swap - Encargos'!$L3)*(1+SUM($B86:$B$228))</f>
        <v>179.97210000000001</v>
      </c>
      <c r="R86" s="4">
        <f>Forward!R86*(1+SUM($B86:$B$228))+(-'Swap - Encargos'!I3-'Swap - Encargos'!$L3)*(1+SUM($B86:$B$228))</f>
        <v>175.07490000000001</v>
      </c>
      <c r="S86" s="4">
        <f>Forward!S86*(1+SUM($B86:$B$228))+(-'Swap - Encargos'!J3-'Swap - Encargos'!$L3)*(1+SUM($B86:$B$228))</f>
        <v>168.95339999999999</v>
      </c>
      <c r="T86" s="4">
        <f>Forward!T86*(1+SUM($B86:$B$228))+(-'Swap - Encargos'!K3-'Swap - Encargos'!$L3)*(1+SUM($B86:$B$228))</f>
        <v>162.83190000000002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226.0874</v>
      </c>
      <c r="X86" s="20">
        <f t="shared" ref="X86:X140" si="1">AVERAGE($W$2:$W$198)</f>
        <v>172.47147676767673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212.78334000000001</v>
      </c>
      <c r="Z86" s="23">
        <f t="shared" ref="Z86:Z140" si="3">AVERAGE($Y$2:$Y$198)</f>
        <v>169.41316896969693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148.54839999999996</v>
      </c>
      <c r="AJ86" s="9">
        <f t="shared" ref="AJ86:AJ134" si="8">(AE86-W86)/AE86</f>
        <v>0.39651416122004352</v>
      </c>
      <c r="AK86" s="9">
        <f t="shared" ref="AK86:AK130" si="9">IF(AJ86&gt;0,AJ86,0)</f>
        <v>0.39651416122004352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Encargos'!$L4)*(1+SUM($B87:$B$228))</f>
        <v>140.17350000000002</v>
      </c>
      <c r="L87" s="4">
        <f>Forward!L87*(1+SUM($B87:$B$228))+(-'Swap - Encargos'!C4-'Swap - Encargos'!$L4)*(1+SUM($B87:$B$228))</f>
        <v>221.8398</v>
      </c>
      <c r="M87" s="4">
        <f>Forward!M87*(1+SUM($B87:$B$228))+(-'Swap - Encargos'!D4-'Swap - Encargos'!$L4)*(1+SUM($B87:$B$228))</f>
        <v>216.96420000000001</v>
      </c>
      <c r="N87" s="4">
        <f>Forward!N87*(1+SUM($B87:$B$228))+(-'Swap - Encargos'!E4-'Swap - Encargos'!$L4)*(1+SUM($B87:$B$228))</f>
        <v>198.6807</v>
      </c>
      <c r="O87" s="4">
        <f>Forward!O87*(1+SUM($B87:$B$228))+(-'Swap - Encargos'!F4-'Swap - Encargos'!$L4)*(1+SUM($B87:$B$228))</f>
        <v>191.3673</v>
      </c>
      <c r="P87" s="4">
        <f>Forward!P87*(1+SUM($B87:$B$228))+(-'Swap - Encargos'!G4-'Swap - Encargos'!$L4)*(1+SUM($B87:$B$228))</f>
        <v>185.27280000000002</v>
      </c>
      <c r="Q87" s="4">
        <f>Forward!Q87*(1+SUM($B87:$B$228))+(-'Swap - Encargos'!H4-'Swap - Encargos'!$L4)*(1+SUM($B87:$B$228))</f>
        <v>181.61610000000002</v>
      </c>
      <c r="R87" s="4">
        <f>Forward!R87*(1+SUM($B87:$B$228))+(-'Swap - Encargos'!I4-'Swap - Encargos'!$L4)*(1+SUM($B87:$B$228))</f>
        <v>176.7405</v>
      </c>
      <c r="S87" s="4">
        <f>Forward!S87*(1+SUM($B87:$B$228))+(-'Swap - Encargos'!J4-'Swap - Encargos'!$L4)*(1+SUM($B87:$B$228))</f>
        <v>170.64600000000002</v>
      </c>
      <c r="T87" s="4">
        <f>Forward!T87*(1+SUM($B87:$B$228))+(-'Swap - Encargos'!K4-'Swap - Encargos'!$L4)*(1+SUM($B87:$B$228))</f>
        <v>164.5515</v>
      </c>
      <c r="U87" s="4">
        <f>Forward!U87*(1+SUM($B87:$B$228))</f>
        <v>0</v>
      </c>
      <c r="V87" s="6"/>
      <c r="W87" s="20">
        <f t="shared" si="0"/>
        <v>194.61770000000001</v>
      </c>
      <c r="X87" s="20">
        <f t="shared" si="1"/>
        <v>172.47147676767673</v>
      </c>
      <c r="Y87" s="23">
        <f t="shared" si="2"/>
        <v>194.55675500000004</v>
      </c>
      <c r="Z87" s="23">
        <f t="shared" si="3"/>
        <v>169.41316896969693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180.01809999999995</v>
      </c>
      <c r="AJ87" s="9">
        <f t="shared" si="8"/>
        <v>0.48051494277909362</v>
      </c>
      <c r="AK87" s="9">
        <f t="shared" si="9"/>
        <v>0.48051494277909362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Encargos'!$L5)*(1+SUM($B88:$B$228))</f>
        <v>189.78160000000003</v>
      </c>
      <c r="L88" s="4">
        <f>Forward!L88*(1+SUM($B88:$B$228))+(-'Swap - Encargos'!C5-'Swap - Encargos'!$L5)*(1+SUM($B88:$B$228))</f>
        <v>257.4744</v>
      </c>
      <c r="M88" s="4">
        <f>Forward!M88*(1+SUM($B88:$B$228))+(-'Swap - Encargos'!D5-'Swap - Encargos'!$L5)*(1+SUM($B88:$B$228))</f>
        <v>222.41920000000002</v>
      </c>
      <c r="N88" s="4">
        <f>Forward!N88*(1+SUM($B88:$B$228))+(-'Swap - Encargos'!E5-'Swap - Encargos'!$L5)*(1+SUM($B88:$B$228))</f>
        <v>190.99040000000002</v>
      </c>
      <c r="O88" s="4">
        <f>Forward!O88*(1+SUM($B88:$B$228))+(-'Swap - Encargos'!F5-'Swap - Encargos'!$L5)*(1+SUM($B88:$B$228))</f>
        <v>188.57280000000003</v>
      </c>
      <c r="P88" s="4">
        <f>Forward!P88*(1+SUM($B88:$B$228))+(-'Swap - Encargos'!G5-'Swap - Encargos'!$L5)*(1+SUM($B88:$B$228))</f>
        <v>182.52880000000002</v>
      </c>
      <c r="Q88" s="4">
        <f>Forward!Q88*(1+SUM($B88:$B$228))+(-'Swap - Encargos'!H5-'Swap - Encargos'!$L5)*(1+SUM($B88:$B$228))</f>
        <v>178.9024</v>
      </c>
      <c r="R88" s="4">
        <f>Forward!R88*(1+SUM($B88:$B$228))+(-'Swap - Encargos'!I5-'Swap - Encargos'!$L5)*(1+SUM($B88:$B$228))</f>
        <v>174.06720000000001</v>
      </c>
      <c r="S88" s="4">
        <f>Forward!S88*(1+SUM($B88:$B$228))+(-'Swap - Encargos'!J5-'Swap - Encargos'!$L5)*(1+SUM($B88:$B$228))</f>
        <v>168.0232</v>
      </c>
      <c r="T88" s="4">
        <f>Forward!T88*(1+SUM($B88:$B$228))+(-'Swap - Encargos'!K5-'Swap - Encargos'!$L5)*(1+SUM($B88:$B$228))</f>
        <v>161.97919999999999</v>
      </c>
      <c r="U88" s="4">
        <f>Forward!U88*(1+SUM($B88:$B$228))</f>
        <v>0</v>
      </c>
      <c r="V88" s="6"/>
      <c r="W88" s="20">
        <f t="shared" si="0"/>
        <v>223.29222222222222</v>
      </c>
      <c r="X88" s="20">
        <f t="shared" si="1"/>
        <v>172.47147676767673</v>
      </c>
      <c r="Y88" s="23">
        <f t="shared" si="2"/>
        <v>209.60592</v>
      </c>
      <c r="Z88" s="23">
        <f t="shared" si="3"/>
        <v>169.41316896969693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151.34357777777774</v>
      </c>
      <c r="AJ88" s="9">
        <f t="shared" si="8"/>
        <v>0.40397521480269039</v>
      </c>
      <c r="AK88" s="9">
        <f t="shared" si="9"/>
        <v>0.40397521480269039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Encargos'!$L6)*(1+SUM($B89:$B$228))</f>
        <v>162.1936</v>
      </c>
      <c r="L89" s="4">
        <f>Forward!L89*(1+SUM($B89:$B$228))+(-'Swap - Encargos'!C6-'Swap - Encargos'!$L6)*(1+SUM($B89:$B$228))</f>
        <v>245.67560000000003</v>
      </c>
      <c r="M89" s="4">
        <f>Forward!M89*(1+SUM($B89:$B$228))+(-'Swap - Encargos'!D6-'Swap - Encargos'!$L6)*(1+SUM($B89:$B$228))</f>
        <v>225.40140000000002</v>
      </c>
      <c r="N89" s="4">
        <f>Forward!N89*(1+SUM($B89:$B$228))+(-'Swap - Encargos'!E6-'Swap - Encargos'!$L6)*(1+SUM($B89:$B$228))</f>
        <v>196.779</v>
      </c>
      <c r="O89" s="4">
        <f>Forward!O89*(1+SUM($B89:$B$228))+(-'Swap - Encargos'!F6-'Swap - Encargos'!$L6)*(1+SUM($B89:$B$228))</f>
        <v>186.04560000000001</v>
      </c>
      <c r="P89" s="4">
        <f>Forward!P89*(1+SUM($B89:$B$228))+(-'Swap - Encargos'!G6-'Swap - Encargos'!$L6)*(1+SUM($B89:$B$228))</f>
        <v>180.08260000000001</v>
      </c>
      <c r="Q89" s="4">
        <f>Forward!Q89*(1+SUM($B89:$B$228))+(-'Swap - Encargos'!H6-'Swap - Encargos'!$L6)*(1+SUM($B89:$B$228))</f>
        <v>176.50479999999999</v>
      </c>
      <c r="R89" s="4">
        <f>Forward!R89*(1+SUM($B89:$B$228))+(-'Swap - Encargos'!I6-'Swap - Encargos'!$L6)*(1+SUM($B89:$B$228))</f>
        <v>174.11959999999999</v>
      </c>
      <c r="S89" s="4">
        <f>Forward!S89*(1+SUM($B89:$B$228))+(-'Swap - Encargos'!J6-'Swap - Encargos'!$L6)*(1+SUM($B89:$B$228))</f>
        <v>168.15660000000003</v>
      </c>
      <c r="T89" s="4">
        <f>Forward!T89*(1+SUM($B89:$B$228))+(-'Swap - Encargos'!K6-'Swap - Encargos'!$L6)*(1+SUM($B89:$B$228))</f>
        <v>162.1936</v>
      </c>
      <c r="U89" s="4">
        <f>Forward!U89*(1+SUM($B89:$B$228))</f>
        <v>0</v>
      </c>
      <c r="V89" s="6"/>
      <c r="W89" s="20">
        <f t="shared" si="0"/>
        <v>213.9723166666667</v>
      </c>
      <c r="X89" s="20">
        <f t="shared" si="1"/>
        <v>172.47147676767673</v>
      </c>
      <c r="Y89" s="23">
        <f t="shared" si="2"/>
        <v>204.11349000000004</v>
      </c>
      <c r="Z89" s="23">
        <f t="shared" si="3"/>
        <v>169.41316896969693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160.66348333333326</v>
      </c>
      <c r="AJ89" s="9">
        <f t="shared" si="8"/>
        <v>0.42885245706185388</v>
      </c>
      <c r="AK89" s="9">
        <f t="shared" si="9"/>
        <v>0.42885245706185388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Encargos'!$L7)*(1+SUM($B90:$B$228))</f>
        <v>158.38800000000001</v>
      </c>
      <c r="L90" s="4">
        <f>Forward!L90*(1+SUM($B90:$B$228))+(-'Swap - Encargos'!C7-'Swap - Encargos'!$L7)*(1+SUM($B90:$B$228))</f>
        <v>217.488</v>
      </c>
      <c r="M90" s="4">
        <f>Forward!M90*(1+SUM($B90:$B$228))+(-'Swap - Encargos'!D7-'Swap - Encargos'!$L7)*(1+SUM($B90:$B$228))</f>
        <v>222.21599999999998</v>
      </c>
      <c r="N90" s="4">
        <f>Forward!N90*(1+SUM($B90:$B$228))+(-'Swap - Encargos'!E7-'Swap - Encargos'!$L7)*(1+SUM($B90:$B$228))</f>
        <v>206.85</v>
      </c>
      <c r="O90" s="4">
        <f>Forward!O90*(1+SUM($B90:$B$228))+(-'Swap - Encargos'!F7-'Swap - Encargos'!$L7)*(1+SUM($B90:$B$228))</f>
        <v>187.93799999999999</v>
      </c>
      <c r="P90" s="4">
        <f>Forward!P90*(1+SUM($B90:$B$228))+(-'Swap - Encargos'!G7-'Swap - Encargos'!$L7)*(1+SUM($B90:$B$228))</f>
        <v>185.57399999999998</v>
      </c>
      <c r="Q90" s="4">
        <f>Forward!Q90*(1+SUM($B90:$B$228))+(-'Swap - Encargos'!H7-'Swap - Encargos'!$L7)*(1+SUM($B90:$B$228))</f>
        <v>182.02799999999999</v>
      </c>
      <c r="R90" s="4">
        <f>Forward!R90*(1+SUM($B90:$B$228))+(-'Swap - Encargos'!I7-'Swap - Encargos'!$L7)*(1+SUM($B90:$B$228))</f>
        <v>179.66399999999999</v>
      </c>
      <c r="S90" s="4">
        <f>Forward!S90*(1+SUM($B90:$B$228))+(-'Swap - Encargos'!J7-'Swap - Encargos'!$L7)*(1+SUM($B90:$B$228))</f>
        <v>173.75399999999999</v>
      </c>
      <c r="T90" s="4">
        <f>Forward!T90*(1+SUM($B90:$B$228))+(-'Swap - Encargos'!K7-'Swap - Encargos'!$L7)*(1+SUM($B90:$B$228))</f>
        <v>167.84399999999999</v>
      </c>
      <c r="U90" s="4">
        <f>Forward!U90*(1+SUM($B90:$B$228))</f>
        <v>0</v>
      </c>
      <c r="V90" s="6"/>
      <c r="W90" s="20">
        <f t="shared" si="0"/>
        <v>204.74866666666665</v>
      </c>
      <c r="X90" s="20">
        <f t="shared" si="1"/>
        <v>172.47147676767673</v>
      </c>
      <c r="Y90" s="23">
        <f t="shared" si="2"/>
        <v>200.38839999999999</v>
      </c>
      <c r="Z90" s="23">
        <f t="shared" si="3"/>
        <v>169.41316896969693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169.88713333333331</v>
      </c>
      <c r="AJ90" s="9">
        <f t="shared" si="8"/>
        <v>0.45347276830813638</v>
      </c>
      <c r="AK90" s="9">
        <f t="shared" si="9"/>
        <v>0.45347276830813638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Encargos'!$L8)*(1+SUM($B91:$B$228))</f>
        <v>151.8717</v>
      </c>
      <c r="L91" s="4">
        <f>Forward!L91*(1+SUM($B91:$B$228))+(-'Swap - Encargos'!C8-'Swap - Encargos'!$L8)*(1+SUM($B91:$B$228))</f>
        <v>220.1551</v>
      </c>
      <c r="M91" s="4">
        <f>Forward!M91*(1+SUM($B91:$B$228))+(-'Swap - Encargos'!D8-'Swap - Encargos'!$L8)*(1+SUM($B91:$B$228))</f>
        <v>216.62319999999997</v>
      </c>
      <c r="N91" s="4">
        <f>Forward!N91*(1+SUM($B91:$B$228))+(-'Swap - Encargos'!E8-'Swap - Encargos'!$L8)*(1+SUM($B91:$B$228))</f>
        <v>187.19070000000002</v>
      </c>
      <c r="O91" s="4">
        <f>Forward!O91*(1+SUM($B91:$B$228))+(-'Swap - Encargos'!F8-'Swap - Encargos'!$L8)*(1+SUM($B91:$B$228))</f>
        <v>178.94959999999998</v>
      </c>
      <c r="P91" s="4">
        <f>Forward!P91*(1+SUM($B91:$B$228))+(-'Swap - Encargos'!G8-'Swap - Encargos'!$L8)*(1+SUM($B91:$B$228))</f>
        <v>177.7723</v>
      </c>
      <c r="Q91" s="4">
        <f>Forward!Q91*(1+SUM($B91:$B$228))+(-'Swap - Encargos'!H8-'Swap - Encargos'!$L8)*(1+SUM($B91:$B$228))</f>
        <v>174.24039999999999</v>
      </c>
      <c r="R91" s="4">
        <f>Forward!R91*(1+SUM($B91:$B$228))+(-'Swap - Encargos'!I8-'Swap - Encargos'!$L8)*(1+SUM($B91:$B$228))</f>
        <v>171.88580000000002</v>
      </c>
      <c r="S91" s="4">
        <f>Forward!S91*(1+SUM($B91:$B$228))+(-'Swap - Encargos'!J8-'Swap - Encargos'!$L8)*(1+SUM($B91:$B$228))</f>
        <v>165.99930000000001</v>
      </c>
      <c r="T91" s="4">
        <f>Forward!T91*(1+SUM($B91:$B$228))+(-'Swap - Encargos'!K8-'Swap - Encargos'!$L8)*(1+SUM($B91:$B$228))</f>
        <v>160.11279999999999</v>
      </c>
      <c r="U91" s="4">
        <f>Forward!U91*(1+SUM($B91:$B$228))</f>
        <v>0</v>
      </c>
      <c r="V91" s="6"/>
      <c r="W91" s="20">
        <f t="shared" si="0"/>
        <v>201.12208333333334</v>
      </c>
      <c r="X91" s="20">
        <f t="shared" si="1"/>
        <v>172.47147676767673</v>
      </c>
      <c r="Y91" s="23">
        <f t="shared" si="2"/>
        <v>193.11644333333334</v>
      </c>
      <c r="Z91" s="23">
        <f t="shared" si="3"/>
        <v>169.41316896969693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173.51371666666662</v>
      </c>
      <c r="AJ91" s="9">
        <f t="shared" si="8"/>
        <v>0.46315305869504902</v>
      </c>
      <c r="AK91" s="9">
        <f t="shared" si="9"/>
        <v>0.46315305869504902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Encargos'!$L9)*(1+SUM($B92:$B$228))</f>
        <v>71.406599999999997</v>
      </c>
      <c r="L92" s="4">
        <f>Forward!L92*(1+SUM($B92:$B$228))+(-'Swap - Encargos'!C9-'Swap - Encargos'!$L9)*(1+SUM($B92:$B$228))</f>
        <v>201.34320000000002</v>
      </c>
      <c r="M92" s="4">
        <f>Forward!M92*(1+SUM($B92:$B$228))+(-'Swap - Encargos'!D9-'Swap - Encargos'!$L9)*(1+SUM($B92:$B$228))</f>
        <v>204.85500000000002</v>
      </c>
      <c r="N92" s="4">
        <f>Forward!N92*(1+SUM($B92:$B$228))+(-'Swap - Encargos'!E9-'Swap - Encargos'!$L9)*(1+SUM($B92:$B$228))</f>
        <v>193.14900000000003</v>
      </c>
      <c r="O92" s="4">
        <f>Forward!O92*(1+SUM($B92:$B$228))+(-'Swap - Encargos'!F9-'Swap - Encargos'!$L9)*(1+SUM($B92:$B$228))</f>
        <v>180.2724</v>
      </c>
      <c r="P92" s="4">
        <f>Forward!P92*(1+SUM($B92:$B$228))+(-'Swap - Encargos'!G9-'Swap - Encargos'!$L9)*(1+SUM($B92:$B$228))</f>
        <v>177.93120000000002</v>
      </c>
      <c r="Q92" s="4">
        <f>Forward!Q92*(1+SUM($B92:$B$228))+(-'Swap - Encargos'!H9-'Swap - Encargos'!$L9)*(1+SUM($B92:$B$228))</f>
        <v>174.4194</v>
      </c>
      <c r="R92" s="4">
        <f>Forward!R92*(1+SUM($B92:$B$228))+(-'Swap - Encargos'!I9-'Swap - Encargos'!$L9)*(1+SUM($B92:$B$228))</f>
        <v>172.07820000000001</v>
      </c>
      <c r="S92" s="4">
        <f>Forward!S92*(1+SUM($B92:$B$228))+(-'Swap - Encargos'!J9-'Swap - Encargos'!$L9)*(1+SUM($B92:$B$228))</f>
        <v>166.22520000000003</v>
      </c>
      <c r="T92" s="4">
        <f>Forward!T92*(1+SUM($B92:$B$228))+(-'Swap - Encargos'!K9-'Swap - Encargos'!$L9)*(1+SUM($B92:$B$228))</f>
        <v>160.37220000000002</v>
      </c>
      <c r="U92" s="4">
        <f>Forward!U92*(1+SUM($B92:$B$228))</f>
        <v>0</v>
      </c>
      <c r="V92" s="6"/>
      <c r="W92" s="20">
        <f t="shared" si="0"/>
        <v>179.49200000000005</v>
      </c>
      <c r="X92" s="20">
        <f t="shared" si="1"/>
        <v>172.47147676767673</v>
      </c>
      <c r="Y92" s="23">
        <f t="shared" si="2"/>
        <v>180.85770000000002</v>
      </c>
      <c r="Z92" s="23">
        <f t="shared" si="3"/>
        <v>169.41316896969693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195.14379999999991</v>
      </c>
      <c r="AJ92" s="9">
        <f t="shared" si="8"/>
        <v>0.52088935440766726</v>
      </c>
      <c r="AK92" s="9">
        <f t="shared" si="9"/>
        <v>0.52088935440766726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Encargos'!$L10)*(1+SUM($B93:$B$228))</f>
        <v>84.772800000000004</v>
      </c>
      <c r="L93" s="4">
        <f>Forward!L93*(1+SUM($B93:$B$228))+(-'Swap - Encargos'!C10-'Swap - Encargos'!$L10)*(1+SUM($B93:$B$228))</f>
        <v>191.9162</v>
      </c>
      <c r="M93" s="4">
        <f>Forward!M93*(1+SUM($B93:$B$228))+(-'Swap - Encargos'!D10-'Swap - Encargos'!$L10)*(1+SUM($B93:$B$228))</f>
        <v>195.44839999999999</v>
      </c>
      <c r="N93" s="4">
        <f>Forward!N93*(1+SUM($B93:$B$228))+(-'Swap - Encargos'!E10-'Swap - Encargos'!$L10)*(1+SUM($B93:$B$228))</f>
        <v>183.67439999999999</v>
      </c>
      <c r="O93" s="4">
        <f>Forward!O93*(1+SUM($B93:$B$228))+(-'Swap - Encargos'!F10-'Swap - Encargos'!$L10)*(1+SUM($B93:$B$228))</f>
        <v>177.78739999999999</v>
      </c>
      <c r="P93" s="4">
        <f>Forward!P93*(1+SUM($B93:$B$228))+(-'Swap - Encargos'!G10-'Swap - Encargos'!$L10)*(1+SUM($B93:$B$228))</f>
        <v>175.43260000000001</v>
      </c>
      <c r="Q93" s="4">
        <f>Forward!Q93*(1+SUM($B93:$B$228))+(-'Swap - Encargos'!H10-'Swap - Encargos'!$L10)*(1+SUM($B93:$B$228))</f>
        <v>175.43260000000001</v>
      </c>
      <c r="R93" s="4">
        <f>Forward!R93*(1+SUM($B93:$B$228))+(-'Swap - Encargos'!I10-'Swap - Encargos'!$L10)*(1+SUM($B93:$B$228))</f>
        <v>167.1908</v>
      </c>
      <c r="S93" s="4">
        <f>Forward!S93*(1+SUM($B93:$B$228))+(-'Swap - Encargos'!J10-'Swap - Encargos'!$L10)*(1+SUM($B93:$B$228))</f>
        <v>161.3038</v>
      </c>
      <c r="T93" s="4">
        <f>Forward!T93*(1+SUM($B93:$B$228))+(-'Swap - Encargos'!K10-'Swap - Encargos'!$L10)*(1+SUM($B93:$B$228))</f>
        <v>155.41679999999999</v>
      </c>
      <c r="U93" s="4">
        <f>Forward!U93*(1+SUM($B93:$B$228))</f>
        <v>0</v>
      </c>
      <c r="V93" s="6"/>
      <c r="W93" s="20">
        <f t="shared" si="0"/>
        <v>176.61</v>
      </c>
      <c r="X93" s="20">
        <f t="shared" si="1"/>
        <v>172.47147676767673</v>
      </c>
      <c r="Y93" s="23">
        <f t="shared" si="2"/>
        <v>177.29681666666667</v>
      </c>
      <c r="Z93" s="23">
        <f t="shared" si="3"/>
        <v>169.41316896969693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198.02579999999995</v>
      </c>
      <c r="AJ93" s="9">
        <f t="shared" si="8"/>
        <v>0.52858215899281369</v>
      </c>
      <c r="AK93" s="9">
        <f t="shared" si="9"/>
        <v>0.52858215899281369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Encargos'!$L11)*(1+SUM($B94:$B$228))</f>
        <v>107.47100000000002</v>
      </c>
      <c r="L94" s="4">
        <f>Forward!L94*(1+SUM($B94:$B$228))+(-'Swap - Encargos'!C11-'Swap - Encargos'!$L11)*(1+SUM($B94:$B$228))</f>
        <v>175.96899999999999</v>
      </c>
      <c r="M94" s="4">
        <f>Forward!M94*(1+SUM($B94:$B$228))+(-'Swap - Encargos'!D11-'Swap - Encargos'!$L11)*(1+SUM($B94:$B$228))</f>
        <v>194.86500000000001</v>
      </c>
      <c r="N94" s="4">
        <f>Forward!N94*(1+SUM($B94:$B$228))+(-'Swap - Encargos'!E11-'Swap - Encargos'!$L11)*(1+SUM($B94:$B$228))</f>
        <v>193.68400000000003</v>
      </c>
      <c r="O94" s="4">
        <f>Forward!O94*(1+SUM($B94:$B$228))+(-'Swap - Encargos'!F11-'Swap - Encargos'!$L11)*(1+SUM($B94:$B$228))</f>
        <v>180.69300000000001</v>
      </c>
      <c r="P94" s="4">
        <f>Forward!P94*(1+SUM($B94:$B$228))+(-'Swap - Encargos'!G11-'Swap - Encargos'!$L11)*(1+SUM($B94:$B$228))</f>
        <v>178.33100000000002</v>
      </c>
      <c r="Q94" s="4">
        <f>Forward!Q94*(1+SUM($B94:$B$228))+(-'Swap - Encargos'!H11-'Swap - Encargos'!$L11)*(1+SUM($B94:$B$228))</f>
        <v>171.245</v>
      </c>
      <c r="R94" s="4">
        <f>Forward!R94*(1+SUM($B94:$B$228))+(-'Swap - Encargos'!I11-'Swap - Encargos'!$L11)*(1+SUM($B94:$B$228))</f>
        <v>164.15899999999999</v>
      </c>
      <c r="S94" s="4">
        <f>Forward!S94*(1+SUM($B94:$B$228))+(-'Swap - Encargos'!J11-'Swap - Encargos'!$L11)*(1+SUM($B94:$B$228))</f>
        <v>160.61599999999999</v>
      </c>
      <c r="T94" s="4">
        <f>Forward!T94*(1+SUM($B94:$B$228))+(-'Swap - Encargos'!K11-'Swap - Encargos'!$L11)*(1+SUM($B94:$B$228))</f>
        <v>157.07299999999998</v>
      </c>
      <c r="U94" s="4">
        <f>Forward!U94*(1+SUM($B94:$B$228))</f>
        <v>0</v>
      </c>
      <c r="V94" s="6"/>
      <c r="W94" s="20">
        <f t="shared" si="0"/>
        <v>178.59344444444443</v>
      </c>
      <c r="X94" s="20">
        <f t="shared" si="1"/>
        <v>172.47147676767673</v>
      </c>
      <c r="Y94" s="23">
        <f t="shared" si="2"/>
        <v>179.98440000000002</v>
      </c>
      <c r="Z94" s="23">
        <f t="shared" si="3"/>
        <v>169.41316896969693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196.04235555555553</v>
      </c>
      <c r="AJ94" s="9">
        <f t="shared" si="8"/>
        <v>0.52328783195721162</v>
      </c>
      <c r="AK94" s="9">
        <f t="shared" si="9"/>
        <v>0.52328783195721162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Encargos'!$L12)*(1+SUM($B95:$B$228))</f>
        <v>82.873000000000005</v>
      </c>
      <c r="L95" s="4">
        <f>Forward!L95*(1+SUM($B95:$B$228))+(-'Swap - Encargos'!C12-'Swap - Encargos'!$L12)*(1+SUM($B95:$B$228))</f>
        <v>145.61970000000002</v>
      </c>
      <c r="M95" s="4">
        <f>Forward!M95*(1+SUM($B95:$B$228))+(-'Swap - Encargos'!D12-'Swap - Encargos'!$L12)*(1+SUM($B95:$B$228))</f>
        <v>170.48160000000001</v>
      </c>
      <c r="N95" s="4">
        <f>Forward!N95*(1+SUM($B95:$B$228))+(-'Swap - Encargos'!E12-'Swap - Encargos'!$L12)*(1+SUM($B95:$B$228))</f>
        <v>175.21719999999999</v>
      </c>
      <c r="O95" s="4">
        <f>Forward!O95*(1+SUM($B95:$B$228))+(-'Swap - Encargos'!F12-'Swap - Encargos'!$L12)*(1+SUM($B95:$B$228))</f>
        <v>166.9299</v>
      </c>
      <c r="P95" s="4">
        <f>Forward!P95*(1+SUM($B95:$B$228))+(-'Swap - Encargos'!G12-'Swap - Encargos'!$L12)*(1+SUM($B95:$B$228))</f>
        <v>164.56210000000002</v>
      </c>
      <c r="Q95" s="4">
        <f>Forward!Q95*(1+SUM($B95:$B$228))+(-'Swap - Encargos'!H12-'Swap - Encargos'!$L12)*(1+SUM($B95:$B$228))</f>
        <v>157.45870000000002</v>
      </c>
      <c r="R95" s="4">
        <f>Forward!R95*(1+SUM($B95:$B$228))+(-'Swap - Encargos'!I12-'Swap - Encargos'!$L12)*(1+SUM($B95:$B$228))</f>
        <v>153.90700000000001</v>
      </c>
      <c r="S95" s="4">
        <f>Forward!S95*(1+SUM($B95:$B$228))+(-'Swap - Encargos'!J12-'Swap - Encargos'!$L12)*(1+SUM($B95:$B$228))</f>
        <v>150.35529999999997</v>
      </c>
      <c r="T95" s="4">
        <f>Forward!T95*(1+SUM($B95:$B$228))+(-'Swap - Encargos'!K12-'Swap - Encargos'!$L12)*(1+SUM($B95:$B$228))</f>
        <v>146.80359999999999</v>
      </c>
      <c r="U95" s="4">
        <f>Forward!U95*(1+SUM($B95:$B$228))</f>
        <v>0</v>
      </c>
      <c r="V95" s="6"/>
      <c r="W95" s="20">
        <f t="shared" si="0"/>
        <v>156.07748333333333</v>
      </c>
      <c r="X95" s="20">
        <f t="shared" si="1"/>
        <v>172.47147676767673</v>
      </c>
      <c r="Y95" s="23">
        <f t="shared" si="2"/>
        <v>160.477645</v>
      </c>
      <c r="Z95" s="23">
        <f t="shared" si="3"/>
        <v>169.41316896969693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218.55831666666663</v>
      </c>
      <c r="AJ95" s="9">
        <f t="shared" si="8"/>
        <v>0.58338876494629355</v>
      </c>
      <c r="AK95" s="9">
        <f t="shared" si="9"/>
        <v>0.58338876494629355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Encargos'!$L13)*(1+SUM($B96:$B$228))</f>
        <v>76.569999999999993</v>
      </c>
      <c r="L96" s="4">
        <f>Forward!L96*(1+SUM($B96:$B$228))+(-'Swap - Encargos'!C13-'Swap - Encargos'!$L13)*(1+SUM($B96:$B$228))</f>
        <v>95.417999999999978</v>
      </c>
      <c r="M96" s="4">
        <f>Forward!M96*(1+SUM($B96:$B$228))+(-'Swap - Encargos'!D13-'Swap - Encargos'!$L13)*(1+SUM($B96:$B$228))</f>
        <v>141.35999999999999</v>
      </c>
      <c r="N96" s="4">
        <f>Forward!N96*(1+SUM($B96:$B$228))+(-'Swap - Encargos'!E13-'Swap - Encargos'!$L13)*(1+SUM($B96:$B$228))</f>
        <v>156.67399999999998</v>
      </c>
      <c r="O96" s="4">
        <f>Forward!O96*(1+SUM($B96:$B$228))+(-'Swap - Encargos'!F13-'Swap - Encargos'!$L13)*(1+SUM($B96:$B$228))</f>
        <v>148.42799999999997</v>
      </c>
      <c r="P96" s="4">
        <f>Forward!P96*(1+SUM($B96:$B$228))+(-'Swap - Encargos'!G13-'Swap - Encargos'!$L13)*(1+SUM($B96:$B$228))</f>
        <v>161.38599999999997</v>
      </c>
      <c r="Q96" s="4">
        <f>Forward!Q96*(1+SUM($B96:$B$228))+(-'Swap - Encargos'!H13-'Swap - Encargos'!$L13)*(1+SUM($B96:$B$228))</f>
        <v>154.31799999999998</v>
      </c>
      <c r="R96" s="4">
        <f>Forward!R96*(1+SUM($B96:$B$228))+(-'Swap - Encargos'!I13-'Swap - Encargos'!$L13)*(1+SUM($B96:$B$228))</f>
        <v>154.31799999999998</v>
      </c>
      <c r="S96" s="4">
        <f>Forward!S96*(1+SUM($B96:$B$228))+(-'Swap - Encargos'!J13-'Swap - Encargos'!$L13)*(1+SUM($B96:$B$228))</f>
        <v>149.60599999999999</v>
      </c>
      <c r="T96" s="4">
        <f>Forward!T96*(1+SUM($B96:$B$228))+(-'Swap - Encargos'!K13-'Swap - Encargos'!$L13)*(1+SUM($B96:$B$228))</f>
        <v>142.53800000000001</v>
      </c>
      <c r="U96" s="4">
        <f>Forward!U96*(1+SUM($B96:$B$228))</f>
        <v>0</v>
      </c>
      <c r="V96" s="6"/>
      <c r="W96" s="20">
        <f t="shared" si="0"/>
        <v>126.7004444444444</v>
      </c>
      <c r="X96" s="20">
        <f t="shared" si="1"/>
        <v>172.47147676767673</v>
      </c>
      <c r="Y96" s="23">
        <f t="shared" si="2"/>
        <v>137.82599999999996</v>
      </c>
      <c r="Z96" s="23">
        <f t="shared" si="3"/>
        <v>169.41316896969693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247.93535555555556</v>
      </c>
      <c r="AJ96" s="9">
        <f t="shared" si="8"/>
        <v>0.66180369189371535</v>
      </c>
      <c r="AK96" s="9">
        <f t="shared" si="9"/>
        <v>0.66180369189371535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Encargos'!$L14)*(1+SUM($B97:$B$228))</f>
        <v>79.825199999999995</v>
      </c>
      <c r="L97" s="4">
        <f>Forward!L97*(1+SUM($B97:$B$228))+(-'Swap - Encargos'!C14-'Swap - Encargos'!$L14)*(1+SUM($B97:$B$228))</f>
        <v>95.085899999999981</v>
      </c>
      <c r="M97" s="4">
        <f>Forward!M97*(1+SUM($B97:$B$228))+(-'Swap - Encargos'!D14-'Swap - Encargos'!$L14)*(1+SUM($B97:$B$228))</f>
        <v>138.52019999999999</v>
      </c>
      <c r="N97" s="4">
        <f>Forward!N97*(1+SUM($B97:$B$228))+(-'Swap - Encargos'!E14-'Swap - Encargos'!$L14)*(1+SUM($B97:$B$228))</f>
        <v>150.25919999999999</v>
      </c>
      <c r="O97" s="4">
        <f>Forward!O97*(1+SUM($B97:$B$228))+(-'Swap - Encargos'!F14-'Swap - Encargos'!$L14)*(1+SUM($B97:$B$228))</f>
        <v>144.3897</v>
      </c>
      <c r="P97" s="4">
        <f>Forward!P97*(1+SUM($B97:$B$228))+(-'Swap - Encargos'!G14-'Swap - Encargos'!$L14)*(1+SUM($B97:$B$228))</f>
        <v>165.51989999999998</v>
      </c>
      <c r="Q97" s="4">
        <f>Forward!Q97*(1+SUM($B97:$B$228))+(-'Swap - Encargos'!H14-'Swap - Encargos'!$L14)*(1+SUM($B97:$B$228))</f>
        <v>164.346</v>
      </c>
      <c r="R97" s="4">
        <f>Forward!R97*(1+SUM($B97:$B$228))+(-'Swap - Encargos'!I14-'Swap - Encargos'!$L14)*(1+SUM($B97:$B$228))</f>
        <v>153.7809</v>
      </c>
      <c r="S97" s="4">
        <f>Forward!S97*(1+SUM($B97:$B$228))+(-'Swap - Encargos'!J14-'Swap - Encargos'!$L14)*(1+SUM($B97:$B$228))</f>
        <v>149.08529999999999</v>
      </c>
      <c r="T97" s="4">
        <f>Forward!T97*(1+SUM($B97:$B$228))+(-'Swap - Encargos'!K14-'Swap - Encargos'!$L14)*(1+SUM($B97:$B$228))</f>
        <v>142.0419</v>
      </c>
      <c r="U97" s="4">
        <f>Forward!U97*(1+SUM($B97:$B$228))</f>
        <v>0</v>
      </c>
      <c r="V97" s="6"/>
      <c r="W97" s="20">
        <f t="shared" si="0"/>
        <v>125.9986</v>
      </c>
      <c r="X97" s="20">
        <f t="shared" si="1"/>
        <v>172.47147676767673</v>
      </c>
      <c r="Y97" s="23">
        <f t="shared" si="2"/>
        <v>137.32673500000001</v>
      </c>
      <c r="Z97" s="23">
        <f t="shared" si="3"/>
        <v>169.41316896969693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248.63719999999995</v>
      </c>
      <c r="AJ97" s="9">
        <f t="shared" si="8"/>
        <v>0.6636770965294827</v>
      </c>
      <c r="AK97" s="9">
        <f t="shared" si="9"/>
        <v>0.6636770965294827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Encargos'!$L15)*(1+SUM($B98:$B$228))</f>
        <v>85.242099999999994</v>
      </c>
      <c r="M98" s="4">
        <f>Forward!M98*(1+SUM($B98:$B$228))+(-'Swap - Encargos'!D15-'Swap - Encargos'!$L15)*(1+SUM($B98:$B$228))</f>
        <v>107.42839999999998</v>
      </c>
      <c r="N98" s="4">
        <f>Forward!N98*(1+SUM($B98:$B$228))+(-'Swap - Encargos'!E15-'Swap - Encargos'!$L15)*(1+SUM($B98:$B$228))</f>
        <v>124.94389999999999</v>
      </c>
      <c r="O98" s="4">
        <f>Forward!O98*(1+SUM($B98:$B$228))+(-'Swap - Encargos'!F15-'Swap - Encargos'!$L15)*(1+SUM($B98:$B$228))</f>
        <v>137.7886</v>
      </c>
      <c r="P98" s="4">
        <f>Forward!P98*(1+SUM($B98:$B$228))+(-'Swap - Encargos'!G15-'Swap - Encargos'!$L15)*(1+SUM($B98:$B$228))</f>
        <v>169.31649999999999</v>
      </c>
      <c r="Q98" s="4">
        <f>Forward!Q98*(1+SUM($B98:$B$228))+(-'Swap - Encargos'!H15-'Swap - Encargos'!$L15)*(1+SUM($B98:$B$228))</f>
        <v>164.64570000000001</v>
      </c>
      <c r="R98" s="4">
        <f>Forward!R98*(1+SUM($B98:$B$228))+(-'Swap - Encargos'!I15-'Swap - Encargos'!$L15)*(1+SUM($B98:$B$228))</f>
        <v>157.6395</v>
      </c>
      <c r="S98" s="4">
        <f>Forward!S98*(1+SUM($B98:$B$228))+(-'Swap - Encargos'!J15-'Swap - Encargos'!$L15)*(1+SUM($B98:$B$228))</f>
        <v>152.96869999999998</v>
      </c>
      <c r="T98" s="4">
        <f>Forward!T98*(1+SUM($B98:$B$228))+(-'Swap - Encargos'!K15-'Swap - Encargos'!$L15)*(1+SUM($B98:$B$228))</f>
        <v>145.96250000000001</v>
      </c>
      <c r="U98" s="4">
        <f>Forward!U98*(1+SUM($B98:$B$228))</f>
        <v>0</v>
      </c>
      <c r="V98" s="6"/>
      <c r="W98" s="20">
        <f t="shared" si="0"/>
        <v>105.87146666666665</v>
      </c>
      <c r="X98" s="20">
        <f t="shared" si="1"/>
        <v>172.47147676767673</v>
      </c>
      <c r="Y98" s="23">
        <f t="shared" si="2"/>
        <v>124.94389999999999</v>
      </c>
      <c r="Z98" s="23">
        <f t="shared" si="3"/>
        <v>169.41316896969693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264.05589333333336</v>
      </c>
      <c r="AJ98" s="9">
        <f t="shared" si="8"/>
        <v>0.71380471380471389</v>
      </c>
      <c r="AK98" s="9">
        <f t="shared" si="9"/>
        <v>0.71380471380471389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Encargos'!$L16)*(1+SUM($B99:$B$228))</f>
        <v>87.18</v>
      </c>
      <c r="M99" s="4">
        <f>Forward!M99*(1+SUM($B99:$B$228))+(-'Swap - Encargos'!D16-'Swap - Encargos'!$L16)*(1+SUM($B99:$B$228))</f>
        <v>97.641600000000011</v>
      </c>
      <c r="N99" s="4">
        <f>Forward!N99*(1+SUM($B99:$B$228))+(-'Swap - Encargos'!E16-'Swap - Encargos'!$L16)*(1+SUM($B99:$B$228))</f>
        <v>109.26560000000001</v>
      </c>
      <c r="O99" s="4">
        <f>Forward!O99*(1+SUM($B99:$B$228))+(-'Swap - Encargos'!F16-'Swap - Encargos'!$L16)*(1+SUM($B99:$B$228))</f>
        <v>129.0264</v>
      </c>
      <c r="P99" s="4">
        <f>Forward!P99*(1+SUM($B99:$B$228))+(-'Swap - Encargos'!G16-'Swap - Encargos'!$L16)*(1+SUM($B99:$B$228))</f>
        <v>172.0352</v>
      </c>
      <c r="Q99" s="4">
        <f>Forward!Q99*(1+SUM($B99:$B$228))+(-'Swap - Encargos'!H16-'Swap - Encargos'!$L16)*(1+SUM($B99:$B$228))</f>
        <v>167.38560000000001</v>
      </c>
      <c r="R99" s="4">
        <f>Forward!R99*(1+SUM($B99:$B$228))+(-'Swap - Encargos'!I16-'Swap - Encargos'!$L16)*(1+SUM($B99:$B$228))</f>
        <v>161.5736</v>
      </c>
      <c r="S99" s="4">
        <f>Forward!S99*(1+SUM($B99:$B$228))+(-'Swap - Encargos'!J16-'Swap - Encargos'!$L16)*(1+SUM($B99:$B$228))</f>
        <v>156.92400000000004</v>
      </c>
      <c r="T99" s="4">
        <f>Forward!T99*(1+SUM($B99:$B$228))+(-'Swap - Encargos'!K16-'Swap - Encargos'!$L16)*(1+SUM($B99:$B$228))</f>
        <v>149.9496</v>
      </c>
      <c r="U99" s="4">
        <f>Forward!U99*(1+SUM($B99:$B$228))</f>
        <v>0</v>
      </c>
      <c r="V99" s="6"/>
      <c r="W99" s="20">
        <f t="shared" si="0"/>
        <v>99.19146666666667</v>
      </c>
      <c r="X99" s="20">
        <f t="shared" si="1"/>
        <v>172.47147676767673</v>
      </c>
      <c r="Y99" s="23">
        <f t="shared" si="2"/>
        <v>120.36651999999998</v>
      </c>
      <c r="Z99" s="23">
        <f t="shared" si="3"/>
        <v>169.41316896969693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270.73589333333337</v>
      </c>
      <c r="AJ99" s="9">
        <f t="shared" si="8"/>
        <v>0.73186231300472981</v>
      </c>
      <c r="AK99" s="9">
        <f t="shared" si="9"/>
        <v>0.73186231300472981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Encargos'!$L17)*(1+SUM($B100:$B$228))</f>
        <v>86.55</v>
      </c>
      <c r="M100" s="4">
        <f>Forward!M100*(1+SUM($B100:$B$228))+(-'Swap - Encargos'!D17-'Swap - Encargos'!$L17)*(1+SUM($B100:$B$228))</f>
        <v>101.55199999999998</v>
      </c>
      <c r="N100" s="4">
        <f>Forward!N100*(1+SUM($B100:$B$228))+(-'Swap - Encargos'!E17-'Swap - Encargos'!$L17)*(1+SUM($B100:$B$228))</f>
        <v>103.85999999999999</v>
      </c>
      <c r="O100" s="4">
        <f>Forward!O100*(1+SUM($B100:$B$228))+(-'Swap - Encargos'!F17-'Swap - Encargos'!$L17)*(1+SUM($B100:$B$228))</f>
        <v>115.39999999999999</v>
      </c>
      <c r="P100" s="4">
        <f>Forward!P100*(1+SUM($B100:$B$228))+(-'Swap - Encargos'!G17-'Swap - Encargos'!$L17)*(1+SUM($B100:$B$228))</f>
        <v>143.096</v>
      </c>
      <c r="Q100" s="4">
        <f>Forward!Q100*(1+SUM($B100:$B$228))+(-'Swap - Encargos'!H17-'Swap - Encargos'!$L17)*(1+SUM($B100:$B$228))</f>
        <v>159.25199999999998</v>
      </c>
      <c r="R100" s="4">
        <f>Forward!R100*(1+SUM($B100:$B$228))+(-'Swap - Encargos'!I17-'Swap - Encargos'!$L17)*(1+SUM($B100:$B$228))</f>
        <v>152.328</v>
      </c>
      <c r="S100" s="4">
        <f>Forward!S100*(1+SUM($B100:$B$228))+(-'Swap - Encargos'!J17-'Swap - Encargos'!$L17)*(1+SUM($B100:$B$228))</f>
        <v>147.71199999999999</v>
      </c>
      <c r="T100" s="4">
        <f>Forward!T100*(1+SUM($B100:$B$228))+(-'Swap - Encargos'!K17-'Swap - Encargos'!$L17)*(1+SUM($B100:$B$228))</f>
        <v>140.78800000000001</v>
      </c>
      <c r="U100" s="4">
        <f>Forward!U100*(1+SUM($B100:$B$228))</f>
        <v>0</v>
      </c>
      <c r="V100" s="6"/>
      <c r="W100" s="20">
        <f t="shared" si="0"/>
        <v>98.923444444444442</v>
      </c>
      <c r="X100" s="20">
        <f t="shared" si="1"/>
        <v>172.47147676767673</v>
      </c>
      <c r="Y100" s="23">
        <f t="shared" si="2"/>
        <v>112.515</v>
      </c>
      <c r="Z100" s="23">
        <f t="shared" si="3"/>
        <v>169.41316896969693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271.00391555555558</v>
      </c>
      <c r="AJ100" s="9">
        <f t="shared" si="8"/>
        <v>0.73258683963131455</v>
      </c>
      <c r="AK100" s="9">
        <f t="shared" si="9"/>
        <v>0.73258683963131455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Encargos'!$L18)*(1+SUM($B101:$B$228))</f>
        <v>77.989199999999997</v>
      </c>
      <c r="M101" s="4">
        <f>Forward!M101*(1+SUM($B101:$B$228))+(-'Swap - Encargos'!D18-'Swap - Encargos'!$L18)*(1+SUM($B101:$B$228))</f>
        <v>82.576800000000006</v>
      </c>
      <c r="N101" s="4">
        <f>Forward!N101*(1+SUM($B101:$B$228))+(-'Swap - Encargos'!E18-'Swap - Encargos'!$L18)*(1+SUM($B101:$B$228))</f>
        <v>90.605100000000022</v>
      </c>
      <c r="O101" s="4">
        <f>Forward!O101*(1+SUM($B101:$B$228))+(-'Swap - Encargos'!F18-'Swap - Encargos'!$L18)*(1+SUM($B101:$B$228))</f>
        <v>105.51480000000001</v>
      </c>
      <c r="P101" s="4">
        <f>Forward!P101*(1+SUM($B101:$B$228))+(-'Swap - Encargos'!G18-'Swap - Encargos'!$L18)*(1+SUM($B101:$B$228))</f>
        <v>134.18729999999999</v>
      </c>
      <c r="Q101" s="4">
        <f>Forward!Q101*(1+SUM($B101:$B$228))+(-'Swap - Encargos'!H18-'Swap - Encargos'!$L18)*(1+SUM($B101:$B$228))</f>
        <v>150.24390000000002</v>
      </c>
      <c r="R101" s="4">
        <f>Forward!R101*(1+SUM($B101:$B$228))+(-'Swap - Encargos'!I18-'Swap - Encargos'!$L18)*(1+SUM($B101:$B$228))</f>
        <v>147.95010000000002</v>
      </c>
      <c r="S101" s="4">
        <f>Forward!S101*(1+SUM($B101:$B$228))+(-'Swap - Encargos'!J18-'Swap - Encargos'!$L18)*(1+SUM($B101:$B$228))</f>
        <v>146.8032</v>
      </c>
      <c r="T101" s="4">
        <f>Forward!T101*(1+SUM($B101:$B$228))+(-'Swap - Encargos'!K18-'Swap - Encargos'!$L18)*(1+SUM($B101:$B$228))</f>
        <v>143.36250000000001</v>
      </c>
      <c r="U101" s="4">
        <f>Forward!U101*(1+SUM($B101:$B$228))</f>
        <v>0</v>
      </c>
      <c r="V101" s="6"/>
      <c r="W101" s="20">
        <f t="shared" si="0"/>
        <v>86.017499999999998</v>
      </c>
      <c r="X101" s="20">
        <f t="shared" si="1"/>
        <v>172.47147676767673</v>
      </c>
      <c r="Y101" s="23">
        <f t="shared" si="2"/>
        <v>101.78737500000001</v>
      </c>
      <c r="Z101" s="23">
        <f t="shared" si="3"/>
        <v>169.41316896969693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283.90986000000004</v>
      </c>
      <c r="AJ101" s="9">
        <f t="shared" si="8"/>
        <v>0.76747461988213039</v>
      </c>
      <c r="AK101" s="9">
        <f t="shared" si="9"/>
        <v>0.76747461988213039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Encargos'!$L19)*(1+SUM($B102:$B$228))</f>
        <v>87.872399999999999</v>
      </c>
      <c r="M102" s="4">
        <f>Forward!M102*(1+SUM($B102:$B$228))+(-'Swap - Encargos'!D19-'Swap - Encargos'!$L19)*(1+SUM($B102:$B$228))</f>
        <v>86.731200000000001</v>
      </c>
      <c r="N102" s="4">
        <f>Forward!N102*(1+SUM($B102:$B$228))+(-'Swap - Encargos'!E19-'Swap - Encargos'!$L19)*(1+SUM($B102:$B$228))</f>
        <v>101.5668</v>
      </c>
      <c r="O102" s="4">
        <f>Forward!O102*(1+SUM($B102:$B$228))+(-'Swap - Encargos'!F19-'Swap - Encargos'!$L19)*(1+SUM($B102:$B$228))</f>
        <v>114.12</v>
      </c>
      <c r="P102" s="4">
        <f>Forward!P102*(1+SUM($B102:$B$228))+(-'Swap - Encargos'!G19-'Swap - Encargos'!$L19)*(1+SUM($B102:$B$228))</f>
        <v>131.238</v>
      </c>
      <c r="Q102" s="4">
        <f>Forward!Q102*(1+SUM($B102:$B$228))+(-'Swap - Encargos'!H19-'Swap - Encargos'!$L19)*(1+SUM($B102:$B$228))</f>
        <v>149.49719999999999</v>
      </c>
      <c r="R102" s="4">
        <f>Forward!R102*(1+SUM($B102:$B$228))+(-'Swap - Encargos'!I19-'Swap - Encargos'!$L19)*(1+SUM($B102:$B$228))</f>
        <v>146.0736</v>
      </c>
      <c r="S102" s="4">
        <f>Forward!S102*(1+SUM($B102:$B$228))+(-'Swap - Encargos'!J19-'Swap - Encargos'!$L19)*(1+SUM($B102:$B$228))</f>
        <v>143.7912</v>
      </c>
      <c r="T102" s="4">
        <f>Forward!T102*(1+SUM($B102:$B$228))+(-'Swap - Encargos'!K19-'Swap - Encargos'!$L19)*(1+SUM($B102:$B$228))</f>
        <v>141.50880000000001</v>
      </c>
      <c r="U102" s="4">
        <f>Forward!U102*(1+SUM($B102:$B$228))</f>
        <v>0</v>
      </c>
      <c r="V102" s="6"/>
      <c r="W102" s="20">
        <f t="shared" si="0"/>
        <v>94.973199999999991</v>
      </c>
      <c r="X102" s="20">
        <f t="shared" si="1"/>
        <v>172.47147676767673</v>
      </c>
      <c r="Y102" s="23">
        <f t="shared" si="2"/>
        <v>108.41399999999999</v>
      </c>
      <c r="Z102" s="23">
        <f t="shared" si="3"/>
        <v>169.41316896969693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274.95416</v>
      </c>
      <c r="AJ102" s="9">
        <f t="shared" si="8"/>
        <v>0.74326527240374973</v>
      </c>
      <c r="AK102" s="9">
        <f t="shared" si="9"/>
        <v>0.74326527240374973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Encargos'!$L20)*(1+SUM($B103:$B$228))</f>
        <v>84.278600000000012</v>
      </c>
      <c r="M103" s="4">
        <f>Forward!M103*(1+SUM($B103:$B$228))+(-'Swap - Encargos'!D20-'Swap - Encargos'!$L20)*(1+SUM($B103:$B$228))</f>
        <v>89.973100000000002</v>
      </c>
      <c r="N103" s="4">
        <f>Forward!N103*(1+SUM($B103:$B$228))+(-'Swap - Encargos'!E20-'Swap - Encargos'!$L20)*(1+SUM($B103:$B$228))</f>
        <v>100.22320000000002</v>
      </c>
      <c r="O103" s="4">
        <f>Forward!O103*(1+SUM($B103:$B$228))+(-'Swap - Encargos'!F20-'Swap - Encargos'!$L20)*(1+SUM($B103:$B$228))</f>
        <v>109.33439999999999</v>
      </c>
      <c r="P103" s="4">
        <f>Forward!P103*(1+SUM($B103:$B$228))+(-'Swap - Encargos'!G20-'Swap - Encargos'!$L20)*(1+SUM($B103:$B$228))</f>
        <v>124.14009999999999</v>
      </c>
      <c r="Q103" s="4">
        <f>Forward!Q103*(1+SUM($B103:$B$228))+(-'Swap - Encargos'!H20-'Swap - Encargos'!$L20)*(1+SUM($B103:$B$228))</f>
        <v>143.50139999999999</v>
      </c>
      <c r="R103" s="4">
        <f>Forward!R103*(1+SUM($B103:$B$228))+(-'Swap - Encargos'!I20-'Swap - Encargos'!$L20)*(1+SUM($B103:$B$228))</f>
        <v>141.2236</v>
      </c>
      <c r="S103" s="4">
        <f>Forward!S103*(1+SUM($B103:$B$228))+(-'Swap - Encargos'!J20-'Swap - Encargos'!$L20)*(1+SUM($B103:$B$228))</f>
        <v>138.94579999999999</v>
      </c>
      <c r="T103" s="4">
        <f>Forward!T103*(1+SUM($B103:$B$228))+(-'Swap - Encargos'!K20-'Swap - Encargos'!$L20)*(1+SUM($B103:$B$228))</f>
        <v>136.66800000000001</v>
      </c>
      <c r="U103" s="4">
        <f>Forward!U103*(1+SUM($B103:$B$228))</f>
        <v>0</v>
      </c>
      <c r="V103" s="6"/>
      <c r="W103" s="20">
        <f t="shared" si="0"/>
        <v>94.97160555555557</v>
      </c>
      <c r="X103" s="20">
        <f t="shared" si="1"/>
        <v>172.47147676767673</v>
      </c>
      <c r="Y103" s="23">
        <f t="shared" si="2"/>
        <v>106.52511333333334</v>
      </c>
      <c r="Z103" s="23">
        <f t="shared" si="3"/>
        <v>169.41316896969693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274.95575444444444</v>
      </c>
      <c r="AJ103" s="9">
        <f t="shared" si="8"/>
        <v>0.74326958255924735</v>
      </c>
      <c r="AK103" s="9">
        <f t="shared" si="9"/>
        <v>0.74326958255924735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Encargos'!$L21)*(1+SUM($B104:$B$228))</f>
        <v>87.756900000000002</v>
      </c>
      <c r="M104" s="4">
        <f>Forward!M104*(1+SUM($B104:$B$228))+(-'Swap - Encargos'!D21-'Swap - Encargos'!$L21)*(1+SUM($B104:$B$228))</f>
        <v>90.036299999999983</v>
      </c>
      <c r="N104" s="4">
        <f>Forward!N104*(1+SUM($B104:$B$228))+(-'Swap - Encargos'!E21-'Swap - Encargos'!$L21)*(1+SUM($B104:$B$228))</f>
        <v>103.7127</v>
      </c>
      <c r="O104" s="4">
        <f>Forward!O104*(1+SUM($B104:$B$228))+(-'Swap - Encargos'!F21-'Swap - Encargos'!$L21)*(1+SUM($B104:$B$228))</f>
        <v>109.41120000000001</v>
      </c>
      <c r="P104" s="4">
        <f>Forward!P104*(1+SUM($B104:$B$228))+(-'Swap - Encargos'!G21-'Swap - Encargos'!$L21)*(1+SUM($B104:$B$228))</f>
        <v>119.66849999999999</v>
      </c>
      <c r="Q104" s="4">
        <f>Forward!Q104*(1+SUM($B104:$B$228))+(-'Swap - Encargos'!H21-'Swap - Encargos'!$L21)*(1+SUM($B104:$B$228))</f>
        <v>140.1831</v>
      </c>
      <c r="R104" s="4">
        <f>Forward!R104*(1+SUM($B104:$B$228))+(-'Swap - Encargos'!I21-'Swap - Encargos'!$L21)*(1+SUM($B104:$B$228))</f>
        <v>136.76399999999998</v>
      </c>
      <c r="S104" s="4">
        <f>Forward!S104*(1+SUM($B104:$B$228))+(-'Swap - Encargos'!J21-'Swap - Encargos'!$L21)*(1+SUM($B104:$B$228))</f>
        <v>134.4846</v>
      </c>
      <c r="T104" s="4">
        <f>Forward!T104*(1+SUM($B104:$B$228))+(-'Swap - Encargos'!K21-'Swap - Encargos'!$L21)*(1+SUM($B104:$B$228))</f>
        <v>132.20519999999999</v>
      </c>
      <c r="U104" s="4">
        <f>Forward!U104*(1+SUM($B104:$B$228))</f>
        <v>0</v>
      </c>
      <c r="V104" s="6"/>
      <c r="W104" s="20">
        <f t="shared" si="0"/>
        <v>97.44435</v>
      </c>
      <c r="X104" s="20">
        <f t="shared" si="1"/>
        <v>172.47147676767673</v>
      </c>
      <c r="Y104" s="23">
        <f t="shared" si="2"/>
        <v>107.35974</v>
      </c>
      <c r="Z104" s="23">
        <f t="shared" si="3"/>
        <v>169.41316896969693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272.48301000000004</v>
      </c>
      <c r="AJ104" s="9">
        <f t="shared" si="8"/>
        <v>0.73658517715477989</v>
      </c>
      <c r="AK104" s="9">
        <f t="shared" si="9"/>
        <v>0.73658517715477989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Encargos'!$L22)*(1+SUM($B105:$B$228))</f>
        <v>94.495500000000007</v>
      </c>
      <c r="M105" s="4">
        <f>Forward!M105*(1+SUM($B105:$B$228))+(-'Swap - Encargos'!D22-'Swap - Encargos'!$L22)*(1+SUM($B105:$B$228))</f>
        <v>84.248999999999995</v>
      </c>
      <c r="N105" s="4">
        <f>Forward!N105*(1+SUM($B105:$B$228))+(-'Swap - Encargos'!E22-'Swap - Encargos'!$L22)*(1+SUM($B105:$B$228))</f>
        <v>101.32650000000001</v>
      </c>
      <c r="O105" s="4">
        <f>Forward!O105*(1+SUM($B105:$B$228))+(-'Swap - Encargos'!F22-'Swap - Encargos'!$L22)*(1+SUM($B105:$B$228))</f>
        <v>110.43449999999999</v>
      </c>
      <c r="P105" s="4">
        <f>Forward!P105*(1+SUM($B105:$B$228))+(-'Swap - Encargos'!G22-'Swap - Encargos'!$L22)*(1+SUM($B105:$B$228))</f>
        <v>125.23500000000001</v>
      </c>
      <c r="Q105" s="4">
        <f>Forward!Q105*(1+SUM($B105:$B$228))+(-'Swap - Encargos'!H22-'Swap - Encargos'!$L22)*(1+SUM($B105:$B$228))</f>
        <v>133.20450000000002</v>
      </c>
      <c r="R105" s="4">
        <f>Forward!R105*(1+SUM($B105:$B$228))+(-'Swap - Encargos'!I22-'Swap - Encargos'!$L22)*(1+SUM($B105:$B$228))</f>
        <v>134.34300000000002</v>
      </c>
      <c r="S105" s="4">
        <f>Forward!S105*(1+SUM($B105:$B$228))+(-'Swap - Encargos'!J22-'Swap - Encargos'!$L22)*(1+SUM($B105:$B$228))</f>
        <v>132.06600000000003</v>
      </c>
      <c r="T105" s="4">
        <f>Forward!T105*(1+SUM($B105:$B$228))+(-'Swap - Encargos'!K22-'Swap - Encargos'!$L22)*(1+SUM($B105:$B$228))</f>
        <v>129.78899999999999</v>
      </c>
      <c r="U105" s="4">
        <f>Forward!U105*(1+SUM($B105:$B$228))</f>
        <v>0</v>
      </c>
      <c r="V105" s="6"/>
      <c r="W105" s="20">
        <f t="shared" si="0"/>
        <v>96.456249999999997</v>
      </c>
      <c r="X105" s="20">
        <f t="shared" si="1"/>
        <v>172.47147676767673</v>
      </c>
      <c r="Y105" s="23">
        <f t="shared" si="2"/>
        <v>107.66415000000001</v>
      </c>
      <c r="Z105" s="23">
        <f t="shared" si="3"/>
        <v>169.41316896969693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273.47111000000001</v>
      </c>
      <c r="AJ105" s="9">
        <f t="shared" si="8"/>
        <v>0.73925624209033902</v>
      </c>
      <c r="AK105" s="9">
        <f t="shared" si="9"/>
        <v>0.73925624209033902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Encargos'!$L23)*(1+SUM($B106:$B$228))</f>
        <v>88.576799999999992</v>
      </c>
      <c r="M106" s="4">
        <f>Forward!M106*(1+SUM($B106:$B$228))+(-'Swap - Encargos'!D23-'Swap - Encargos'!$L23)*(1+SUM($B106:$B$228))</f>
        <v>84.034399999999991</v>
      </c>
      <c r="N106" s="4">
        <f>Forward!N106*(1+SUM($B106:$B$228))+(-'Swap - Encargos'!E23-'Swap - Encargos'!$L23)*(1+SUM($B106:$B$228))</f>
        <v>94.254800000000017</v>
      </c>
      <c r="O106" s="4">
        <f>Forward!O106*(1+SUM($B106:$B$228))+(-'Swap - Encargos'!F23-'Swap - Encargos'!$L23)*(1+SUM($B106:$B$228))</f>
        <v>104.4752</v>
      </c>
      <c r="P106" s="4">
        <f>Forward!P106*(1+SUM($B106:$B$228))+(-'Swap - Encargos'!G23-'Swap - Encargos'!$L23)*(1+SUM($B106:$B$228))</f>
        <v>124.916</v>
      </c>
      <c r="Q106" s="4">
        <f>Forward!Q106*(1+SUM($B106:$B$228))+(-'Swap - Encargos'!H23-'Swap - Encargos'!$L23)*(1+SUM($B106:$B$228))</f>
        <v>134.0008</v>
      </c>
      <c r="R106" s="4">
        <f>Forward!R106*(1+SUM($B106:$B$228))+(-'Swap - Encargos'!I23-'Swap - Encargos'!$L23)*(1+SUM($B106:$B$228))</f>
        <v>134.0008</v>
      </c>
      <c r="S106" s="4">
        <f>Forward!S106*(1+SUM($B106:$B$228))+(-'Swap - Encargos'!J23-'Swap - Encargos'!$L23)*(1+SUM($B106:$B$228))</f>
        <v>131.72959999999998</v>
      </c>
      <c r="T106" s="4">
        <f>Forward!T106*(1+SUM($B106:$B$228))+(-'Swap - Encargos'!K23-'Swap - Encargos'!$L23)*(1+SUM($B106:$B$228))</f>
        <v>129.45839999999998</v>
      </c>
      <c r="U106" s="4">
        <f>Forward!U106*(1+SUM($B106:$B$228))</f>
        <v>0</v>
      </c>
      <c r="V106" s="6"/>
      <c r="W106" s="20">
        <f t="shared" si="0"/>
        <v>92.488311111111116</v>
      </c>
      <c r="X106" s="20">
        <f t="shared" si="1"/>
        <v>172.47147676767673</v>
      </c>
      <c r="Y106" s="23">
        <f t="shared" si="2"/>
        <v>105.30797333333334</v>
      </c>
      <c r="Z106" s="23">
        <f t="shared" si="3"/>
        <v>169.41316896969693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277.43904888888892</v>
      </c>
      <c r="AJ106" s="9">
        <f t="shared" si="8"/>
        <v>0.74998250707622416</v>
      </c>
      <c r="AK106" s="9">
        <f t="shared" si="9"/>
        <v>0.74998250707622416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Encargos'!$L24)*(1+SUM($B107:$B$228))</f>
        <v>92.905999999999992</v>
      </c>
      <c r="M107" s="4">
        <f>Forward!M107*(1+SUM($B107:$B$228))+(-'Swap - Encargos'!D24-'Swap - Encargos'!$L24)*(1+SUM($B107:$B$228))</f>
        <v>82.709000000000003</v>
      </c>
      <c r="N107" s="4">
        <f>Forward!N107*(1+SUM($B107:$B$228))+(-'Swap - Encargos'!E24-'Swap - Encargos'!$L24)*(1+SUM($B107:$B$228))</f>
        <v>103.10300000000001</v>
      </c>
      <c r="O107" s="4">
        <f>Forward!O107*(1+SUM($B107:$B$228))+(-'Swap - Encargos'!F24-'Swap - Encargos'!$L24)*(1+SUM($B107:$B$228))</f>
        <v>112.167</v>
      </c>
      <c r="P107" s="4">
        <f>Forward!P107*(1+SUM($B107:$B$228))+(-'Swap - Encargos'!G24-'Swap - Encargos'!$L24)*(1+SUM($B107:$B$228))</f>
        <v>117.83199999999999</v>
      </c>
      <c r="Q107" s="4">
        <f>Forward!Q107*(1+SUM($B107:$B$228))+(-'Swap - Encargos'!H24-'Swap - Encargos'!$L24)*(1+SUM($B107:$B$228))</f>
        <v>132.56099999999998</v>
      </c>
      <c r="R107" s="4">
        <f>Forward!R107*(1+SUM($B107:$B$228))+(-'Swap - Encargos'!I24-'Swap - Encargos'!$L24)*(1+SUM($B107:$B$228))</f>
        <v>131.428</v>
      </c>
      <c r="S107" s="4">
        <f>Forward!S107*(1+SUM($B107:$B$228))+(-'Swap - Encargos'!J24-'Swap - Encargos'!$L24)*(1+SUM($B107:$B$228))</f>
        <v>129.16200000000001</v>
      </c>
      <c r="T107" s="4">
        <f>Forward!T107*(1+SUM($B107:$B$228))+(-'Swap - Encargos'!K24-'Swap - Encargos'!$L24)*(1+SUM($B107:$B$228))</f>
        <v>126.89599999999999</v>
      </c>
      <c r="U107" s="4">
        <f>Forward!U107*(1+SUM($B107:$B$228))</f>
        <v>0</v>
      </c>
      <c r="V107" s="6"/>
      <c r="W107" s="20">
        <f t="shared" si="0"/>
        <v>97.721250000000012</v>
      </c>
      <c r="X107" s="20">
        <f t="shared" si="1"/>
        <v>172.47147676767673</v>
      </c>
      <c r="Y107" s="23">
        <f t="shared" si="2"/>
        <v>107.69165000000001</v>
      </c>
      <c r="Z107" s="23">
        <f t="shared" si="3"/>
        <v>169.41316896969693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272.20611000000002</v>
      </c>
      <c r="AJ107" s="9">
        <f t="shared" si="8"/>
        <v>0.73583665182267133</v>
      </c>
      <c r="AK107" s="9">
        <f t="shared" si="9"/>
        <v>0.73583665182267133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Encargos'!$L25)*(1+SUM($B108:$B$228))</f>
        <v>93.839799999999997</v>
      </c>
      <c r="M108" s="4">
        <f>Forward!M108*(1+SUM($B108:$B$228))+(-'Swap - Encargos'!D25-'Swap - Encargos'!$L25)*(1+SUM($B108:$B$228))</f>
        <v>97.231600000000014</v>
      </c>
      <c r="N108" s="4">
        <f>Forward!N108*(1+SUM($B108:$B$228))+(-'Swap - Encargos'!E25-'Swap - Encargos'!$L25)*(1+SUM($B108:$B$228))</f>
        <v>113.06</v>
      </c>
      <c r="O108" s="4">
        <f>Forward!O108*(1+SUM($B108:$B$228))+(-'Swap - Encargos'!F25-'Swap - Encargos'!$L25)*(1+SUM($B108:$B$228))</f>
        <v>120.9742</v>
      </c>
      <c r="P108" s="4">
        <f>Forward!P108*(1+SUM($B108:$B$228))+(-'Swap - Encargos'!G25-'Swap - Encargos'!$L25)*(1+SUM($B108:$B$228))</f>
        <v>119.84360000000001</v>
      </c>
      <c r="Q108" s="4">
        <f>Forward!Q108*(1+SUM($B108:$B$228))+(-'Swap - Encargos'!H25-'Swap - Encargos'!$L25)*(1+SUM($B108:$B$228))</f>
        <v>135.672</v>
      </c>
      <c r="R108" s="4">
        <f>Forward!R108*(1+SUM($B108:$B$228))+(-'Swap - Encargos'!I25-'Swap - Encargos'!$L25)*(1+SUM($B108:$B$228))</f>
        <v>133.41079999999999</v>
      </c>
      <c r="S108" s="4">
        <f>Forward!S108*(1+SUM($B108:$B$228))+(-'Swap - Encargos'!J25-'Swap - Encargos'!$L25)*(1+SUM($B108:$B$228))</f>
        <v>131.14959999999999</v>
      </c>
      <c r="T108" s="4">
        <f>Forward!T108*(1+SUM($B108:$B$228))+(-'Swap - Encargos'!K25-'Swap - Encargos'!$L25)*(1+SUM($B108:$B$228))</f>
        <v>128.88839999999999</v>
      </c>
      <c r="U108" s="4">
        <f>Forward!U108*(1+SUM($B108:$B$228))</f>
        <v>0</v>
      </c>
      <c r="V108" s="6"/>
      <c r="W108" s="20">
        <f t="shared" si="0"/>
        <v>108.91446666666667</v>
      </c>
      <c r="X108" s="20">
        <f t="shared" si="1"/>
        <v>172.47147676767673</v>
      </c>
      <c r="Y108" s="23">
        <f t="shared" si="2"/>
        <v>115.96187333333334</v>
      </c>
      <c r="Z108" s="23">
        <f t="shared" si="3"/>
        <v>169.41316896969693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261.01289333333335</v>
      </c>
      <c r="AJ108" s="9">
        <f t="shared" si="8"/>
        <v>0.70557877452841911</v>
      </c>
      <c r="AK108" s="9">
        <f t="shared" si="9"/>
        <v>0.70557877452841911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Encargos'!$L26)*(1+SUM($B109:$B$228))</f>
        <v>95.862999999999985</v>
      </c>
      <c r="M109" s="4">
        <f>Forward!M109*(1+SUM($B109:$B$228))+(-'Swap - Encargos'!D26-'Swap - Encargos'!$L26)*(1+SUM($B109:$B$228))</f>
        <v>98.118599999999986</v>
      </c>
      <c r="N109" s="4">
        <f>Forward!N109*(1+SUM($B109:$B$228))+(-'Swap - Encargos'!E26-'Swap - Encargos'!$L26)*(1+SUM($B109:$B$228))</f>
        <v>127.4414</v>
      </c>
      <c r="O109" s="4">
        <f>Forward!O109*(1+SUM($B109:$B$228))+(-'Swap - Encargos'!F26-'Swap - Encargos'!$L26)*(1+SUM($B109:$B$228))</f>
        <v>137.5916</v>
      </c>
      <c r="P109" s="4">
        <f>Forward!P109*(1+SUM($B109:$B$228))+(-'Swap - Encargos'!G26-'Swap - Encargos'!$L26)*(1+SUM($B109:$B$228))</f>
        <v>138.71939999999998</v>
      </c>
      <c r="Q109" s="4">
        <f>Forward!Q109*(1+SUM($B109:$B$228))+(-'Swap - Encargos'!H26-'Swap - Encargos'!$L26)*(1+SUM($B109:$B$228))</f>
        <v>143.23059999999998</v>
      </c>
      <c r="R109" s="4">
        <f>Forward!R109*(1+SUM($B109:$B$228))+(-'Swap - Encargos'!I26-'Swap - Encargos'!$L26)*(1+SUM($B109:$B$228))</f>
        <v>145.4862</v>
      </c>
      <c r="S109" s="4">
        <f>Forward!S109*(1+SUM($B109:$B$228))+(-'Swap - Encargos'!J26-'Swap - Encargos'!$L26)*(1+SUM($B109:$B$228))</f>
        <v>143.23059999999998</v>
      </c>
      <c r="T109" s="4">
        <f>Forward!T109*(1+SUM($B109:$B$228))+(-'Swap - Encargos'!K26-'Swap - Encargos'!$L26)*(1+SUM($B109:$B$228))</f>
        <v>140.97499999999999</v>
      </c>
      <c r="U109" s="4">
        <f>Forward!U109*(1+SUM($B109:$B$228))</f>
        <v>0</v>
      </c>
      <c r="V109" s="6"/>
      <c r="W109" s="20">
        <f t="shared" si="0"/>
        <v>119.89140555555554</v>
      </c>
      <c r="X109" s="20">
        <f t="shared" si="1"/>
        <v>172.47147676767673</v>
      </c>
      <c r="Y109" s="23">
        <f t="shared" si="2"/>
        <v>128.23085999999998</v>
      </c>
      <c r="Z109" s="23">
        <f t="shared" si="3"/>
        <v>169.41316896969693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250.03595444444449</v>
      </c>
      <c r="AJ109" s="9">
        <f t="shared" si="8"/>
        <v>0.67590554654958335</v>
      </c>
      <c r="AK109" s="9">
        <f t="shared" si="9"/>
        <v>0.67590554654958335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Encargos'!$L27)*(1+SUM($B110:$B$228))</f>
        <v>97.875</v>
      </c>
      <c r="N110" s="4">
        <f>Forward!N110*(1+SUM($B110:$B$228))+(-'Swap - Encargos'!E27-'Swap - Encargos'!$L27)*(1+SUM($B110:$B$228))</f>
        <v>111.375</v>
      </c>
      <c r="O110" s="4">
        <f>Forward!O110*(1+SUM($B110:$B$228))+(-'Swap - Encargos'!F27-'Swap - Encargos'!$L27)*(1+SUM($B110:$B$228))</f>
        <v>126</v>
      </c>
      <c r="P110" s="4">
        <f>Forward!P110*(1+SUM($B110:$B$228))+(-'Swap - Encargos'!G27-'Swap - Encargos'!$L27)*(1+SUM($B110:$B$228))</f>
        <v>153</v>
      </c>
      <c r="Q110" s="4">
        <f>Forward!Q110*(1+SUM($B110:$B$228))+(-'Swap - Encargos'!H27-'Swap - Encargos'!$L27)*(1+SUM($B110:$B$228))</f>
        <v>151.875</v>
      </c>
      <c r="R110" s="4">
        <f>Forward!R110*(1+SUM($B110:$B$228))+(-'Swap - Encargos'!I27-'Swap - Encargos'!$L27)*(1+SUM($B110:$B$228))</f>
        <v>151.875</v>
      </c>
      <c r="S110" s="4">
        <f>Forward!S110*(1+SUM($B110:$B$228))+(-'Swap - Encargos'!J27-'Swap - Encargos'!$L27)*(1+SUM($B110:$B$228))</f>
        <v>149.625</v>
      </c>
      <c r="T110" s="4">
        <f>Forward!T110*(1+SUM($B110:$B$228))+(-'Swap - Encargos'!K27-'Swap - Encargos'!$L27)*(1+SUM($B110:$B$228))</f>
        <v>147.375</v>
      </c>
      <c r="U110" s="4">
        <f>Forward!U110*(1+SUM($B110:$B$228))</f>
        <v>0</v>
      </c>
      <c r="V110" s="6"/>
      <c r="W110" s="20">
        <f t="shared" si="0"/>
        <v>111.75</v>
      </c>
      <c r="X110" s="20">
        <f t="shared" si="1"/>
        <v>172.47147676767673</v>
      </c>
      <c r="Y110" s="23">
        <f t="shared" si="2"/>
        <v>128.02500000000001</v>
      </c>
      <c r="Z110" s="23">
        <f t="shared" si="3"/>
        <v>169.41316896969693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278.0625</v>
      </c>
      <c r="AJ110" s="9">
        <f t="shared" si="8"/>
        <v>0.71332371332371336</v>
      </c>
      <c r="AK110" s="9">
        <f t="shared" si="9"/>
        <v>0.71332371332371336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Encargos'!$L28)*(1+SUM($B111:$B$228))</f>
        <v>140.1</v>
      </c>
      <c r="N111" s="4">
        <f>Forward!N111*(1+SUM($B111:$B$228))+(-'Swap - Encargos'!E28-'Swap - Encargos'!$L28)*(1+SUM($B111:$B$228))</f>
        <v>203.98560000000001</v>
      </c>
      <c r="O111" s="4">
        <f>Forward!O111*(1+SUM($B111:$B$228))+(-'Swap - Encargos'!F28-'Swap - Encargos'!$L28)*(1+SUM($B111:$B$228))</f>
        <v>199.50240000000002</v>
      </c>
      <c r="P111" s="4">
        <f>Forward!P111*(1+SUM($B111:$B$228))+(-'Swap - Encargos'!G28-'Swap - Encargos'!$L28)*(1+SUM($B111:$B$228))</f>
        <v>189.4152</v>
      </c>
      <c r="Q111" s="4">
        <f>Forward!Q111*(1+SUM($B111:$B$228))+(-'Swap - Encargos'!H28-'Swap - Encargos'!$L28)*(1+SUM($B111:$B$228))</f>
        <v>180.44880000000001</v>
      </c>
      <c r="R111" s="4">
        <f>Forward!R111*(1+SUM($B111:$B$228))+(-'Swap - Encargos'!I28-'Swap - Encargos'!$L28)*(1+SUM($B111:$B$228))</f>
        <v>173.72400000000002</v>
      </c>
      <c r="S111" s="4">
        <f>Forward!S111*(1+SUM($B111:$B$228))+(-'Swap - Encargos'!J28-'Swap - Encargos'!$L28)*(1+SUM($B111:$B$228))</f>
        <v>168.12</v>
      </c>
      <c r="T111" s="4">
        <f>Forward!T111*(1+SUM($B111:$B$228))+(-'Swap - Encargos'!K28-'Swap - Encargos'!$L28)*(1+SUM($B111:$B$228))</f>
        <v>162.51600000000002</v>
      </c>
      <c r="U111" s="4">
        <f>Forward!U111*(1+SUM($B111:$B$228))</f>
        <v>0</v>
      </c>
      <c r="V111" s="6"/>
      <c r="W111" s="20">
        <f t="shared" si="0"/>
        <v>182.56586666666669</v>
      </c>
      <c r="X111" s="20">
        <f t="shared" si="1"/>
        <v>172.47147676767673</v>
      </c>
      <c r="Y111" s="23">
        <f t="shared" si="2"/>
        <v>183.25079999999997</v>
      </c>
      <c r="Z111" s="23">
        <f t="shared" si="3"/>
        <v>169.41316896969693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207.24663333333331</v>
      </c>
      <c r="AJ111" s="9">
        <f t="shared" si="8"/>
        <v>0.5316572283683394</v>
      </c>
      <c r="AK111" s="9">
        <f t="shared" si="9"/>
        <v>0.5316572283683394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Encargos'!$L29)*(1+SUM($B112:$B$228))</f>
        <v>144.625</v>
      </c>
      <c r="N112" s="4">
        <f>Forward!N112*(1+SUM($B112:$B$228))+(-'Swap - Encargos'!E29-'Swap - Encargos'!$L29)*(1+SUM($B112:$B$228))</f>
        <v>181.33750000000001</v>
      </c>
      <c r="O112" s="4">
        <f>Forward!O112*(1+SUM($B112:$B$228))+(-'Swap - Encargos'!F29-'Swap - Encargos'!$L29)*(1+SUM($B112:$B$228))</f>
        <v>178</v>
      </c>
      <c r="P112" s="4">
        <f>Forward!P112*(1+SUM($B112:$B$228))+(-'Swap - Encargos'!G29-'Swap - Encargos'!$L29)*(1+SUM($B112:$B$228))</f>
        <v>169.10000000000002</v>
      </c>
      <c r="Q112" s="4">
        <f>Forward!Q112*(1+SUM($B112:$B$228))+(-'Swap - Encargos'!H29-'Swap - Encargos'!$L29)*(1+SUM($B112:$B$228))</f>
        <v>175.77500000000001</v>
      </c>
      <c r="R112" s="4">
        <f>Forward!R112*(1+SUM($B112:$B$228))+(-'Swap - Encargos'!I29-'Swap - Encargos'!$L29)*(1+SUM($B112:$B$228))</f>
        <v>173.55</v>
      </c>
      <c r="S112" s="4">
        <f>Forward!S112*(1+SUM($B112:$B$228))+(-'Swap - Encargos'!J29-'Swap - Encargos'!$L29)*(1+SUM($B112:$B$228))</f>
        <v>167.98750000000001</v>
      </c>
      <c r="T112" s="4">
        <f>Forward!T112*(1+SUM($B112:$B$228))+(-'Swap - Encargos'!K29-'Swap - Encargos'!$L29)*(1+SUM($B112:$B$228))</f>
        <v>162.42500000000001</v>
      </c>
      <c r="U112" s="4">
        <f>Forward!U112*(1+SUM($B112:$B$228))</f>
        <v>0</v>
      </c>
      <c r="V112" s="6"/>
      <c r="W112" s="20">
        <f t="shared" si="0"/>
        <v>169.34722222222223</v>
      </c>
      <c r="X112" s="20">
        <f t="shared" si="1"/>
        <v>172.47147676767673</v>
      </c>
      <c r="Y112" s="23">
        <f t="shared" si="2"/>
        <v>170.73166666666665</v>
      </c>
      <c r="Z112" s="23">
        <f t="shared" si="3"/>
        <v>169.41316896969693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220.46527777777777</v>
      </c>
      <c r="AJ112" s="9">
        <f t="shared" si="8"/>
        <v>0.56556749149341745</v>
      </c>
      <c r="AK112" s="9">
        <f t="shared" si="9"/>
        <v>0.56556749149341745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Encargos'!$L30)*(1+SUM($B113:$B$228))</f>
        <v>125.5317</v>
      </c>
      <c r="N113" s="4">
        <f>Forward!N113*(1+SUM($B113:$B$228))+(-'Swap - Encargos'!E30-'Swap - Encargos'!$L30)*(1+SUM($B113:$B$228))</f>
        <v>158.8587</v>
      </c>
      <c r="O113" s="4">
        <f>Forward!O113*(1+SUM($B113:$B$228))+(-'Swap - Encargos'!F30-'Swap - Encargos'!$L30)*(1+SUM($B113:$B$228))</f>
        <v>166.63499999999999</v>
      </c>
      <c r="P113" s="4">
        <f>Forward!P113*(1+SUM($B113:$B$228))+(-'Swap - Encargos'!G30-'Swap - Encargos'!$L30)*(1+SUM($B113:$B$228))</f>
        <v>166.63499999999999</v>
      </c>
      <c r="Q113" s="4">
        <f>Forward!Q113*(1+SUM($B113:$B$228))+(-'Swap - Encargos'!H30-'Swap - Encargos'!$L30)*(1+SUM($B113:$B$228))</f>
        <v>158.8587</v>
      </c>
      <c r="R113" s="4">
        <f>Forward!R113*(1+SUM($B113:$B$228))+(-'Swap - Encargos'!I30-'Swap - Encargos'!$L30)*(1+SUM($B113:$B$228))</f>
        <v>157.74780000000001</v>
      </c>
      <c r="S113" s="4">
        <f>Forward!S113*(1+SUM($B113:$B$228))+(-'Swap - Encargos'!J30-'Swap - Encargos'!$L30)*(1+SUM($B113:$B$228))</f>
        <v>152.19329999999999</v>
      </c>
      <c r="T113" s="4">
        <f>Forward!T113*(1+SUM($B113:$B$228))+(-'Swap - Encargos'!K30-'Swap - Encargos'!$L30)*(1+SUM($B113:$B$228))</f>
        <v>146.6388</v>
      </c>
      <c r="U113" s="4">
        <f>Forward!U113*(1+SUM($B113:$B$228))</f>
        <v>0</v>
      </c>
      <c r="V113" s="6"/>
      <c r="W113" s="20">
        <f t="shared" si="0"/>
        <v>153.76707499999998</v>
      </c>
      <c r="X113" s="20">
        <f t="shared" si="1"/>
        <v>172.47147676767673</v>
      </c>
      <c r="Y113" s="23">
        <f t="shared" si="2"/>
        <v>156.91462499999997</v>
      </c>
      <c r="Z113" s="23">
        <f t="shared" si="3"/>
        <v>169.41316896969693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236.04542500000002</v>
      </c>
      <c r="AJ113" s="9">
        <f t="shared" si="8"/>
        <v>0.60553580246913585</v>
      </c>
      <c r="AK113" s="9">
        <f t="shared" si="9"/>
        <v>0.60553580246913585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Encargos'!$L31)*(1+SUM($B114:$B$228))</f>
        <v>94.103499999999997</v>
      </c>
      <c r="N114" s="4">
        <f>Forward!N114*(1+SUM($B114:$B$228))+(-'Swap - Encargos'!E31-'Swap - Encargos'!$L31)*(1+SUM($B114:$B$228))</f>
        <v>137.28039999999999</v>
      </c>
      <c r="O114" s="4">
        <f>Forward!O114*(1+SUM($B114:$B$228))+(-'Swap - Encargos'!F31-'Swap - Encargos'!$L31)*(1+SUM($B114:$B$228))</f>
        <v>153.88690000000003</v>
      </c>
      <c r="P114" s="4">
        <f>Forward!P114*(1+SUM($B114:$B$228))+(-'Swap - Encargos'!G31-'Swap - Encargos'!$L31)*(1+SUM($B114:$B$228))</f>
        <v>153.8869</v>
      </c>
      <c r="Q114" s="4">
        <f>Forward!Q114*(1+SUM($B114:$B$228))+(-'Swap - Encargos'!H31-'Swap - Encargos'!$L31)*(1+SUM($B114:$B$228))</f>
        <v>150.56559999999999</v>
      </c>
      <c r="R114" s="4">
        <f>Forward!R114*(1+SUM($B114:$B$228))+(-'Swap - Encargos'!I31-'Swap - Encargos'!$L31)*(1+SUM($B114:$B$228))</f>
        <v>146.13720000000001</v>
      </c>
      <c r="S114" s="4">
        <f>Forward!S114*(1+SUM($B114:$B$228))+(-'Swap - Encargos'!J31-'Swap - Encargos'!$L31)*(1+SUM($B114:$B$228))</f>
        <v>140.60169999999999</v>
      </c>
      <c r="T114" s="4">
        <f>Forward!T114*(1+SUM($B114:$B$228))+(-'Swap - Encargos'!K31-'Swap - Encargos'!$L31)*(1+SUM($B114:$B$228))</f>
        <v>135.06620000000001</v>
      </c>
      <c r="U114" s="4">
        <f>Forward!U114*(1+SUM($B114:$B$228))</f>
        <v>0</v>
      </c>
      <c r="V114" s="6"/>
      <c r="W114" s="20">
        <f t="shared" si="0"/>
        <v>135.06620000000001</v>
      </c>
      <c r="X114" s="20">
        <f t="shared" si="1"/>
        <v>172.47147676767673</v>
      </c>
      <c r="Y114" s="23">
        <f t="shared" si="2"/>
        <v>141.41357333333332</v>
      </c>
      <c r="Z114" s="23">
        <f t="shared" si="3"/>
        <v>169.41316896969693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254.74629999999999</v>
      </c>
      <c r="AJ114" s="9">
        <f t="shared" si="8"/>
        <v>0.65350982844316174</v>
      </c>
      <c r="AK114" s="9">
        <f t="shared" si="9"/>
        <v>0.65350982844316174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Encargos'!$L32)*(1+SUM($B115:$B$228))</f>
        <v>156.55500000000001</v>
      </c>
      <c r="N115" s="4">
        <f>Forward!N115*(1+SUM($B115:$B$228))+(-'Swap - Encargos'!E32-'Swap - Encargos'!$L32)*(1+SUM($B115:$B$228))</f>
        <v>173.09250000000003</v>
      </c>
      <c r="O115" s="4">
        <f>Forward!O115*(1+SUM($B115:$B$228))+(-'Swap - Encargos'!F32-'Swap - Encargos'!$L32)*(1+SUM($B115:$B$228))</f>
        <v>171.99</v>
      </c>
      <c r="P115" s="4">
        <f>Forward!P115*(1+SUM($B115:$B$228))+(-'Swap - Encargos'!G32-'Swap - Encargos'!$L32)*(1+SUM($B115:$B$228))</f>
        <v>163.17000000000002</v>
      </c>
      <c r="Q115" s="4">
        <f>Forward!Q115*(1+SUM($B115:$B$228))+(-'Swap - Encargos'!H32-'Swap - Encargos'!$L32)*(1+SUM($B115:$B$228))</f>
        <v>158.76</v>
      </c>
      <c r="R115" s="4">
        <f>Forward!R115*(1+SUM($B115:$B$228))+(-'Swap - Encargos'!I32-'Swap - Encargos'!$L32)*(1+SUM($B115:$B$228))</f>
        <v>154.35000000000002</v>
      </c>
      <c r="S115" s="4">
        <f>Forward!S115*(1+SUM($B115:$B$228))+(-'Swap - Encargos'!J32-'Swap - Encargos'!$L32)*(1+SUM($B115:$B$228))</f>
        <v>148.83749999999998</v>
      </c>
      <c r="T115" s="4">
        <f>Forward!T115*(1+SUM($B115:$B$228))+(-'Swap - Encargos'!K32-'Swap - Encargos'!$L32)*(1+SUM($B115:$B$228))</f>
        <v>143.32499999999999</v>
      </c>
      <c r="U115" s="4">
        <f>Forward!U115*(1+SUM($B115:$B$228))</f>
        <v>0</v>
      </c>
      <c r="V115" s="6"/>
      <c r="W115" s="20">
        <f t="shared" si="0"/>
        <v>168.13125000000002</v>
      </c>
      <c r="X115" s="20">
        <f t="shared" si="1"/>
        <v>172.47147676767673</v>
      </c>
      <c r="Y115" s="23">
        <f t="shared" si="2"/>
        <v>164.52975000000001</v>
      </c>
      <c r="Z115" s="23">
        <f t="shared" si="3"/>
        <v>169.41316896969693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221.68124999999998</v>
      </c>
      <c r="AJ115" s="9">
        <f t="shared" si="8"/>
        <v>0.56868686868686857</v>
      </c>
      <c r="AK115" s="9">
        <f t="shared" si="9"/>
        <v>0.56868686868686857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Encargos'!$L33)*(1+SUM($B116:$B$228))</f>
        <v>220.08</v>
      </c>
      <c r="N116" s="4">
        <f>Forward!N116*(1+SUM($B116:$B$228))+(-'Swap - Encargos'!E33-'Swap - Encargos'!$L33)*(1+SUM($B116:$B$228))</f>
        <v>198.072</v>
      </c>
      <c r="O116" s="4">
        <f>Forward!O116*(1+SUM($B116:$B$228))+(-'Swap - Encargos'!F33-'Swap - Encargos'!$L33)*(1+SUM($B116:$B$228))</f>
        <v>181.56600000000003</v>
      </c>
      <c r="P116" s="4">
        <f>Forward!P116*(1+SUM($B116:$B$228))+(-'Swap - Encargos'!G33-'Swap - Encargos'!$L33)*(1+SUM($B116:$B$228))</f>
        <v>163.95960000000002</v>
      </c>
      <c r="Q116" s="4">
        <f>Forward!Q116*(1+SUM($B116:$B$228))+(-'Swap - Encargos'!H33-'Swap - Encargos'!$L33)*(1+SUM($B116:$B$228))</f>
        <v>161.75880000000001</v>
      </c>
      <c r="R116" s="4">
        <f>Forward!R116*(1+SUM($B116:$B$228))+(-'Swap - Encargos'!I33-'Swap - Encargos'!$L33)*(1+SUM($B116:$B$228))</f>
        <v>155.15640000000002</v>
      </c>
      <c r="S116" s="4">
        <f>Forward!S116*(1+SUM($B116:$B$228))+(-'Swap - Encargos'!J33-'Swap - Encargos'!$L33)*(1+SUM($B116:$B$228))</f>
        <v>149.65440000000001</v>
      </c>
      <c r="T116" s="4">
        <f>Forward!T116*(1+SUM($B116:$B$228))+(-'Swap - Encargos'!K33-'Swap - Encargos'!$L33)*(1+SUM($B116:$B$228))</f>
        <v>144.1524</v>
      </c>
      <c r="U116" s="4">
        <f>Forward!U116*(1+SUM($B116:$B$228))</f>
        <v>0</v>
      </c>
      <c r="V116" s="6"/>
      <c r="W116" s="20">
        <f t="shared" si="0"/>
        <v>190.55260000000001</v>
      </c>
      <c r="X116" s="20">
        <f t="shared" si="1"/>
        <v>172.47147676767673</v>
      </c>
      <c r="Y116" s="23">
        <f t="shared" si="2"/>
        <v>178.59492000000003</v>
      </c>
      <c r="Z116" s="23">
        <f t="shared" si="3"/>
        <v>169.41316896969693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199.25989999999999</v>
      </c>
      <c r="AJ116" s="9">
        <f t="shared" si="8"/>
        <v>0.51116857463524124</v>
      </c>
      <c r="AK116" s="9">
        <f t="shared" si="9"/>
        <v>0.51116857463524124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Encargos'!$L34)*(1+SUM($B117:$B$228))</f>
        <v>166.6832</v>
      </c>
      <c r="N117" s="4">
        <f>Forward!N117*(1+SUM($B117:$B$228))+(-'Swap - Encargos'!E34-'Swap - Encargos'!$L34)*(1+SUM($B117:$B$228))</f>
        <v>183.13220000000001</v>
      </c>
      <c r="O117" s="4">
        <f>Forward!O117*(1+SUM($B117:$B$228))+(-'Swap - Encargos'!F34-'Swap - Encargos'!$L34)*(1+SUM($B117:$B$228))</f>
        <v>175.45600000000002</v>
      </c>
      <c r="P117" s="4">
        <f>Forward!P117*(1+SUM($B117:$B$228))+(-'Swap - Encargos'!G34-'Swap - Encargos'!$L34)*(1+SUM($B117:$B$228))</f>
        <v>162.29680000000002</v>
      </c>
      <c r="Q117" s="4">
        <f>Forward!Q117*(1+SUM($B117:$B$228))+(-'Swap - Encargos'!H34-'Swap - Encargos'!$L34)*(1+SUM($B117:$B$228))</f>
        <v>153.524</v>
      </c>
      <c r="R117" s="4">
        <f>Forward!R117*(1+SUM($B117:$B$228))+(-'Swap - Encargos'!I34-'Swap - Encargos'!$L34)*(1+SUM($B117:$B$228))</f>
        <v>150.23419999999999</v>
      </c>
      <c r="S117" s="4">
        <f>Forward!S117*(1+SUM($B117:$B$228))+(-'Swap - Encargos'!J34-'Swap - Encargos'!$L34)*(1+SUM($B117:$B$228))</f>
        <v>146.9444</v>
      </c>
      <c r="T117" s="4">
        <f>Forward!T117*(1+SUM($B117:$B$228))+(-'Swap - Encargos'!K34-'Swap - Encargos'!$L34)*(1+SUM($B117:$B$228))</f>
        <v>142.55800000000002</v>
      </c>
      <c r="U117" s="4">
        <f>Forward!U117*(1+SUM($B117:$B$228))</f>
        <v>0</v>
      </c>
      <c r="V117" s="6"/>
      <c r="W117" s="20">
        <f t="shared" si="0"/>
        <v>174.23755555555559</v>
      </c>
      <c r="X117" s="20">
        <f t="shared" si="1"/>
        <v>172.47147676767673</v>
      </c>
      <c r="Y117" s="23">
        <f t="shared" si="2"/>
        <v>166.29939000000002</v>
      </c>
      <c r="Z117" s="23">
        <f t="shared" si="3"/>
        <v>169.41316896969693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215.57494444444441</v>
      </c>
      <c r="AJ117" s="9">
        <f t="shared" si="8"/>
        <v>0.55302214383695858</v>
      </c>
      <c r="AK117" s="9">
        <f t="shared" si="9"/>
        <v>0.55302214383695858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Encargos'!$L35)*(1+SUM($B118:$B$228))</f>
        <v>214.56119999999999</v>
      </c>
      <c r="N118" s="4">
        <f>Forward!N118*(1+SUM($B118:$B$228))+(-'Swap - Encargos'!E35-'Swap - Encargos'!$L35)*(1+SUM($B118:$B$228))</f>
        <v>189.38309999999998</v>
      </c>
      <c r="O118" s="4">
        <f>Forward!O118*(1+SUM($B118:$B$228))+(-'Swap - Encargos'!F35-'Swap - Encargos'!$L35)*(1+SUM($B118:$B$228))</f>
        <v>183.90960000000001</v>
      </c>
      <c r="P118" s="4">
        <f>Forward!P118*(1+SUM($B118:$B$228))+(-'Swap - Encargos'!G35-'Swap - Encargos'!$L35)*(1+SUM($B118:$B$228))</f>
        <v>168.5838</v>
      </c>
      <c r="Q118" s="4">
        <f>Forward!Q118*(1+SUM($B118:$B$228))+(-'Swap - Encargos'!H35-'Swap - Encargos'!$L35)*(1+SUM($B118:$B$228))</f>
        <v>156.5421</v>
      </c>
      <c r="R118" s="4">
        <f>Forward!R118*(1+SUM($B118:$B$228))+(-'Swap - Encargos'!I35-'Swap - Encargos'!$L35)*(1+SUM($B118:$B$228))</f>
        <v>153.25800000000001</v>
      </c>
      <c r="S118" s="4">
        <f>Forward!S118*(1+SUM($B118:$B$228))+(-'Swap - Encargos'!J35-'Swap - Encargos'!$L35)*(1+SUM($B118:$B$228))</f>
        <v>149.97390000000001</v>
      </c>
      <c r="T118" s="4">
        <f>Forward!T118*(1+SUM($B118:$B$228))+(-'Swap - Encargos'!K35-'Swap - Encargos'!$L35)*(1+SUM($B118:$B$228))</f>
        <v>145.5951</v>
      </c>
      <c r="U118" s="4">
        <f>Forward!U118*(1+SUM($B118:$B$228))</f>
        <v>0</v>
      </c>
      <c r="V118" s="6"/>
      <c r="W118" s="20">
        <f t="shared" si="0"/>
        <v>185.73410000000001</v>
      </c>
      <c r="X118" s="20">
        <f t="shared" si="1"/>
        <v>172.47147676767673</v>
      </c>
      <c r="Y118" s="23">
        <f t="shared" si="2"/>
        <v>174.4222</v>
      </c>
      <c r="Z118" s="23">
        <f t="shared" si="3"/>
        <v>169.41316896969693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204.07839999999999</v>
      </c>
      <c r="AJ118" s="9">
        <f t="shared" si="8"/>
        <v>0.52352964566297899</v>
      </c>
      <c r="AK118" s="9">
        <f t="shared" si="9"/>
        <v>0.52352964566297899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Encargos'!$L36)*(1+SUM($B119:$B$228))</f>
        <v>273.6653</v>
      </c>
      <c r="N119" s="4">
        <f>Forward!N119*(1+SUM($B119:$B$228))+(-'Swap - Encargos'!E36-'Swap - Encargos'!$L36)*(1+SUM($B119:$B$228))</f>
        <v>200.61520000000002</v>
      </c>
      <c r="O119" s="4">
        <f>Forward!O119*(1+SUM($B119:$B$228))+(-'Swap - Encargos'!F36-'Swap - Encargos'!$L36)*(1+SUM($B119:$B$228))</f>
        <v>176.62860000000001</v>
      </c>
      <c r="P119" s="4">
        <f>Forward!P119*(1+SUM($B119:$B$228))+(-'Swap - Encargos'!G36-'Swap - Encargos'!$L36)*(1+SUM($B119:$B$228))</f>
        <v>159.18380000000002</v>
      </c>
      <c r="Q119" s="4">
        <f>Forward!Q119*(1+SUM($B119:$B$228))+(-'Swap - Encargos'!H36-'Swap - Encargos'!$L36)*(1+SUM($B119:$B$228))</f>
        <v>158.09350000000001</v>
      </c>
      <c r="R119" s="4">
        <f>Forward!R119*(1+SUM($B119:$B$228))+(-'Swap - Encargos'!I36-'Swap - Encargos'!$L36)*(1+SUM($B119:$B$228))</f>
        <v>150.46140000000003</v>
      </c>
      <c r="S119" s="4">
        <f>Forward!S119*(1+SUM($B119:$B$228))+(-'Swap - Encargos'!J36-'Swap - Encargos'!$L36)*(1+SUM($B119:$B$228))</f>
        <v>147.19049999999999</v>
      </c>
      <c r="T119" s="4">
        <f>Forward!T119*(1+SUM($B119:$B$228))+(-'Swap - Encargos'!K36-'Swap - Encargos'!$L36)*(1+SUM($B119:$B$228))</f>
        <v>142.82930000000002</v>
      </c>
      <c r="U119" s="4">
        <f>Forward!U119*(1+SUM($B119:$B$228))</f>
        <v>0</v>
      </c>
      <c r="V119" s="6"/>
      <c r="W119" s="20">
        <f t="shared" si="0"/>
        <v>188.34932500000002</v>
      </c>
      <c r="X119" s="20">
        <f t="shared" si="1"/>
        <v>172.47147676767673</v>
      </c>
      <c r="Y119" s="23">
        <f t="shared" si="2"/>
        <v>175.15669500000004</v>
      </c>
      <c r="Z119" s="23">
        <f t="shared" si="3"/>
        <v>169.41316896969693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201.46317499999998</v>
      </c>
      <c r="AJ119" s="9">
        <f t="shared" si="8"/>
        <v>0.5168207150873817</v>
      </c>
      <c r="AK119" s="9">
        <f t="shared" si="9"/>
        <v>0.5168207150873817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Encargos'!$L37)*(1+SUM($B120:$B$228))</f>
        <v>233.2535</v>
      </c>
      <c r="N120" s="4">
        <f>Forward!N120*(1+SUM($B120:$B$228))+(-'Swap - Encargos'!E37-'Swap - Encargos'!$L37)*(1+SUM($B120:$B$228))</f>
        <v>126.93329999999999</v>
      </c>
      <c r="O120" s="4">
        <f>Forward!O120*(1+SUM($B120:$B$228))+(-'Swap - Encargos'!F37-'Swap - Encargos'!$L37)*(1+SUM($B120:$B$228))</f>
        <v>161.65010000000001</v>
      </c>
      <c r="P120" s="4">
        <f>Forward!P120*(1+SUM($B120:$B$228))+(-'Swap - Encargos'!G37-'Swap - Encargos'!$L37)*(1+SUM($B120:$B$228))</f>
        <v>158.3954</v>
      </c>
      <c r="Q120" s="4">
        <f>Forward!Q120*(1+SUM($B120:$B$228))+(-'Swap - Encargos'!H37-'Swap - Encargos'!$L37)*(1+SUM($B120:$B$228))</f>
        <v>151.88600000000002</v>
      </c>
      <c r="R120" s="4">
        <f>Forward!R120*(1+SUM($B120:$B$228))+(-'Swap - Encargos'!I37-'Swap - Encargos'!$L37)*(1+SUM($B120:$B$228))</f>
        <v>146.4615</v>
      </c>
      <c r="S120" s="4">
        <f>Forward!S120*(1+SUM($B120:$B$228))+(-'Swap - Encargos'!J37-'Swap - Encargos'!$L37)*(1+SUM($B120:$B$228))</f>
        <v>143.20679999999999</v>
      </c>
      <c r="T120" s="4">
        <f>Forward!T120*(1+SUM($B120:$B$228))+(-'Swap - Encargos'!K37-'Swap - Encargos'!$L37)*(1+SUM($B120:$B$228))</f>
        <v>138.8672</v>
      </c>
      <c r="U120" s="4">
        <f>Forward!U120*(1+SUM($B120:$B$228))</f>
        <v>0</v>
      </c>
      <c r="V120" s="6"/>
      <c r="W120" s="20">
        <f t="shared" si="0"/>
        <v>153.15171666666666</v>
      </c>
      <c r="X120" s="20">
        <f t="shared" si="1"/>
        <v>172.47147676767673</v>
      </c>
      <c r="Y120" s="23">
        <f t="shared" si="2"/>
        <v>151.95832666666669</v>
      </c>
      <c r="Z120" s="23">
        <f t="shared" si="3"/>
        <v>169.41316896969693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236.66078333333334</v>
      </c>
      <c r="AJ120" s="9">
        <f t="shared" si="8"/>
        <v>0.60711440329218114</v>
      </c>
      <c r="AK120" s="9">
        <f t="shared" si="9"/>
        <v>0.60711440329218114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Encargos'!$L38)*(1+SUM($B121:$B$228))</f>
        <v>94.046999999999997</v>
      </c>
      <c r="N121" s="4">
        <f>Forward!N121*(1+SUM($B121:$B$228))+(-'Swap - Encargos'!E38-'Swap - Encargos'!$L38)*(1+SUM($B121:$B$228))</f>
        <v>140.52999999999997</v>
      </c>
      <c r="O121" s="4">
        <f>Forward!O121*(1+SUM($B121:$B$228))+(-'Swap - Encargos'!F38-'Swap - Encargos'!$L38)*(1+SUM($B121:$B$228))</f>
        <v>163.23099999999999</v>
      </c>
      <c r="P121" s="4">
        <f>Forward!P121*(1+SUM($B121:$B$228))+(-'Swap - Encargos'!G38-'Swap - Encargos'!$L38)*(1+SUM($B121:$B$228))</f>
        <v>167.55500000000001</v>
      </c>
      <c r="Q121" s="4">
        <f>Forward!Q121*(1+SUM($B121:$B$228))+(-'Swap - Encargos'!H38-'Swap - Encargos'!$L38)*(1+SUM($B121:$B$228))</f>
        <v>157.82599999999999</v>
      </c>
      <c r="R121" s="4">
        <f>Forward!R121*(1+SUM($B121:$B$228))+(-'Swap - Encargos'!I38-'Swap - Encargos'!$L38)*(1+SUM($B121:$B$228))</f>
        <v>154.583</v>
      </c>
      <c r="S121" s="4">
        <f>Forward!S121*(1+SUM($B121:$B$228))+(-'Swap - Encargos'!J38-'Swap - Encargos'!$L38)*(1+SUM($B121:$B$228))</f>
        <v>151.34</v>
      </c>
      <c r="T121" s="4">
        <f>Forward!T121*(1+SUM($B121:$B$228))+(-'Swap - Encargos'!K38-'Swap - Encargos'!$L38)*(1+SUM($B121:$B$228))</f>
        <v>147.01599999999999</v>
      </c>
      <c r="U121" s="4">
        <f>Forward!U121*(1+SUM($B121:$B$228))</f>
        <v>0</v>
      </c>
      <c r="V121" s="6"/>
      <c r="W121" s="20">
        <f t="shared" si="0"/>
        <v>155.06344444444443</v>
      </c>
      <c r="X121" s="20">
        <f t="shared" si="1"/>
        <v>172.47147676767673</v>
      </c>
      <c r="Y121" s="23">
        <f t="shared" si="2"/>
        <v>155.73606666666669</v>
      </c>
      <c r="Z121" s="23">
        <f t="shared" si="3"/>
        <v>169.41316896969693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234.74905555555557</v>
      </c>
      <c r="AJ121" s="9">
        <f t="shared" si="8"/>
        <v>0.60221017939536459</v>
      </c>
      <c r="AK121" s="9">
        <f t="shared" si="9"/>
        <v>0.60221017939536459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Encargos'!$L39)*(1+SUM($B122:$B$228))</f>
        <v>137.70240000000001</v>
      </c>
      <c r="O122" s="4">
        <f>Forward!O122*(1+SUM($B122:$B$228))+(-'Swap - Encargos'!F39-'Swap - Encargos'!$L39)*(1+SUM($B122:$B$228))</f>
        <v>174.27960000000002</v>
      </c>
      <c r="P122" s="4">
        <f>Forward!P122*(1+SUM($B122:$B$228))+(-'Swap - Encargos'!G39-'Swap - Encargos'!$L39)*(1+SUM($B122:$B$228))</f>
        <v>159.2184</v>
      </c>
      <c r="Q122" s="4">
        <f>Forward!Q122*(1+SUM($B122:$B$228))+(-'Swap - Encargos'!H39-'Swap - Encargos'!$L39)*(1+SUM($B122:$B$228))</f>
        <v>150.61200000000002</v>
      </c>
      <c r="R122" s="4">
        <f>Forward!R122*(1+SUM($B122:$B$228))+(-'Swap - Encargos'!I39-'Swap - Encargos'!$L39)*(1+SUM($B122:$B$228))</f>
        <v>147.38460000000003</v>
      </c>
      <c r="S122" s="4">
        <f>Forward!S122*(1+SUM($B122:$B$228))+(-'Swap - Encargos'!J39-'Swap - Encargos'!$L39)*(1+SUM($B122:$B$228))</f>
        <v>144.15719999999999</v>
      </c>
      <c r="T122" s="4">
        <f>Forward!T122*(1+SUM($B122:$B$228))+(-'Swap - Encargos'!K39-'Swap - Encargos'!$L39)*(1+SUM($B122:$B$228))</f>
        <v>139.85400000000001</v>
      </c>
      <c r="U122" s="4">
        <f>Forward!U122*(1+SUM($B122:$B$228))</f>
        <v>0</v>
      </c>
      <c r="V122" s="6"/>
      <c r="W122" s="20">
        <f t="shared" si="0"/>
        <v>157.0668</v>
      </c>
      <c r="X122" s="20">
        <f t="shared" si="1"/>
        <v>172.47147676767673</v>
      </c>
      <c r="Y122" s="23">
        <f t="shared" si="2"/>
        <v>153.83940000000001</v>
      </c>
      <c r="Z122" s="23">
        <f t="shared" si="3"/>
        <v>169.41316896969693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249.90834000000001</v>
      </c>
      <c r="AJ122" s="9">
        <f t="shared" si="8"/>
        <v>0.61406291303198524</v>
      </c>
      <c r="AK122" s="9">
        <f t="shared" si="9"/>
        <v>0.61406291303198524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Encargos'!$L40)*(1+SUM($B123:$B$228))</f>
        <v>197.65280000000001</v>
      </c>
      <c r="O123" s="4">
        <f>Forward!O123*(1+SUM($B123:$B$228))+(-'Swap - Encargos'!F40-'Swap - Encargos'!$L40)*(1+SUM($B123:$B$228))</f>
        <v>187.98500000000001</v>
      </c>
      <c r="P123" s="4">
        <f>Forward!P123*(1+SUM($B123:$B$228))+(-'Swap - Encargos'!G40-'Swap - Encargos'!$L40)*(1+SUM($B123:$B$228))</f>
        <v>175.09460000000001</v>
      </c>
      <c r="Q123" s="4">
        <f>Forward!Q123*(1+SUM($B123:$B$228))+(-'Swap - Encargos'!H40-'Swap - Encargos'!$L40)*(1+SUM($B123:$B$228))</f>
        <v>160.05579999999998</v>
      </c>
      <c r="R123" s="4">
        <f>Forward!R123*(1+SUM($B123:$B$228))+(-'Swap - Encargos'!I40-'Swap - Encargos'!$L40)*(1+SUM($B123:$B$228))</f>
        <v>155.75900000000001</v>
      </c>
      <c r="S123" s="4">
        <f>Forward!S123*(1+SUM($B123:$B$228))+(-'Swap - Encargos'!J40-'Swap - Encargos'!$L40)*(1+SUM($B123:$B$228))</f>
        <v>152.53640000000001</v>
      </c>
      <c r="T123" s="4">
        <f>Forward!T123*(1+SUM($B123:$B$228))+(-'Swap - Encargos'!K40-'Swap - Encargos'!$L40)*(1+SUM($B123:$B$228))</f>
        <v>142.86860000000001</v>
      </c>
      <c r="U123" s="4">
        <f>Forward!U123*(1+SUM($B123:$B$228))</f>
        <v>0</v>
      </c>
      <c r="V123" s="6"/>
      <c r="W123" s="20">
        <f t="shared" si="0"/>
        <v>185.86643888888889</v>
      </c>
      <c r="X123" s="20">
        <f t="shared" si="1"/>
        <v>172.47147676767673</v>
      </c>
      <c r="Y123" s="23">
        <f t="shared" si="2"/>
        <v>174.5575</v>
      </c>
      <c r="Z123" s="23">
        <f t="shared" si="3"/>
        <v>169.41316896969693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221.10870111111112</v>
      </c>
      <c r="AJ123" s="9">
        <f t="shared" si="8"/>
        <v>0.54329780711202924</v>
      </c>
      <c r="AK123" s="9">
        <f t="shared" si="9"/>
        <v>0.54329780711202924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Encargos'!$L41)*(1+SUM($B124:$B$228))</f>
        <v>268.45830000000001</v>
      </c>
      <c r="O124" s="4">
        <f>Forward!O124*(1+SUM($B124:$B$228))+(-'Swap - Encargos'!F41-'Swap - Encargos'!$L41)*(1+SUM($B124:$B$228))</f>
        <v>214.34220000000002</v>
      </c>
      <c r="P124" s="4">
        <f>Forward!P124*(1+SUM($B124:$B$228))+(-'Swap - Encargos'!G41-'Swap - Encargos'!$L41)*(1+SUM($B124:$B$228))</f>
        <v>171.89819999999997</v>
      </c>
      <c r="Q124" s="4">
        <f>Forward!Q124*(1+SUM($B124:$B$228))+(-'Swap - Encargos'!H41-'Swap - Encargos'!$L41)*(1+SUM($B124:$B$228))</f>
        <v>164.47049999999999</v>
      </c>
      <c r="R124" s="4">
        <f>Forward!R124*(1+SUM($B124:$B$228))+(-'Swap - Encargos'!I41-'Swap - Encargos'!$L41)*(1+SUM($B124:$B$228))</f>
        <v>164.47050000000002</v>
      </c>
      <c r="S124" s="4">
        <f>Forward!S124*(1+SUM($B124:$B$228))+(-'Swap - Encargos'!J41-'Swap - Encargos'!$L41)*(1+SUM($B124:$B$228))</f>
        <v>160.2261</v>
      </c>
      <c r="T124" s="4">
        <f>Forward!T124*(1+SUM($B124:$B$228))+(-'Swap - Encargos'!K41-'Swap - Encargos'!$L41)*(1+SUM($B124:$B$228))</f>
        <v>149.61509999999998</v>
      </c>
      <c r="U124" s="4">
        <f>Forward!U124*(1+SUM($B124:$B$228))</f>
        <v>0</v>
      </c>
      <c r="V124" s="6"/>
      <c r="W124" s="20">
        <f t="shared" si="0"/>
        <v>212.45580000000001</v>
      </c>
      <c r="X124" s="20">
        <f t="shared" si="1"/>
        <v>172.47147676767673</v>
      </c>
      <c r="Y124" s="23">
        <f t="shared" si="2"/>
        <v>193.12019999999998</v>
      </c>
      <c r="Z124" s="23">
        <f t="shared" si="3"/>
        <v>169.41316896969693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194.51934</v>
      </c>
      <c r="AJ124" s="9">
        <f t="shared" si="8"/>
        <v>0.47796369085345114</v>
      </c>
      <c r="AK124" s="9">
        <f t="shared" si="9"/>
        <v>0.47796369085345114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Encargos'!$L42)*(1+SUM($B125:$B$228))</f>
        <v>272.11259999999999</v>
      </c>
      <c r="O125" s="4">
        <f>Forward!O125*(1+SUM($B125:$B$228))+(-'Swap - Encargos'!F42-'Swap - Encargos'!$L42)*(1+SUM($B125:$B$228))</f>
        <v>216.21349999999995</v>
      </c>
      <c r="P125" s="4">
        <f>Forward!P125*(1+SUM($B125:$B$228))+(-'Swap - Encargos'!G42-'Swap - Encargos'!$L42)*(1+SUM($B125:$B$228))</f>
        <v>165.58789999999999</v>
      </c>
      <c r="Q125" s="4">
        <f>Forward!Q125*(1+SUM($B125:$B$228))+(-'Swap - Encargos'!H42-'Swap - Encargos'!$L42)*(1+SUM($B125:$B$228))</f>
        <v>151.8768</v>
      </c>
      <c r="R125" s="4">
        <f>Forward!R125*(1+SUM($B125:$B$228))+(-'Swap - Encargos'!I42-'Swap - Encargos'!$L42)*(1+SUM($B125:$B$228))</f>
        <v>162.42379999999997</v>
      </c>
      <c r="S125" s="4">
        <f>Forward!S125*(1+SUM($B125:$B$228))+(-'Swap - Encargos'!J42-'Swap - Encargos'!$L42)*(1+SUM($B125:$B$228))</f>
        <v>162.4238</v>
      </c>
      <c r="T125" s="4">
        <f>Forward!T125*(1+SUM($B125:$B$228))+(-'Swap - Encargos'!K42-'Swap - Encargos'!$L42)*(1+SUM($B125:$B$228))</f>
        <v>155.04090000000002</v>
      </c>
      <c r="U125" s="4">
        <f>Forward!U125*(1+SUM($B125:$B$228))</f>
        <v>0</v>
      </c>
      <c r="V125" s="6"/>
      <c r="W125" s="20">
        <f t="shared" si="0"/>
        <v>207.95168333333334</v>
      </c>
      <c r="X125" s="20">
        <f t="shared" si="1"/>
        <v>172.47147676767673</v>
      </c>
      <c r="Y125" s="23">
        <f t="shared" si="2"/>
        <v>188.15848</v>
      </c>
      <c r="Z125" s="23">
        <f t="shared" si="3"/>
        <v>169.41316896969693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199.02345666666668</v>
      </c>
      <c r="AJ125" s="9">
        <f t="shared" si="8"/>
        <v>0.48903099257283056</v>
      </c>
      <c r="AK125" s="9">
        <f t="shared" si="9"/>
        <v>0.48903099257283056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Encargos'!$L43)*(1+SUM($B126:$B$228))</f>
        <v>286.75920000000002</v>
      </c>
      <c r="O126" s="4">
        <f>Forward!O126*(1+SUM($B126:$B$228))+(-'Swap - Encargos'!F43-'Swap - Encargos'!$L43)*(1+SUM($B126:$B$228))</f>
        <v>219.53359999999998</v>
      </c>
      <c r="P126" s="4">
        <f>Forward!P126*(1+SUM($B126:$B$228))+(-'Swap - Encargos'!G43-'Swap - Encargos'!$L43)*(1+SUM($B126:$B$228))</f>
        <v>167.0136</v>
      </c>
      <c r="Q126" s="4">
        <f>Forward!Q126*(1+SUM($B126:$B$228))+(-'Swap - Encargos'!H43-'Swap - Encargos'!$L43)*(1+SUM($B126:$B$228))</f>
        <v>154.40880000000001</v>
      </c>
      <c r="R126" s="4">
        <f>Forward!R126*(1+SUM($B126:$B$228))+(-'Swap - Encargos'!I43-'Swap - Encargos'!$L43)*(1+SUM($B126:$B$228))</f>
        <v>160.71119999999999</v>
      </c>
      <c r="S126" s="4">
        <f>Forward!S126*(1+SUM($B126:$B$228))+(-'Swap - Encargos'!J43-'Swap - Encargos'!$L43)*(1+SUM($B126:$B$228))</f>
        <v>165.96319999999997</v>
      </c>
      <c r="T126" s="4">
        <f>Forward!T126*(1+SUM($B126:$B$228))+(-'Swap - Encargos'!K43-'Swap - Encargos'!$L43)*(1+SUM($B126:$B$228))</f>
        <v>154.40879999999999</v>
      </c>
      <c r="U126" s="4">
        <f>Forward!U126*(1+SUM($B126:$B$228))</f>
        <v>0</v>
      </c>
      <c r="V126" s="6"/>
      <c r="W126" s="20">
        <f t="shared" si="0"/>
        <v>209.72986666666668</v>
      </c>
      <c r="X126" s="20">
        <f t="shared" si="1"/>
        <v>172.47147676767673</v>
      </c>
      <c r="Y126" s="23">
        <f t="shared" si="2"/>
        <v>189.63221333333337</v>
      </c>
      <c r="Z126" s="23">
        <f t="shared" si="3"/>
        <v>169.41316896969693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197.24527333333333</v>
      </c>
      <c r="AJ126" s="9">
        <f t="shared" si="8"/>
        <v>0.48466172487423514</v>
      </c>
      <c r="AK126" s="9">
        <f t="shared" si="9"/>
        <v>0.48466172487423514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Encargos'!$L44)*(1+SUM($B127:$B$228))</f>
        <v>303.86200000000002</v>
      </c>
      <c r="O127" s="4">
        <f>Forward!O127*(1+SUM($B127:$B$228))+(-'Swap - Encargos'!F44-'Swap - Encargos'!$L44)*(1+SUM($B127:$B$228))</f>
        <v>232.61160000000001</v>
      </c>
      <c r="P127" s="4">
        <f>Forward!P127*(1+SUM($B127:$B$228))+(-'Swap - Encargos'!G44-'Swap - Encargos'!$L44)*(1+SUM($B127:$B$228))</f>
        <v>171.83920000000001</v>
      </c>
      <c r="Q127" s="4">
        <f>Forward!Q127*(1+SUM($B127:$B$228))+(-'Swap - Encargos'!H44-'Swap - Encargos'!$L44)*(1+SUM($B127:$B$228))</f>
        <v>160.3134</v>
      </c>
      <c r="R127" s="4">
        <f>Forward!R127*(1+SUM($B127:$B$228))+(-'Swap - Encargos'!I44-'Swap - Encargos'!$L44)*(1+SUM($B127:$B$228))</f>
        <v>167.64800000000002</v>
      </c>
      <c r="S127" s="4">
        <f>Forward!S127*(1+SUM($B127:$B$228))+(-'Swap - Encargos'!J44-'Swap - Encargos'!$L44)*(1+SUM($B127:$B$228))</f>
        <v>166.6002</v>
      </c>
      <c r="T127" s="4">
        <f>Forward!T127*(1+SUM($B127:$B$228))+(-'Swap - Encargos'!K44-'Swap - Encargos'!$L44)*(1+SUM($B127:$B$228))</f>
        <v>154.0266</v>
      </c>
      <c r="U127" s="4">
        <f>Forward!U127*(1+SUM($B127:$B$228))</f>
        <v>0</v>
      </c>
      <c r="V127" s="6"/>
      <c r="W127" s="20">
        <f t="shared" si="0"/>
        <v>216.16696111111114</v>
      </c>
      <c r="X127" s="20">
        <f t="shared" si="1"/>
        <v>172.47147676767673</v>
      </c>
      <c r="Y127" s="23">
        <f t="shared" si="2"/>
        <v>195.81635666666668</v>
      </c>
      <c r="Z127" s="23">
        <f t="shared" si="3"/>
        <v>169.41316896969693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190.80817888888888</v>
      </c>
      <c r="AJ127" s="9">
        <f t="shared" si="8"/>
        <v>0.46884480189352318</v>
      </c>
      <c r="AK127" s="9">
        <f t="shared" si="9"/>
        <v>0.46884480189352318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Encargos'!$L45)*(1+SUM($B128:$B$228))</f>
        <v>267.62239999999997</v>
      </c>
      <c r="O128" s="4">
        <f>Forward!O128*(1+SUM($B128:$B$228))+(-'Swap - Encargos'!F45-'Swap - Encargos'!$L45)*(1+SUM($B128:$B$228))</f>
        <v>223.71559999999999</v>
      </c>
      <c r="P128" s="4">
        <f>Forward!P128*(1+SUM($B128:$B$228))+(-'Swap - Encargos'!G45-'Swap - Encargos'!$L45)*(1+SUM($B128:$B$228))</f>
        <v>182.94499999999999</v>
      </c>
      <c r="Q128" s="4">
        <f>Forward!Q128*(1+SUM($B128:$B$228))+(-'Swap - Encargos'!H45-'Swap - Encargos'!$L45)*(1+SUM($B128:$B$228))</f>
        <v>163.08240000000001</v>
      </c>
      <c r="R128" s="4">
        <f>Forward!R128*(1+SUM($B128:$B$228))+(-'Swap - Encargos'!I45-'Swap - Encargos'!$L45)*(1+SUM($B128:$B$228))</f>
        <v>169.35479999999998</v>
      </c>
      <c r="S128" s="4">
        <f>Forward!S128*(1+SUM($B128:$B$228))+(-'Swap - Encargos'!J45-'Swap - Encargos'!$L45)*(1+SUM($B128:$B$228))</f>
        <v>165.17319999999998</v>
      </c>
      <c r="T128" s="4">
        <f>Forward!T128*(1+SUM($B128:$B$228))+(-'Swap - Encargos'!K45-'Swap - Encargos'!$L45)*(1+SUM($B128:$B$228))</f>
        <v>152.62839999999997</v>
      </c>
      <c r="U128" s="4">
        <f>Forward!U128*(1+SUM($B128:$B$228))</f>
        <v>0</v>
      </c>
      <c r="V128" s="6"/>
      <c r="W128" s="20">
        <f t="shared" si="0"/>
        <v>207.33766666666665</v>
      </c>
      <c r="X128" s="20">
        <f t="shared" si="1"/>
        <v>172.47147676767673</v>
      </c>
      <c r="Y128" s="23">
        <f t="shared" si="2"/>
        <v>191.09911999999997</v>
      </c>
      <c r="Z128" s="23">
        <f t="shared" si="3"/>
        <v>169.41316896969693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199.63747333333336</v>
      </c>
      <c r="AJ128" s="9">
        <f t="shared" si="8"/>
        <v>0.49053972518649014</v>
      </c>
      <c r="AK128" s="9">
        <f t="shared" si="9"/>
        <v>0.49053972518649014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Encargos'!$L46)*(1+SUM($B129:$B$228))</f>
        <v>240.88679999999999</v>
      </c>
      <c r="O129" s="4">
        <f>Forward!O129*(1+SUM($B129:$B$228))+(-'Swap - Encargos'!F46-'Swap - Encargos'!$L46)*(1+SUM($B129:$B$228))</f>
        <v>204.3888</v>
      </c>
      <c r="P129" s="4">
        <f>Forward!P129*(1+SUM($B129:$B$228))+(-'Swap - Encargos'!G46-'Swap - Encargos'!$L46)*(1+SUM($B129:$B$228))</f>
        <v>179.36160000000001</v>
      </c>
      <c r="Q129" s="4">
        <f>Forward!Q129*(1+SUM($B129:$B$228))+(-'Swap - Encargos'!H46-'Swap - Encargos'!$L46)*(1+SUM($B129:$B$228))</f>
        <v>160.59120000000001</v>
      </c>
      <c r="R129" s="4">
        <f>Forward!R129*(1+SUM($B129:$B$228))+(-'Swap - Encargos'!I46-'Swap - Encargos'!$L46)*(1+SUM($B129:$B$228))</f>
        <v>172.06200000000001</v>
      </c>
      <c r="S129" s="4">
        <f>Forward!S129*(1+SUM($B129:$B$228))+(-'Swap - Encargos'!J46-'Swap - Encargos'!$L46)*(1+SUM($B129:$B$228))</f>
        <v>164.76240000000001</v>
      </c>
      <c r="T129" s="4">
        <f>Forward!T129*(1+SUM($B129:$B$228))+(-'Swap - Encargos'!K46-'Swap - Encargos'!$L46)*(1+SUM($B129:$B$228))</f>
        <v>156.41999999999999</v>
      </c>
      <c r="U129" s="4">
        <f>Forward!U129*(1+SUM($B129:$B$228))</f>
        <v>0</v>
      </c>
      <c r="V129" s="6"/>
      <c r="W129" s="20">
        <f t="shared" si="0"/>
        <v>192.5993666666667</v>
      </c>
      <c r="X129" s="20">
        <f t="shared" si="1"/>
        <v>172.47147676767673</v>
      </c>
      <c r="Y129" s="23">
        <f t="shared" si="2"/>
        <v>182.57690000000002</v>
      </c>
      <c r="Z129" s="23">
        <f t="shared" si="3"/>
        <v>169.41316896969693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214.37577333333331</v>
      </c>
      <c r="AJ129" s="9">
        <f t="shared" si="8"/>
        <v>0.52675397650415035</v>
      </c>
      <c r="AK129" s="9">
        <f t="shared" si="9"/>
        <v>0.52675397650415035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Encargos'!$L47)*(1+SUM($B130:$B$228))</f>
        <v>296.4676</v>
      </c>
      <c r="O130" s="4">
        <f>Forward!O130*(1+SUM($B130:$B$228))+(-'Swap - Encargos'!F47-'Swap - Encargos'!$L47)*(1+SUM($B130:$B$228))</f>
        <v>222.35069999999999</v>
      </c>
      <c r="P130" s="4">
        <f>Forward!P130*(1+SUM($B130:$B$228))+(-'Swap - Encargos'!G47-'Swap - Encargos'!$L47)*(1+SUM($B130:$B$228))</f>
        <v>180.59469999999999</v>
      </c>
      <c r="Q130" s="4">
        <f>Forward!Q130*(1+SUM($B130:$B$228))+(-'Swap - Encargos'!H47-'Swap - Encargos'!$L47)*(1+SUM($B130:$B$228))</f>
        <v>169.11180000000002</v>
      </c>
      <c r="R130" s="4">
        <f>Forward!R130*(1+SUM($B130:$B$228))+(-'Swap - Encargos'!I47-'Swap - Encargos'!$L47)*(1+SUM($B130:$B$228))</f>
        <v>179.55080000000001</v>
      </c>
      <c r="S130" s="4">
        <f>Forward!S130*(1+SUM($B130:$B$228))+(-'Swap - Encargos'!J47-'Swap - Encargos'!$L47)*(1+SUM($B130:$B$228))</f>
        <v>180.59470000000002</v>
      </c>
      <c r="T130" s="4">
        <f>Forward!T130*(1+SUM($B130:$B$228))+(-'Swap - Encargos'!K47-'Swap - Encargos'!$L47)*(1+SUM($B130:$B$228))</f>
        <v>172.24349999999998</v>
      </c>
      <c r="U130" s="4">
        <f>Forward!U130*(1+SUM($B130:$B$228))</f>
        <v>0</v>
      </c>
      <c r="V130" s="6"/>
      <c r="W130" s="20">
        <f t="shared" si="0"/>
        <v>204.83637777777778</v>
      </c>
      <c r="X130" s="20">
        <f t="shared" si="1"/>
        <v>172.47147676767673</v>
      </c>
      <c r="Y130" s="23">
        <f t="shared" si="2"/>
        <v>194.16540000000001</v>
      </c>
      <c r="Z130" s="23">
        <f t="shared" si="3"/>
        <v>169.41316896969693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202.13876222222223</v>
      </c>
      <c r="AJ130" s="9">
        <f t="shared" si="8"/>
        <v>0.49668577353944082</v>
      </c>
      <c r="AK130" s="9">
        <f t="shared" si="9"/>
        <v>0.49668577353944082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Encargos'!$L48)*(1+SUM($B131:$B$228))</f>
        <v>288.8698</v>
      </c>
      <c r="O131" s="4">
        <f>Forward!O131*(1+SUM($B131:$B$228))+(-'Swap - Encargos'!F48-'Swap - Encargos'!$L48)*(1+SUM($B131:$B$228))</f>
        <v>202.62450000000001</v>
      </c>
      <c r="P131" s="4">
        <f>Forward!P131*(1+SUM($B131:$B$228))+(-'Swap - Encargos'!G48-'Swap - Encargos'!$L48)*(1+SUM($B131:$B$228))</f>
        <v>179.76429999999999</v>
      </c>
      <c r="Q131" s="4">
        <f>Forward!Q131*(1+SUM($B131:$B$228))+(-'Swap - Encargos'!H48-'Swap - Encargos'!$L48)*(1+SUM($B131:$B$228))</f>
        <v>182.88159999999996</v>
      </c>
      <c r="R131" s="4">
        <f>Forward!R131*(1+SUM($B131:$B$228))+(-'Swap - Encargos'!I48-'Swap - Encargos'!$L48)*(1+SUM($B131:$B$228))</f>
        <v>190.15529999999998</v>
      </c>
      <c r="S131" s="4">
        <f>Forward!S131*(1+SUM($B131:$B$228))+(-'Swap - Encargos'!J48-'Swap - Encargos'!$L48)*(1+SUM($B131:$B$228))</f>
        <v>192.23349999999999</v>
      </c>
      <c r="T131" s="4">
        <f>Forward!T131*(1+SUM($B131:$B$228))+(-'Swap - Encargos'!K48-'Swap - Encargos'!$L48)*(1+SUM($B131:$B$228))</f>
        <v>178.72519999999997</v>
      </c>
      <c r="U131" s="4">
        <f>Forward!U131*(1+SUM($B131:$B$228))</f>
        <v>0</v>
      </c>
      <c r="V131" s="6"/>
      <c r="W131" s="20">
        <f t="shared" si="0"/>
        <v>197.25581666666665</v>
      </c>
      <c r="X131" s="20">
        <f t="shared" si="1"/>
        <v>172.47147676767673</v>
      </c>
      <c r="Y131" s="23">
        <f t="shared" si="2"/>
        <v>194.36365499999999</v>
      </c>
      <c r="Z131" s="23">
        <f t="shared" si="3"/>
        <v>169.41316896969693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209.71932333333336</v>
      </c>
      <c r="AJ131" s="9">
        <f t="shared" si="8"/>
        <v>0.5153123685474581</v>
      </c>
      <c r="AK131" s="9">
        <f>IF(AJ131&gt;0,AJ131,0)</f>
        <v>0.5153123685474581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Encargos'!$L49)*(1+SUM($B132:$B$228))</f>
        <v>257.47360000000003</v>
      </c>
      <c r="O132" s="4">
        <f>Forward!O132*(1+SUM($B132:$B$228))+(-'Swap - Encargos'!F49-'Swap - Encargos'!$L49)*(1+SUM($B132:$B$228))</f>
        <v>197.25800000000001</v>
      </c>
      <c r="P132" s="4">
        <f>Forward!P132*(1+SUM($B132:$B$228))+(-'Swap - Encargos'!G49-'Swap - Encargos'!$L49)*(1+SUM($B132:$B$228))</f>
        <v>175.45580000000001</v>
      </c>
      <c r="Q132" s="4">
        <f>Forward!Q132*(1+SUM($B132:$B$228))+(-'Swap - Encargos'!H49-'Swap - Encargos'!$L49)*(1+SUM($B132:$B$228))</f>
        <v>180.64679999999998</v>
      </c>
      <c r="R132" s="4">
        <f>Forward!R132*(1+SUM($B132:$B$228))+(-'Swap - Encargos'!I49-'Swap - Encargos'!$L49)*(1+SUM($B132:$B$228))</f>
        <v>178.57040000000001</v>
      </c>
      <c r="S132" s="4">
        <f>Forward!S132*(1+SUM($B132:$B$228))+(-'Swap - Encargos'!J49-'Swap - Encargos'!$L49)*(1+SUM($B132:$B$228))</f>
        <v>185.83779999999999</v>
      </c>
      <c r="T132" s="4">
        <f>Forward!T132*(1+SUM($B132:$B$228))+(-'Swap - Encargos'!K49-'Swap - Encargos'!$L49)*(1+SUM($B132:$B$228))</f>
        <v>177.53219999999999</v>
      </c>
      <c r="U132" s="4">
        <f>Forward!U132*(1+SUM($B132:$B$228))</f>
        <v>0</v>
      </c>
      <c r="V132" s="6"/>
      <c r="W132" s="20">
        <f t="shared" si="0"/>
        <v>188.72168888888891</v>
      </c>
      <c r="X132" s="20">
        <f t="shared" si="1"/>
        <v>172.47147676767673</v>
      </c>
      <c r="Y132" s="23">
        <f t="shared" si="2"/>
        <v>185.94162000000003</v>
      </c>
      <c r="Z132" s="23">
        <f t="shared" si="3"/>
        <v>169.41316896969693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218.2534511111111</v>
      </c>
      <c r="AJ132" s="9">
        <f t="shared" si="8"/>
        <v>0.53628202231495292</v>
      </c>
      <c r="AK132" s="9">
        <f>IF(AJ132&gt;0,AJ132,0)</f>
        <v>0.53628202231495292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Encargos'!$L50)*(1+SUM($B133:$B$228))</f>
        <v>282.93720000000002</v>
      </c>
      <c r="O133" s="4">
        <f>Forward!O133*(1+SUM($B133:$B$228))+(-'Swap - Encargos'!F50-'Swap - Encargos'!$L50)*(1+SUM($B133:$B$228))</f>
        <v>238.37200000000001</v>
      </c>
      <c r="P133" s="4">
        <f>Forward!P133*(1+SUM($B133:$B$228))+(-'Swap - Encargos'!G50-'Swap - Encargos'!$L50)*(1+SUM($B133:$B$228))</f>
        <v>211.42560000000003</v>
      </c>
      <c r="Q133" s="4">
        <f>Forward!Q133*(1+SUM($B133:$B$228))+(-'Swap - Encargos'!H50-'Swap - Encargos'!$L50)*(1+SUM($B133:$B$228))</f>
        <v>213.4984</v>
      </c>
      <c r="R133" s="4">
        <f>Forward!R133*(1+SUM($B133:$B$228))+(-'Swap - Encargos'!I50-'Swap - Encargos'!$L50)*(1+SUM($B133:$B$228))</f>
        <v>190.69759999999999</v>
      </c>
      <c r="S133" s="4">
        <f>Forward!S133*(1+SUM($B133:$B$228))+(-'Swap - Encargos'!J50-'Swap - Encargos'!$L50)*(1+SUM($B133:$B$228))</f>
        <v>174.11519999999999</v>
      </c>
      <c r="T133" s="4">
        <f>Forward!T133*(1+SUM($B133:$B$228))+(-'Swap - Encargos'!K50-'Swap - Encargos'!$L50)*(1+SUM($B133:$B$228))</f>
        <v>161.67839999999998</v>
      </c>
      <c r="U133" s="4">
        <f>Forward!U133*(1+SUM($B133:$B$228))</f>
        <v>0</v>
      </c>
      <c r="V133" s="6"/>
      <c r="W133" s="20">
        <f t="shared" si="0"/>
        <v>223.02752222222225</v>
      </c>
      <c r="X133" s="20">
        <f t="shared" si="1"/>
        <v>172.47147676767673</v>
      </c>
      <c r="Y133" s="23">
        <f t="shared" si="2"/>
        <v>207.43546000000001</v>
      </c>
      <c r="Z133" s="23">
        <f t="shared" si="3"/>
        <v>169.41316896969693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183.94761777777777</v>
      </c>
      <c r="AJ133" s="9">
        <f t="shared" si="8"/>
        <v>0.45198735671613199</v>
      </c>
      <c r="AK133" s="9">
        <f>IF(AJ133&gt;0,AJ133,0)</f>
        <v>0.45198735671613199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Encargos'!$L51)*(1+SUM($B134:$B$228))</f>
        <v>305.79759999999999</v>
      </c>
      <c r="P134" s="4">
        <f>Forward!P134*(1+SUM($B134:$B$228))+(-'Swap - Encargos'!G51-'Swap - Encargos'!$L51)*(1+SUM($B134:$B$228))</f>
        <v>236.57989999999995</v>
      </c>
      <c r="Q134" s="4">
        <f>Forward!Q134*(1+SUM($B134:$B$228))+(-'Swap - Encargos'!H51-'Swap - Encargos'!$L51)*(1+SUM($B134:$B$228))</f>
        <v>230.38129999999995</v>
      </c>
      <c r="R134" s="4">
        <f>Forward!R134*(1+SUM($B134:$B$228))+(-'Swap - Encargos'!I51-'Swap - Encargos'!$L51)*(1+SUM($B134:$B$228))</f>
        <v>212.8186</v>
      </c>
      <c r="S134" s="4">
        <f>Forward!S134*(1+SUM($B134:$B$228))+(-'Swap - Encargos'!J51-'Swap - Encargos'!$L51)*(1+SUM($B134:$B$228))</f>
        <v>182.85869999999997</v>
      </c>
      <c r="T134" s="4">
        <f>Forward!T134*(1+SUM($B134:$B$228))+(-'Swap - Encargos'!K51-'Swap - Encargos'!$L51)*(1+SUM($B134:$B$228))</f>
        <v>172.52769999999998</v>
      </c>
      <c r="U134" s="4">
        <f>Forward!U134*(1+SUM($B134:$B$228))</f>
        <v>0</v>
      </c>
      <c r="V134" s="6"/>
      <c r="W134" s="20">
        <f t="shared" si="0"/>
        <v>257.58626666666663</v>
      </c>
      <c r="X134" s="20">
        <f t="shared" si="1"/>
        <v>172.47147676767673</v>
      </c>
      <c r="Y134" s="23">
        <f t="shared" si="2"/>
        <v>233.68721999999994</v>
      </c>
      <c r="Z134" s="23">
        <f t="shared" si="3"/>
        <v>169.41316896969693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145.32273333333336</v>
      </c>
      <c r="AJ134" s="9">
        <f t="shared" si="8"/>
        <v>0.36068376068376073</v>
      </c>
      <c r="AK134" s="9">
        <f>IF(AJ134&gt;0,AJ134,0)</f>
        <v>0.36068376068376073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Encargos'!$L52)*(1+SUM($B135:$B$228))</f>
        <v>354.28049999999996</v>
      </c>
      <c r="P135" s="4">
        <f>Forward!P135*(1+SUM($B135:$B$228))+(-'Swap - Encargos'!G52-'Swap - Encargos'!$L52)*(1+SUM($B135:$B$228))</f>
        <v>239.26769999999999</v>
      </c>
      <c r="Q135" s="4">
        <f>Forward!Q135*(1+SUM($B135:$B$228))+(-'Swap - Encargos'!H52-'Swap - Encargos'!$L52)*(1+SUM($B135:$B$228))</f>
        <v>246.45599999999996</v>
      </c>
      <c r="R135" s="4">
        <f>Forward!R135*(1+SUM($B135:$B$228))+(-'Swap - Encargos'!I52-'Swap - Encargos'!$L52)*(1+SUM($B135:$B$228))</f>
        <v>218.72969999999998</v>
      </c>
      <c r="S135" s="4">
        <f>Forward!S135*(1+SUM($B135:$B$228))+(-'Swap - Encargos'!J52-'Swap - Encargos'!$L52)*(1+SUM($B135:$B$228))</f>
        <v>201.2724</v>
      </c>
      <c r="T135" s="4">
        <f>Forward!T135*(1+SUM($B135:$B$228))+(-'Swap - Encargos'!K52-'Swap - Encargos'!$L52)*(1+SUM($B135:$B$228))</f>
        <v>174.57299999999998</v>
      </c>
      <c r="U135" s="4">
        <f>Forward!U135*(1+SUM($B135:$B$228))</f>
        <v>0</v>
      </c>
      <c r="V135" s="6"/>
      <c r="W135" s="20">
        <f t="shared" si="0"/>
        <v>276.23609999999996</v>
      </c>
      <c r="X135" s="20">
        <f t="shared" si="1"/>
        <v>172.47147676767673</v>
      </c>
      <c r="Y135" s="23">
        <f t="shared" si="2"/>
        <v>249.006135</v>
      </c>
      <c r="Z135" s="23">
        <f t="shared" si="3"/>
        <v>169.41316896969693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126.67290000000003</v>
      </c>
      <c r="AJ135" s="9">
        <f>(AE135-W135)/AE135</f>
        <v>0.31439580649724885</v>
      </c>
      <c r="AK135" s="9">
        <f>IF(AJ135&gt;0,AJ135,0)</f>
        <v>0.31439580649724885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Encargos'!$L53)*(1+SUM($B136:$B$228))</f>
        <v>310.536</v>
      </c>
      <c r="P136" s="4">
        <f>Forward!P136*(1+SUM($B136:$B$228))+(-'Swap - Encargos'!G53-'Swap - Encargos'!$L53)*(1+SUM($B136:$B$228))</f>
        <v>225.75150000000002</v>
      </c>
      <c r="Q136" s="4">
        <f>Forward!Q136*(1+SUM($B136:$B$228))+(-'Swap - Encargos'!H53-'Swap - Encargos'!$L53)*(1+SUM($B136:$B$228))</f>
        <v>225.75150000000005</v>
      </c>
      <c r="R136" s="4">
        <f>Forward!R136*(1+SUM($B136:$B$228))+(-'Swap - Encargos'!I53-'Swap - Encargos'!$L53)*(1+SUM($B136:$B$228))</f>
        <v>210.42900000000003</v>
      </c>
      <c r="S136" s="4">
        <f>Forward!S136*(1+SUM($B136:$B$228))+(-'Swap - Encargos'!J53-'Swap - Encargos'!$L53)*(1+SUM($B136:$B$228))</f>
        <v>199.19250000000002</v>
      </c>
      <c r="T136" s="4">
        <f>Forward!T136*(1+SUM($B136:$B$228))+(-'Swap - Encargos'!K53-'Swap - Encargos'!$L53)*(1+SUM($B136:$B$228))</f>
        <v>185.91300000000001</v>
      </c>
      <c r="U136" s="4">
        <f>Forward!U136*(1+SUM($B136:$B$228))</f>
        <v>0</v>
      </c>
      <c r="V136" s="6"/>
      <c r="W136" s="20">
        <f t="shared" si="0"/>
        <v>248.45150000000001</v>
      </c>
      <c r="X136" s="20">
        <f t="shared" si="1"/>
        <v>172.47147676767673</v>
      </c>
      <c r="Y136" s="23">
        <f t="shared" si="2"/>
        <v>230.17800000000005</v>
      </c>
      <c r="Z136" s="23">
        <f t="shared" si="3"/>
        <v>169.41316896969693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154.45749999999998</v>
      </c>
      <c r="AJ136" s="9">
        <f t="shared" ref="AJ136:AJ139" si="18">(AE136-W136)/AE136</f>
        <v>0.38335579498100064</v>
      </c>
      <c r="AK136" s="9">
        <f t="shared" ref="AK136:AK139" si="19">IF(AJ136&gt;0,AJ136,0)</f>
        <v>0.38335579498100064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Encargos'!$L54)*(1+SUM($B137:$B$228))</f>
        <v>239.49279999999999</v>
      </c>
      <c r="P137" s="4">
        <f>Forward!P137*(1+SUM($B137:$B$228))+(-'Swap - Encargos'!G54-'Swap - Encargos'!$L54)*(1+SUM($B137:$B$228))</f>
        <v>221.22639999999996</v>
      </c>
      <c r="Q137" s="4">
        <f>Forward!Q137*(1+SUM($B137:$B$228))+(-'Swap - Encargos'!H54-'Swap - Encargos'!$L54)*(1+SUM($B137:$B$228))</f>
        <v>224.27080000000001</v>
      </c>
      <c r="R137" s="4">
        <f>Forward!R137*(1+SUM($B137:$B$228))+(-'Swap - Encargos'!I54-'Swap - Encargos'!$L54)*(1+SUM($B137:$B$228))</f>
        <v>204.9896</v>
      </c>
      <c r="S137" s="4">
        <f>Forward!S137*(1+SUM($B137:$B$228))+(-'Swap - Encargos'!J54-'Swap - Encargos'!$L54)*(1+SUM($B137:$B$228))</f>
        <v>184.69359999999998</v>
      </c>
      <c r="T137" s="4">
        <f>Forward!T137*(1+SUM($B137:$B$228))+(-'Swap - Encargos'!K54-'Swap - Encargos'!$L54)*(1+SUM($B137:$B$228))</f>
        <v>178.60479999999998</v>
      </c>
      <c r="U137" s="4">
        <f>Forward!U137*(1+SUM($B137:$B$228))</f>
        <v>0</v>
      </c>
      <c r="V137" s="4"/>
      <c r="W137" s="20">
        <f t="shared" si="0"/>
        <v>225.45473333333331</v>
      </c>
      <c r="X137" s="20">
        <f t="shared" si="1"/>
        <v>172.47147676767673</v>
      </c>
      <c r="Y137" s="23">
        <f t="shared" si="2"/>
        <v>211.89023999999998</v>
      </c>
      <c r="Z137" s="23">
        <f t="shared" si="3"/>
        <v>169.41316896969693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177.45426666666668</v>
      </c>
      <c r="AJ137" s="9">
        <f t="shared" si="18"/>
        <v>0.44043262043455639</v>
      </c>
      <c r="AK137" s="9">
        <f t="shared" si="19"/>
        <v>0.44043262043455639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Encargos'!$L55)*(1+SUM($B138:$B$228))</f>
        <v>280.2518</v>
      </c>
      <c r="P138" s="4">
        <f>Forward!P138*(1+SUM($B138:$B$228))+(-'Swap - Encargos'!G55-'Swap - Encargos'!$L55)*(1+SUM($B138:$B$228))</f>
        <v>234.88729999999998</v>
      </c>
      <c r="Q138" s="4">
        <f>Forward!Q138*(1+SUM($B138:$B$228))+(-'Swap - Encargos'!H55-'Swap - Encargos'!$L55)*(1+SUM($B138:$B$228))</f>
        <v>225.81439999999998</v>
      </c>
      <c r="R138" s="4">
        <f>Forward!R138*(1+SUM($B138:$B$228))+(-'Swap - Encargos'!I55-'Swap - Encargos'!$L55)*(1+SUM($B138:$B$228))</f>
        <v>207.66859999999997</v>
      </c>
      <c r="S138" s="4">
        <f>Forward!S138*(1+SUM($B138:$B$228))+(-'Swap - Encargos'!J55-'Swap - Encargos'!$L55)*(1+SUM($B138:$B$228))</f>
        <v>202.62809999999999</v>
      </c>
      <c r="T138" s="4">
        <f>Forward!T138*(1+SUM($B138:$B$228))+(-'Swap - Encargos'!K55-'Swap - Encargos'!$L55)*(1+SUM($B138:$B$228))</f>
        <v>180.44990000000001</v>
      </c>
      <c r="U138" s="4">
        <f>Forward!U138*(1+SUM($B138:$B$228))</f>
        <v>0</v>
      </c>
      <c r="V138" s="4"/>
      <c r="W138" s="20">
        <f t="shared" si="0"/>
        <v>238.91969999999998</v>
      </c>
      <c r="X138" s="20">
        <f t="shared" si="1"/>
        <v>172.47147676767673</v>
      </c>
      <c r="Y138" s="23">
        <f t="shared" si="2"/>
        <v>223.59657999999996</v>
      </c>
      <c r="Z138" s="23">
        <f t="shared" si="3"/>
        <v>169.41316896969693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163.98930000000001</v>
      </c>
      <c r="AJ138" s="9">
        <f t="shared" si="18"/>
        <v>0.40701324616724871</v>
      </c>
      <c r="AK138" s="9">
        <f t="shared" si="19"/>
        <v>0.40701324616724871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Encargos'!$L56)*(1+SUM($B139:$B$228))</f>
        <v>265.60949999999997</v>
      </c>
      <c r="P139" s="4">
        <f>Forward!P139*(1+SUM($B139:$B$228))+(-'Swap - Encargos'!G56-'Swap - Encargos'!$L56)*(1+SUM($B139:$B$228))</f>
        <v>242.5566</v>
      </c>
      <c r="Q139" s="4">
        <f>Forward!Q139*(1+SUM($B139:$B$228))+(-'Swap - Encargos'!H56-'Swap - Encargos'!$L56)*(1+SUM($B139:$B$228))</f>
        <v>227.52209999999999</v>
      </c>
      <c r="R139" s="4">
        <f>Forward!R139*(1+SUM($B139:$B$228))+(-'Swap - Encargos'!I56-'Swap - Encargos'!$L56)*(1+SUM($B139:$B$228))</f>
        <v>211.4853</v>
      </c>
      <c r="S139" s="4">
        <f>Forward!S139*(1+SUM($B139:$B$228))+(-'Swap - Encargos'!J56-'Swap - Encargos'!$L56)*(1+SUM($B139:$B$228))</f>
        <v>193.44389999999999</v>
      </c>
      <c r="T139" s="4">
        <f>Forward!T139*(1+SUM($B139:$B$228))+(-'Swap - Encargos'!K56-'Swap - Encargos'!$L56)*(1+SUM($B139:$B$228))</f>
        <v>183.42089999999999</v>
      </c>
      <c r="U139" s="4">
        <f>Forward!U139*(1+SUM($B139:$B$228))</f>
        <v>0</v>
      </c>
      <c r="V139" s="4"/>
      <c r="W139" s="20">
        <f t="shared" si="0"/>
        <v>237.71214999999998</v>
      </c>
      <c r="X139" s="20">
        <f t="shared" si="1"/>
        <v>172.47147676767673</v>
      </c>
      <c r="Y139" s="23">
        <f t="shared" si="2"/>
        <v>221.27443</v>
      </c>
      <c r="Z139" s="23">
        <f t="shared" si="3"/>
        <v>169.41316896969693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165.19685000000001</v>
      </c>
      <c r="AJ139" s="9">
        <f t="shared" si="18"/>
        <v>0.41001032491207695</v>
      </c>
      <c r="AK139" s="9">
        <f t="shared" si="19"/>
        <v>0.41001032491207695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Encargos'!$L57)*(1+SUM($B140:$B$228))</f>
        <v>228.15959999999995</v>
      </c>
      <c r="P140" s="4">
        <f>Forward!P140*(1+SUM($B140:$B$228))+(-'Swap - Encargos'!G57-'Swap - Encargos'!$L57)*(1+SUM($B140:$B$228))</f>
        <v>243.17009999999996</v>
      </c>
      <c r="Q140" s="4">
        <f>Forward!Q140*(1+SUM($B140:$B$228))+(-'Swap - Encargos'!H57-'Swap - Encargos'!$L57)*(1+SUM($B140:$B$228))</f>
        <v>229.16030000000001</v>
      </c>
      <c r="R140" s="4">
        <f>Forward!R140*(1+SUM($B140:$B$228))+(-'Swap - Encargos'!I57-'Swap - Encargos'!$L57)*(1+SUM($B140:$B$228))</f>
        <v>211.14769999999996</v>
      </c>
      <c r="S140" s="4">
        <f>Forward!S140*(1+SUM($B140:$B$228))+(-'Swap - Encargos'!J57-'Swap - Encargos'!$L57)*(1+SUM($B140:$B$228))</f>
        <v>188.13159999999999</v>
      </c>
      <c r="T140" s="4">
        <f>Forward!T140*(1+SUM($B140:$B$228))+(-'Swap - Encargos'!K57-'Swap - Encargos'!$L57)*(1+SUM($B140:$B$228))</f>
        <v>181.1267</v>
      </c>
      <c r="U140" s="4">
        <f>Forward!U140*(1+SUM($B140:$B$228))</f>
        <v>0</v>
      </c>
      <c r="V140" s="4"/>
      <c r="W140" s="20">
        <f t="shared" si="0"/>
        <v>230.66134999999997</v>
      </c>
      <c r="X140" s="20">
        <f t="shared" si="1"/>
        <v>172.47147676767673</v>
      </c>
      <c r="Y140" s="23">
        <f t="shared" si="2"/>
        <v>215.25057000000001</v>
      </c>
      <c r="Z140" s="23">
        <f t="shared" si="3"/>
        <v>169.41316896969693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172.24765000000002</v>
      </c>
      <c r="AJ140" s="9">
        <f t="shared" ref="AJ140" si="23">(AE140-W140)/AE140</f>
        <v>0.42751005810245002</v>
      </c>
      <c r="AK140" s="9">
        <f t="shared" ref="AK140" si="24">IF(AJ140&gt;0,AJ140,0)</f>
        <v>0.42751005810245002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56F63-6900-4246-A1B9-64EF5B80B091}">
  <dimension ref="A1:AR145"/>
  <sheetViews>
    <sheetView topLeftCell="A85" workbookViewId="0">
      <selection activeCell="A85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Encargos'!$M3-'Swap - Encargos'!$L3)*(1+SUM($B86:$B$228))</f>
        <v>220.374</v>
      </c>
      <c r="L86" s="4">
        <f>Forward!L86*(1+SUM($B86:$B$228))+(-'Swap - Encargos'!C3-'Swap - Encargos'!$M3-'Swap - Encargos'!$L3)*(1+SUM($B86:$B$228))</f>
        <v>232.61699999999996</v>
      </c>
      <c r="M86" s="4">
        <f>Forward!M86*(1+SUM($B86:$B$228))+(-'Swap - Encargos'!D3-'Swap - Encargos'!$M3-'Swap - Encargos'!$L3)*(1+SUM($B86:$B$228))</f>
        <v>206.9067</v>
      </c>
      <c r="N86" s="4">
        <f>Forward!N86*(1+SUM($B86:$B$228))+(-'Swap - Encargos'!E3-'Swap - Encargos'!$M3-'Swap - Encargos'!$L3)*(1+SUM($B86:$B$228))</f>
        <v>189.76649999999998</v>
      </c>
      <c r="O86" s="4">
        <f>Forward!O86*(1+SUM($B86:$B$228))+(-'Swap - Encargos'!F3-'Swap - Encargos'!$M3-'Swap - Encargos'!$L3)*(1+SUM($B86:$B$228))</f>
        <v>183.64499999999998</v>
      </c>
      <c r="P86" s="4">
        <f>Forward!P86*(1+SUM($B86:$B$228))+(-'Swap - Encargos'!G3-'Swap - Encargos'!$M3-'Swap - Encargos'!$L3)*(1+SUM($B86:$B$228))</f>
        <v>177.52350000000001</v>
      </c>
      <c r="Q86" s="4">
        <f>Forward!Q86*(1+SUM($B86:$B$228))+(-'Swap - Encargos'!H3-'Swap - Encargos'!$M3-'Swap - Encargos'!$L3)*(1+SUM($B86:$B$228))</f>
        <v>173.85059999999999</v>
      </c>
      <c r="R86" s="4">
        <f>Forward!R86*(1+SUM($B86:$B$228))+(-'Swap - Encargos'!I3-'Swap - Encargos'!$M3-'Swap - Encargos'!$L3)*(1+SUM($B86:$B$228))</f>
        <v>168.95339999999999</v>
      </c>
      <c r="S86" s="4">
        <f>Forward!S86*(1+SUM($B86:$B$228))+(-'Swap - Encargos'!J3-'Swap - Encargos'!$M3-'Swap - Encargos'!$L3)*(1+SUM($B86:$B$228))</f>
        <v>162.83190000000002</v>
      </c>
      <c r="T86" s="4">
        <f>Forward!T86*(1+SUM($B86:$B$228))+(-'Swap - Encargos'!K3-'Swap - Encargos'!$M3-'Swap - Encargos'!$L3)*(1+SUM($B86:$B$228))</f>
        <v>156.71039999999999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219.9659</v>
      </c>
      <c r="X86" s="20">
        <f t="shared" ref="X86:X140" si="1">AVERAGE($W$2:$W$198)</f>
        <v>166.93248585858586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206.66184000000001</v>
      </c>
      <c r="Z86" s="23">
        <f t="shared" ref="Z86:Z140" si="3">AVERAGE($Y$2:$Y$198)</f>
        <v>163.87417806060606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154.66989999999996</v>
      </c>
      <c r="AJ86" s="9">
        <f t="shared" ref="AJ86:AJ134" si="8">(AE86-W86)/AE86</f>
        <v>0.41285403050108926</v>
      </c>
      <c r="AK86" s="9">
        <f t="shared" ref="AK86:AK130" si="9">IF(AJ86&gt;0,AJ86,0)</f>
        <v>0.41285403050108926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Encargos'!$M4-'Swap - Encargos'!$L4)*(1+SUM($B87:$B$228))</f>
        <v>134.07900000000001</v>
      </c>
      <c r="L87" s="4">
        <f>Forward!L87*(1+SUM($B87:$B$228))+(-'Swap - Encargos'!C4-'Swap - Encargos'!$M4-'Swap - Encargos'!$L4)*(1+SUM($B87:$B$228))</f>
        <v>215.74529999999999</v>
      </c>
      <c r="M87" s="4">
        <f>Forward!M87*(1+SUM($B87:$B$228))+(-'Swap - Encargos'!D4-'Swap - Encargos'!$M4-'Swap - Encargos'!$L4)*(1+SUM($B87:$B$228))</f>
        <v>210.86969999999999</v>
      </c>
      <c r="N87" s="4">
        <f>Forward!N87*(1+SUM($B87:$B$228))+(-'Swap - Encargos'!E4-'Swap - Encargos'!$M4-'Swap - Encargos'!$L4)*(1+SUM($B87:$B$228))</f>
        <v>192.58620000000002</v>
      </c>
      <c r="O87" s="4">
        <f>Forward!O87*(1+SUM($B87:$B$228))+(-'Swap - Encargos'!F4-'Swap - Encargos'!$M4-'Swap - Encargos'!$L4)*(1+SUM($B87:$B$228))</f>
        <v>185.27280000000002</v>
      </c>
      <c r="P87" s="4">
        <f>Forward!P87*(1+SUM($B87:$B$228))+(-'Swap - Encargos'!G4-'Swap - Encargos'!$M4-'Swap - Encargos'!$L4)*(1+SUM($B87:$B$228))</f>
        <v>179.17830000000004</v>
      </c>
      <c r="Q87" s="4">
        <f>Forward!Q87*(1+SUM($B87:$B$228))+(-'Swap - Encargos'!H4-'Swap - Encargos'!$M4-'Swap - Encargos'!$L4)*(1+SUM($B87:$B$228))</f>
        <v>175.52160000000001</v>
      </c>
      <c r="R87" s="4">
        <f>Forward!R87*(1+SUM($B87:$B$228))+(-'Swap - Encargos'!I4-'Swap - Encargos'!$M4-'Swap - Encargos'!$L4)*(1+SUM($B87:$B$228))</f>
        <v>170.64600000000002</v>
      </c>
      <c r="S87" s="4">
        <f>Forward!S87*(1+SUM($B87:$B$228))+(-'Swap - Encargos'!J4-'Swap - Encargos'!$M4-'Swap - Encargos'!$L4)*(1+SUM($B87:$B$228))</f>
        <v>164.55150000000003</v>
      </c>
      <c r="T87" s="4">
        <f>Forward!T87*(1+SUM($B87:$B$228))+(-'Swap - Encargos'!K4-'Swap - Encargos'!$M4-'Swap - Encargos'!$L4)*(1+SUM($B87:$B$228))</f>
        <v>158.45699999999999</v>
      </c>
      <c r="U87" s="4">
        <f>Forward!U87*(1+SUM($B87:$B$228))</f>
        <v>0</v>
      </c>
      <c r="V87" s="6"/>
      <c r="W87" s="20">
        <f t="shared" si="0"/>
        <v>188.52319999999997</v>
      </c>
      <c r="X87" s="20">
        <f t="shared" si="1"/>
        <v>166.93248585858586</v>
      </c>
      <c r="Y87" s="23">
        <f t="shared" si="2"/>
        <v>188.462255</v>
      </c>
      <c r="Z87" s="23">
        <f t="shared" si="3"/>
        <v>163.87417806060606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186.11259999999999</v>
      </c>
      <c r="AJ87" s="9">
        <f t="shared" si="8"/>
        <v>0.49678274206576095</v>
      </c>
      <c r="AK87" s="9">
        <f t="shared" si="9"/>
        <v>0.49678274206576095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Encargos'!$M5-'Swap - Encargos'!$L5)*(1+SUM($B88:$B$228))</f>
        <v>183.73760000000001</v>
      </c>
      <c r="L88" s="4">
        <f>Forward!L88*(1+SUM($B88:$B$228))+(-'Swap - Encargos'!C5-'Swap - Encargos'!$M5-'Swap - Encargos'!$L5)*(1+SUM($B88:$B$228))</f>
        <v>251.43040000000002</v>
      </c>
      <c r="M88" s="4">
        <f>Forward!M88*(1+SUM($B88:$B$228))+(-'Swap - Encargos'!D5-'Swap - Encargos'!$M5-'Swap - Encargos'!$L5)*(1+SUM($B88:$B$228))</f>
        <v>216.37520000000001</v>
      </c>
      <c r="N88" s="4">
        <f>Forward!N88*(1+SUM($B88:$B$228))+(-'Swap - Encargos'!E5-'Swap - Encargos'!$M5-'Swap - Encargos'!$L5)*(1+SUM($B88:$B$228))</f>
        <v>184.94640000000001</v>
      </c>
      <c r="O88" s="4">
        <f>Forward!O88*(1+SUM($B88:$B$228))+(-'Swap - Encargos'!F5-'Swap - Encargos'!$M5-'Swap - Encargos'!$L5)*(1+SUM($B88:$B$228))</f>
        <v>182.52880000000002</v>
      </c>
      <c r="P88" s="4">
        <f>Forward!P88*(1+SUM($B88:$B$228))+(-'Swap - Encargos'!G5-'Swap - Encargos'!$M5-'Swap - Encargos'!$L5)*(1+SUM($B88:$B$228))</f>
        <v>176.48480000000001</v>
      </c>
      <c r="Q88" s="4">
        <f>Forward!Q88*(1+SUM($B88:$B$228))+(-'Swap - Encargos'!H5-'Swap - Encargos'!$M5-'Swap - Encargos'!$L5)*(1+SUM($B88:$B$228))</f>
        <v>172.85840000000002</v>
      </c>
      <c r="R88" s="4">
        <f>Forward!R88*(1+SUM($B88:$B$228))+(-'Swap - Encargos'!I5-'Swap - Encargos'!$M5-'Swap - Encargos'!$L5)*(1+SUM($B88:$B$228))</f>
        <v>168.02320000000003</v>
      </c>
      <c r="S88" s="4">
        <f>Forward!S88*(1+SUM($B88:$B$228))+(-'Swap - Encargos'!J5-'Swap - Encargos'!$M5-'Swap - Encargos'!$L5)*(1+SUM($B88:$B$228))</f>
        <v>161.97919999999999</v>
      </c>
      <c r="T88" s="4">
        <f>Forward!T88*(1+SUM($B88:$B$228))+(-'Swap - Encargos'!K5-'Swap - Encargos'!$M5-'Swap - Encargos'!$L5)*(1+SUM($B88:$B$228))</f>
        <v>155.93520000000001</v>
      </c>
      <c r="U88" s="4">
        <f>Forward!U88*(1+SUM($B88:$B$228))</f>
        <v>0</v>
      </c>
      <c r="V88" s="6"/>
      <c r="W88" s="20">
        <f t="shared" si="0"/>
        <v>217.24822222222224</v>
      </c>
      <c r="X88" s="20">
        <f t="shared" si="1"/>
        <v>166.93248585858586</v>
      </c>
      <c r="Y88" s="23">
        <f t="shared" si="2"/>
        <v>203.56192000000004</v>
      </c>
      <c r="Z88" s="23">
        <f t="shared" si="3"/>
        <v>163.87417806060606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157.38757777777772</v>
      </c>
      <c r="AJ88" s="9">
        <f t="shared" si="8"/>
        <v>0.4201082165072792</v>
      </c>
      <c r="AK88" s="9">
        <f t="shared" si="9"/>
        <v>0.4201082165072792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Encargos'!$M6-'Swap - Encargos'!$L6)*(1+SUM($B89:$B$228))</f>
        <v>156.23060000000001</v>
      </c>
      <c r="L89" s="4">
        <f>Forward!L89*(1+SUM($B89:$B$228))+(-'Swap - Encargos'!C6-'Swap - Encargos'!$M6-'Swap - Encargos'!$L6)*(1+SUM($B89:$B$228))</f>
        <v>239.71260000000001</v>
      </c>
      <c r="M89" s="4">
        <f>Forward!M89*(1+SUM($B89:$B$228))+(-'Swap - Encargos'!D6-'Swap - Encargos'!$M6-'Swap - Encargos'!$L6)*(1+SUM($B89:$B$228))</f>
        <v>219.43840000000003</v>
      </c>
      <c r="N89" s="4">
        <f>Forward!N89*(1+SUM($B89:$B$228))+(-'Swap - Encargos'!E6-'Swap - Encargos'!$M6-'Swap - Encargos'!$L6)*(1+SUM($B89:$B$228))</f>
        <v>190.816</v>
      </c>
      <c r="O89" s="4">
        <f>Forward!O89*(1+SUM($B89:$B$228))+(-'Swap - Encargos'!F6-'Swap - Encargos'!$M6-'Swap - Encargos'!$L6)*(1+SUM($B89:$B$228))</f>
        <v>180.08260000000001</v>
      </c>
      <c r="P89" s="4">
        <f>Forward!P89*(1+SUM($B89:$B$228))+(-'Swap - Encargos'!G6-'Swap - Encargos'!$M6-'Swap - Encargos'!$L6)*(1+SUM($B89:$B$228))</f>
        <v>174.11960000000002</v>
      </c>
      <c r="Q89" s="4">
        <f>Forward!Q89*(1+SUM($B89:$B$228))+(-'Swap - Encargos'!H6-'Swap - Encargos'!$M6-'Swap - Encargos'!$L6)*(1+SUM($B89:$B$228))</f>
        <v>170.54179999999999</v>
      </c>
      <c r="R89" s="4">
        <f>Forward!R89*(1+SUM($B89:$B$228))+(-'Swap - Encargos'!I6-'Swap - Encargos'!$M6-'Swap - Encargos'!$L6)*(1+SUM($B89:$B$228))</f>
        <v>168.1566</v>
      </c>
      <c r="S89" s="4">
        <f>Forward!S89*(1+SUM($B89:$B$228))+(-'Swap - Encargos'!J6-'Swap - Encargos'!$M6-'Swap - Encargos'!$L6)*(1+SUM($B89:$B$228))</f>
        <v>162.1936</v>
      </c>
      <c r="T89" s="4">
        <f>Forward!T89*(1+SUM($B89:$B$228))+(-'Swap - Encargos'!K6-'Swap - Encargos'!$M6-'Swap - Encargos'!$L6)*(1+SUM($B89:$B$228))</f>
        <v>156.23060000000001</v>
      </c>
      <c r="U89" s="4">
        <f>Forward!U89*(1+SUM($B89:$B$228))</f>
        <v>0</v>
      </c>
      <c r="V89" s="6"/>
      <c r="W89" s="20">
        <f t="shared" si="0"/>
        <v>208.00931666666668</v>
      </c>
      <c r="X89" s="20">
        <f t="shared" si="1"/>
        <v>166.93248585858586</v>
      </c>
      <c r="Y89" s="23">
        <f t="shared" si="2"/>
        <v>198.15048999999999</v>
      </c>
      <c r="Z89" s="23">
        <f t="shared" si="3"/>
        <v>163.87417806060606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166.62648333333328</v>
      </c>
      <c r="AJ89" s="9">
        <f t="shared" si="8"/>
        <v>0.44476924878330715</v>
      </c>
      <c r="AK89" s="9">
        <f t="shared" si="9"/>
        <v>0.44476924878330715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Encargos'!$M7-'Swap - Encargos'!$L7)*(1+SUM($B90:$B$228))</f>
        <v>152.47800000000001</v>
      </c>
      <c r="L90" s="4">
        <f>Forward!L90*(1+SUM($B90:$B$228))+(-'Swap - Encargos'!C7-'Swap - Encargos'!$M7-'Swap - Encargos'!$L7)*(1+SUM($B90:$B$228))</f>
        <v>211.57799999999997</v>
      </c>
      <c r="M90" s="4">
        <f>Forward!M90*(1+SUM($B90:$B$228))+(-'Swap - Encargos'!D7-'Swap - Encargos'!$M7-'Swap - Encargos'!$L7)*(1+SUM($B90:$B$228))</f>
        <v>216.30599999999998</v>
      </c>
      <c r="N90" s="4">
        <f>Forward!N90*(1+SUM($B90:$B$228))+(-'Swap - Encargos'!E7-'Swap - Encargos'!$M7-'Swap - Encargos'!$L7)*(1+SUM($B90:$B$228))</f>
        <v>200.94</v>
      </c>
      <c r="O90" s="4">
        <f>Forward!O90*(1+SUM($B90:$B$228))+(-'Swap - Encargos'!F7-'Swap - Encargos'!$M7-'Swap - Encargos'!$L7)*(1+SUM($B90:$B$228))</f>
        <v>182.02799999999996</v>
      </c>
      <c r="P90" s="4">
        <f>Forward!P90*(1+SUM($B90:$B$228))+(-'Swap - Encargos'!G7-'Swap - Encargos'!$M7-'Swap - Encargos'!$L7)*(1+SUM($B90:$B$228))</f>
        <v>179.66399999999999</v>
      </c>
      <c r="Q90" s="4">
        <f>Forward!Q90*(1+SUM($B90:$B$228))+(-'Swap - Encargos'!H7-'Swap - Encargos'!$M7-'Swap - Encargos'!$L7)*(1+SUM($B90:$B$228))</f>
        <v>176.11799999999999</v>
      </c>
      <c r="R90" s="4">
        <f>Forward!R90*(1+SUM($B90:$B$228))+(-'Swap - Encargos'!I7-'Swap - Encargos'!$M7-'Swap - Encargos'!$L7)*(1+SUM($B90:$B$228))</f>
        <v>173.75399999999999</v>
      </c>
      <c r="S90" s="4">
        <f>Forward!S90*(1+SUM($B90:$B$228))+(-'Swap - Encargos'!J7-'Swap - Encargos'!$M7-'Swap - Encargos'!$L7)*(1+SUM($B90:$B$228))</f>
        <v>167.84399999999999</v>
      </c>
      <c r="T90" s="4">
        <f>Forward!T90*(1+SUM($B90:$B$228))+(-'Swap - Encargos'!K7-'Swap - Encargos'!$M7-'Swap - Encargos'!$L7)*(1+SUM($B90:$B$228))</f>
        <v>161.934</v>
      </c>
      <c r="U90" s="4">
        <f>Forward!U90*(1+SUM($B90:$B$228))</f>
        <v>0</v>
      </c>
      <c r="V90" s="6"/>
      <c r="W90" s="20">
        <f t="shared" si="0"/>
        <v>198.83866666666665</v>
      </c>
      <c r="X90" s="20">
        <f t="shared" si="1"/>
        <v>166.93248585858586</v>
      </c>
      <c r="Y90" s="23">
        <f t="shared" si="2"/>
        <v>194.47839999999997</v>
      </c>
      <c r="Z90" s="23">
        <f t="shared" si="3"/>
        <v>163.87417806060606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175.79713333333331</v>
      </c>
      <c r="AJ90" s="9">
        <f t="shared" si="8"/>
        <v>0.4692480892998836</v>
      </c>
      <c r="AK90" s="9">
        <f t="shared" si="9"/>
        <v>0.4692480892998836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Encargos'!$M8-'Swap - Encargos'!$L8)*(1+SUM($B91:$B$228))</f>
        <v>145.98520000000002</v>
      </c>
      <c r="L91" s="4">
        <f>Forward!L91*(1+SUM($B91:$B$228))+(-'Swap - Encargos'!C8-'Swap - Encargos'!$M8-'Swap - Encargos'!$L8)*(1+SUM($B91:$B$228))</f>
        <v>214.26859999999999</v>
      </c>
      <c r="M91" s="4">
        <f>Forward!M91*(1+SUM($B91:$B$228))+(-'Swap - Encargos'!D8-'Swap - Encargos'!$M8-'Swap - Encargos'!$L8)*(1+SUM($B91:$B$228))</f>
        <v>210.73669999999998</v>
      </c>
      <c r="N91" s="4">
        <f>Forward!N91*(1+SUM($B91:$B$228))+(-'Swap - Encargos'!E8-'Swap - Encargos'!$M8-'Swap - Encargos'!$L8)*(1+SUM($B91:$B$228))</f>
        <v>181.30420000000001</v>
      </c>
      <c r="O91" s="4">
        <f>Forward!O91*(1+SUM($B91:$B$228))+(-'Swap - Encargos'!F8-'Swap - Encargos'!$M8-'Swap - Encargos'!$L8)*(1+SUM($B91:$B$228))</f>
        <v>173.06309999999999</v>
      </c>
      <c r="P91" s="4">
        <f>Forward!P91*(1+SUM($B91:$B$228))+(-'Swap - Encargos'!G8-'Swap - Encargos'!$M8-'Swap - Encargos'!$L8)*(1+SUM($B91:$B$228))</f>
        <v>171.88580000000002</v>
      </c>
      <c r="Q91" s="4">
        <f>Forward!Q91*(1+SUM($B91:$B$228))+(-'Swap - Encargos'!H8-'Swap - Encargos'!$M8-'Swap - Encargos'!$L8)*(1+SUM($B91:$B$228))</f>
        <v>168.35389999999998</v>
      </c>
      <c r="R91" s="4">
        <f>Forward!R91*(1+SUM($B91:$B$228))+(-'Swap - Encargos'!I8-'Swap - Encargos'!$M8-'Swap - Encargos'!$L8)*(1+SUM($B91:$B$228))</f>
        <v>165.99930000000001</v>
      </c>
      <c r="S91" s="4">
        <f>Forward!S91*(1+SUM($B91:$B$228))+(-'Swap - Encargos'!J8-'Swap - Encargos'!$M8-'Swap - Encargos'!$L8)*(1+SUM($B91:$B$228))</f>
        <v>160.11279999999999</v>
      </c>
      <c r="T91" s="4">
        <f>Forward!T91*(1+SUM($B91:$B$228))+(-'Swap - Encargos'!K8-'Swap - Encargos'!$M8-'Swap - Encargos'!$L8)*(1+SUM($B91:$B$228))</f>
        <v>154.22630000000001</v>
      </c>
      <c r="U91" s="4">
        <f>Forward!U91*(1+SUM($B91:$B$228))</f>
        <v>0</v>
      </c>
      <c r="V91" s="6"/>
      <c r="W91" s="20">
        <f t="shared" si="0"/>
        <v>195.23558333333332</v>
      </c>
      <c r="X91" s="20">
        <f t="shared" si="1"/>
        <v>166.93248585858586</v>
      </c>
      <c r="Y91" s="23">
        <f t="shared" si="2"/>
        <v>187.22994333333332</v>
      </c>
      <c r="Z91" s="23">
        <f t="shared" si="3"/>
        <v>163.87417806060606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179.40021666666664</v>
      </c>
      <c r="AJ91" s="9">
        <f t="shared" si="8"/>
        <v>0.47886565209909637</v>
      </c>
      <c r="AK91" s="9">
        <f t="shared" si="9"/>
        <v>0.47886565209909637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Encargos'!$M9-'Swap - Encargos'!$L9)*(1+SUM($B92:$B$228))</f>
        <v>65.553600000000003</v>
      </c>
      <c r="L92" s="4">
        <f>Forward!L92*(1+SUM($B92:$B$228))+(-'Swap - Encargos'!C9-'Swap - Encargos'!$M9-'Swap - Encargos'!$L9)*(1+SUM($B92:$B$228))</f>
        <v>195.49020000000002</v>
      </c>
      <c r="M92" s="4">
        <f>Forward!M92*(1+SUM($B92:$B$228))+(-'Swap - Encargos'!D9-'Swap - Encargos'!$M9-'Swap - Encargos'!$L9)*(1+SUM($B92:$B$228))</f>
        <v>199.00200000000001</v>
      </c>
      <c r="N92" s="4">
        <f>Forward!N92*(1+SUM($B92:$B$228))+(-'Swap - Encargos'!E9-'Swap - Encargos'!$M9-'Swap - Encargos'!$L9)*(1+SUM($B92:$B$228))</f>
        <v>187.29600000000002</v>
      </c>
      <c r="O92" s="4">
        <f>Forward!O92*(1+SUM($B92:$B$228))+(-'Swap - Encargos'!F9-'Swap - Encargos'!$M9-'Swap - Encargos'!$L9)*(1+SUM($B92:$B$228))</f>
        <v>174.41940000000002</v>
      </c>
      <c r="P92" s="4">
        <f>Forward!P92*(1+SUM($B92:$B$228))+(-'Swap - Encargos'!G9-'Swap - Encargos'!$M9-'Swap - Encargos'!$L9)*(1+SUM($B92:$B$228))</f>
        <v>172.07820000000001</v>
      </c>
      <c r="Q92" s="4">
        <f>Forward!Q92*(1+SUM($B92:$B$228))+(-'Swap - Encargos'!H9-'Swap - Encargos'!$M9-'Swap - Encargos'!$L9)*(1+SUM($B92:$B$228))</f>
        <v>168.56640000000002</v>
      </c>
      <c r="R92" s="4">
        <f>Forward!R92*(1+SUM($B92:$B$228))+(-'Swap - Encargos'!I9-'Swap - Encargos'!$M9-'Swap - Encargos'!$L9)*(1+SUM($B92:$B$228))</f>
        <v>166.2252</v>
      </c>
      <c r="S92" s="4">
        <f>Forward!S92*(1+SUM($B92:$B$228))+(-'Swap - Encargos'!J9-'Swap - Encargos'!$M9-'Swap - Encargos'!$L9)*(1+SUM($B92:$B$228))</f>
        <v>160.37220000000002</v>
      </c>
      <c r="T92" s="4">
        <f>Forward!T92*(1+SUM($B92:$B$228))+(-'Swap - Encargos'!K9-'Swap - Encargos'!$M9-'Swap - Encargos'!$L9)*(1+SUM($B92:$B$228))</f>
        <v>154.51920000000001</v>
      </c>
      <c r="U92" s="4">
        <f>Forward!U92*(1+SUM($B92:$B$228))</f>
        <v>0</v>
      </c>
      <c r="V92" s="6"/>
      <c r="W92" s="20">
        <f t="shared" si="0"/>
        <v>173.63900000000001</v>
      </c>
      <c r="X92" s="20">
        <f t="shared" si="1"/>
        <v>166.93248585858586</v>
      </c>
      <c r="Y92" s="23">
        <f t="shared" si="2"/>
        <v>175.00470000000001</v>
      </c>
      <c r="Z92" s="23">
        <f t="shared" si="3"/>
        <v>163.87417806060606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200.99679999999995</v>
      </c>
      <c r="AJ92" s="9">
        <f t="shared" si="8"/>
        <v>0.53651252763350421</v>
      </c>
      <c r="AK92" s="9">
        <f t="shared" si="9"/>
        <v>0.53651252763350421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Encargos'!$M10-'Swap - Encargos'!$L10)*(1+SUM($B93:$B$228))</f>
        <v>78.885800000000003</v>
      </c>
      <c r="L93" s="4">
        <f>Forward!L93*(1+SUM($B93:$B$228))+(-'Swap - Encargos'!C10-'Swap - Encargos'!$M10-'Swap - Encargos'!$L10)*(1+SUM($B93:$B$228))</f>
        <v>186.0292</v>
      </c>
      <c r="M93" s="4">
        <f>Forward!M93*(1+SUM($B93:$B$228))+(-'Swap - Encargos'!D10-'Swap - Encargos'!$M10-'Swap - Encargos'!$L10)*(1+SUM($B93:$B$228))</f>
        <v>189.56139999999999</v>
      </c>
      <c r="N93" s="4">
        <f>Forward!N93*(1+SUM($B93:$B$228))+(-'Swap - Encargos'!E10-'Swap - Encargos'!$M10-'Swap - Encargos'!$L10)*(1+SUM($B93:$B$228))</f>
        <v>177.78739999999999</v>
      </c>
      <c r="O93" s="4">
        <f>Forward!O93*(1+SUM($B93:$B$228))+(-'Swap - Encargos'!F10-'Swap - Encargos'!$M10-'Swap - Encargos'!$L10)*(1+SUM($B93:$B$228))</f>
        <v>171.90039999999999</v>
      </c>
      <c r="P93" s="4">
        <f>Forward!P93*(1+SUM($B93:$B$228))+(-'Swap - Encargos'!G10-'Swap - Encargos'!$M10-'Swap - Encargos'!$L10)*(1+SUM($B93:$B$228))</f>
        <v>169.54560000000001</v>
      </c>
      <c r="Q93" s="4">
        <f>Forward!Q93*(1+SUM($B93:$B$228))+(-'Swap - Encargos'!H10-'Swap - Encargos'!$M10-'Swap - Encargos'!$L10)*(1+SUM($B93:$B$228))</f>
        <v>169.54560000000001</v>
      </c>
      <c r="R93" s="4">
        <f>Forward!R93*(1+SUM($B93:$B$228))+(-'Swap - Encargos'!I10-'Swap - Encargos'!$M10-'Swap - Encargos'!$L10)*(1+SUM($B93:$B$228))</f>
        <v>161.3038</v>
      </c>
      <c r="S93" s="4">
        <f>Forward!S93*(1+SUM($B93:$B$228))+(-'Swap - Encargos'!J10-'Swap - Encargos'!$M10-'Swap - Encargos'!$L10)*(1+SUM($B93:$B$228))</f>
        <v>155.41679999999999</v>
      </c>
      <c r="T93" s="4">
        <f>Forward!T93*(1+SUM($B93:$B$228))+(-'Swap - Encargos'!K10-'Swap - Encargos'!$M10-'Swap - Encargos'!$L10)*(1+SUM($B93:$B$228))</f>
        <v>149.52979999999999</v>
      </c>
      <c r="U93" s="4">
        <f>Forward!U93*(1+SUM($B93:$B$228))</f>
        <v>0</v>
      </c>
      <c r="V93" s="6"/>
      <c r="W93" s="20">
        <f t="shared" si="0"/>
        <v>170.72300000000001</v>
      </c>
      <c r="X93" s="20">
        <f t="shared" si="1"/>
        <v>166.93248585858586</v>
      </c>
      <c r="Y93" s="23">
        <f t="shared" si="2"/>
        <v>171.40981666666667</v>
      </c>
      <c r="Z93" s="23">
        <f t="shared" si="3"/>
        <v>163.87417806060606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203.91279999999995</v>
      </c>
      <c r="AJ93" s="9">
        <f t="shared" si="8"/>
        <v>0.54429608702638665</v>
      </c>
      <c r="AK93" s="9">
        <f t="shared" si="9"/>
        <v>0.54429608702638665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Encargos'!$M11-'Swap - Encargos'!$L11)*(1+SUM($B94:$B$228))</f>
        <v>101.56600000000002</v>
      </c>
      <c r="L94" s="4">
        <f>Forward!L94*(1+SUM($B94:$B$228))+(-'Swap - Encargos'!C11-'Swap - Encargos'!$M11-'Swap - Encargos'!$L11)*(1+SUM($B94:$B$228))</f>
        <v>170.06400000000002</v>
      </c>
      <c r="M94" s="4">
        <f>Forward!M94*(1+SUM($B94:$B$228))+(-'Swap - Encargos'!D11-'Swap - Encargos'!$M11-'Swap - Encargos'!$L11)*(1+SUM($B94:$B$228))</f>
        <v>188.96</v>
      </c>
      <c r="N94" s="4">
        <f>Forward!N94*(1+SUM($B94:$B$228))+(-'Swap - Encargos'!E11-'Swap - Encargos'!$M11-'Swap - Encargos'!$L11)*(1+SUM($B94:$B$228))</f>
        <v>187.77900000000002</v>
      </c>
      <c r="O94" s="4">
        <f>Forward!O94*(1+SUM($B94:$B$228))+(-'Swap - Encargos'!F11-'Swap - Encargos'!$M11-'Swap - Encargos'!$L11)*(1+SUM($B94:$B$228))</f>
        <v>174.78800000000001</v>
      </c>
      <c r="P94" s="4">
        <f>Forward!P94*(1+SUM($B94:$B$228))+(-'Swap - Encargos'!G11-'Swap - Encargos'!$M11-'Swap - Encargos'!$L11)*(1+SUM($B94:$B$228))</f>
        <v>172.42599999999999</v>
      </c>
      <c r="Q94" s="4">
        <f>Forward!Q94*(1+SUM($B94:$B$228))+(-'Swap - Encargos'!H11-'Swap - Encargos'!$M11-'Swap - Encargos'!$L11)*(1+SUM($B94:$B$228))</f>
        <v>165.34</v>
      </c>
      <c r="R94" s="4">
        <f>Forward!R94*(1+SUM($B94:$B$228))+(-'Swap - Encargos'!I11-'Swap - Encargos'!$M11-'Swap - Encargos'!$L11)*(1+SUM($B94:$B$228))</f>
        <v>158.25399999999999</v>
      </c>
      <c r="S94" s="4">
        <f>Forward!S94*(1+SUM($B94:$B$228))+(-'Swap - Encargos'!J11-'Swap - Encargos'!$M11-'Swap - Encargos'!$L11)*(1+SUM($B94:$B$228))</f>
        <v>154.71100000000001</v>
      </c>
      <c r="T94" s="4">
        <f>Forward!T94*(1+SUM($B94:$B$228))+(-'Swap - Encargos'!K11-'Swap - Encargos'!$M11-'Swap - Encargos'!$L11)*(1+SUM($B94:$B$228))</f>
        <v>151.16800000000001</v>
      </c>
      <c r="U94" s="4">
        <f>Forward!U94*(1+SUM($B94:$B$228))</f>
        <v>0</v>
      </c>
      <c r="V94" s="6"/>
      <c r="W94" s="20">
        <f t="shared" si="0"/>
        <v>172.68844444444443</v>
      </c>
      <c r="X94" s="20">
        <f t="shared" si="1"/>
        <v>166.93248585858586</v>
      </c>
      <c r="Y94" s="23">
        <f t="shared" si="2"/>
        <v>174.07939999999999</v>
      </c>
      <c r="Z94" s="23">
        <f t="shared" si="3"/>
        <v>163.87417806060606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201.94735555555553</v>
      </c>
      <c r="AJ94" s="9">
        <f t="shared" si="8"/>
        <v>0.5390498066537035</v>
      </c>
      <c r="AK94" s="9">
        <f t="shared" si="9"/>
        <v>0.5390498066537035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Encargos'!$M12-'Swap - Encargos'!$L12)*(1+SUM($B95:$B$228))</f>
        <v>76.953500000000005</v>
      </c>
      <c r="L95" s="4">
        <f>Forward!L95*(1+SUM($B95:$B$228))+(-'Swap - Encargos'!C12-'Swap - Encargos'!$M12-'Swap - Encargos'!$L12)*(1+SUM($B95:$B$228))</f>
        <v>139.7002</v>
      </c>
      <c r="M95" s="4">
        <f>Forward!M95*(1+SUM($B95:$B$228))+(-'Swap - Encargos'!D12-'Swap - Encargos'!$M12-'Swap - Encargos'!$L12)*(1+SUM($B95:$B$228))</f>
        <v>164.56210000000002</v>
      </c>
      <c r="N95" s="4">
        <f>Forward!N95*(1+SUM($B95:$B$228))+(-'Swap - Encargos'!E12-'Swap - Encargos'!$M12-'Swap - Encargos'!$L12)*(1+SUM($B95:$B$228))</f>
        <v>169.29770000000002</v>
      </c>
      <c r="O95" s="4">
        <f>Forward!O95*(1+SUM($B95:$B$228))+(-'Swap - Encargos'!F12-'Swap - Encargos'!$M12-'Swap - Encargos'!$L12)*(1+SUM($B95:$B$228))</f>
        <v>161.0104</v>
      </c>
      <c r="P95" s="4">
        <f>Forward!P95*(1+SUM($B95:$B$228))+(-'Swap - Encargos'!G12-'Swap - Encargos'!$M12-'Swap - Encargos'!$L12)*(1+SUM($B95:$B$228))</f>
        <v>158.64260000000002</v>
      </c>
      <c r="Q95" s="4">
        <f>Forward!Q95*(1+SUM($B95:$B$228))+(-'Swap - Encargos'!H12-'Swap - Encargos'!$M12-'Swap - Encargos'!$L12)*(1+SUM($B95:$B$228))</f>
        <v>151.53919999999999</v>
      </c>
      <c r="R95" s="4">
        <f>Forward!R95*(1+SUM($B95:$B$228))+(-'Swap - Encargos'!I12-'Swap - Encargos'!$M12-'Swap - Encargos'!$L12)*(1+SUM($B95:$B$228))</f>
        <v>147.98750000000001</v>
      </c>
      <c r="S95" s="4">
        <f>Forward!S95*(1+SUM($B95:$B$228))+(-'Swap - Encargos'!J12-'Swap - Encargos'!$M12-'Swap - Encargos'!$L12)*(1+SUM($B95:$B$228))</f>
        <v>144.43579999999997</v>
      </c>
      <c r="T95" s="4">
        <f>Forward!T95*(1+SUM($B95:$B$228))+(-'Swap - Encargos'!K12-'Swap - Encargos'!$M12-'Swap - Encargos'!$L12)*(1+SUM($B95:$B$228))</f>
        <v>140.88409999999999</v>
      </c>
      <c r="U95" s="4">
        <f>Forward!U95*(1+SUM($B95:$B$228))</f>
        <v>0</v>
      </c>
      <c r="V95" s="6"/>
      <c r="W95" s="20">
        <f t="shared" si="0"/>
        <v>150.15798333333336</v>
      </c>
      <c r="X95" s="20">
        <f t="shared" si="1"/>
        <v>166.93248585858586</v>
      </c>
      <c r="Y95" s="23">
        <f t="shared" si="2"/>
        <v>154.558145</v>
      </c>
      <c r="Z95" s="23">
        <f t="shared" si="3"/>
        <v>163.87417806060606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224.4778166666666</v>
      </c>
      <c r="AJ95" s="9">
        <f t="shared" si="8"/>
        <v>0.59918944389902573</v>
      </c>
      <c r="AK95" s="9">
        <f t="shared" si="9"/>
        <v>0.59918944389902573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Encargos'!$M13-'Swap - Encargos'!$L13)*(1+SUM($B96:$B$228))</f>
        <v>70.680000000000007</v>
      </c>
      <c r="L96" s="4">
        <f>Forward!L96*(1+SUM($B96:$B$228))+(-'Swap - Encargos'!C13-'Swap - Encargos'!$M13-'Swap - Encargos'!$L13)*(1+SUM($B96:$B$228))</f>
        <v>89.527999999999992</v>
      </c>
      <c r="M96" s="4">
        <f>Forward!M96*(1+SUM($B96:$B$228))+(-'Swap - Encargos'!D13-'Swap - Encargos'!$M13-'Swap - Encargos'!$L13)*(1+SUM($B96:$B$228))</f>
        <v>135.46999999999997</v>
      </c>
      <c r="N96" s="4">
        <f>Forward!N96*(1+SUM($B96:$B$228))+(-'Swap - Encargos'!E13-'Swap - Encargos'!$M13-'Swap - Encargos'!$L13)*(1+SUM($B96:$B$228))</f>
        <v>150.78399999999999</v>
      </c>
      <c r="O96" s="4">
        <f>Forward!O96*(1+SUM($B96:$B$228))+(-'Swap - Encargos'!F13-'Swap - Encargos'!$M13-'Swap - Encargos'!$L13)*(1+SUM($B96:$B$228))</f>
        <v>142.53799999999998</v>
      </c>
      <c r="P96" s="4">
        <f>Forward!P96*(1+SUM($B96:$B$228))+(-'Swap - Encargos'!G13-'Swap - Encargos'!$M13-'Swap - Encargos'!$L13)*(1+SUM($B96:$B$228))</f>
        <v>155.49599999999998</v>
      </c>
      <c r="Q96" s="4">
        <f>Forward!Q96*(1+SUM($B96:$B$228))+(-'Swap - Encargos'!H13-'Swap - Encargos'!$M13-'Swap - Encargos'!$L13)*(1+SUM($B96:$B$228))</f>
        <v>148.428</v>
      </c>
      <c r="R96" s="4">
        <f>Forward!R96*(1+SUM($B96:$B$228))+(-'Swap - Encargos'!I13-'Swap - Encargos'!$M13-'Swap - Encargos'!$L13)*(1+SUM($B96:$B$228))</f>
        <v>148.42799999999997</v>
      </c>
      <c r="S96" s="4">
        <f>Forward!S96*(1+SUM($B96:$B$228))+(-'Swap - Encargos'!J13-'Swap - Encargos'!$M13-'Swap - Encargos'!$L13)*(1+SUM($B96:$B$228))</f>
        <v>143.71600000000001</v>
      </c>
      <c r="T96" s="4">
        <f>Forward!T96*(1+SUM($B96:$B$228))+(-'Swap - Encargos'!K13-'Swap - Encargos'!$M13-'Swap - Encargos'!$L13)*(1+SUM($B96:$B$228))</f>
        <v>136.648</v>
      </c>
      <c r="U96" s="4">
        <f>Forward!U96*(1+SUM($B96:$B$228))</f>
        <v>0</v>
      </c>
      <c r="V96" s="6"/>
      <c r="W96" s="20">
        <f t="shared" si="0"/>
        <v>120.81044444444443</v>
      </c>
      <c r="X96" s="20">
        <f t="shared" si="1"/>
        <v>166.93248585858586</v>
      </c>
      <c r="Y96" s="23">
        <f t="shared" si="2"/>
        <v>131.93599999999998</v>
      </c>
      <c r="Z96" s="23">
        <f t="shared" si="3"/>
        <v>163.87417806060606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253.82535555555552</v>
      </c>
      <c r="AJ96" s="9">
        <f t="shared" si="8"/>
        <v>0.67752562770444136</v>
      </c>
      <c r="AK96" s="9">
        <f t="shared" si="9"/>
        <v>0.67752562770444136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Encargos'!$M14-'Swap - Encargos'!$L14)*(1+SUM($B97:$B$228))</f>
        <v>73.955700000000007</v>
      </c>
      <c r="L97" s="4">
        <f>Forward!L97*(1+SUM($B97:$B$228))+(-'Swap - Encargos'!C14-'Swap - Encargos'!$M14-'Swap - Encargos'!$L14)*(1+SUM($B97:$B$228))</f>
        <v>89.216399999999993</v>
      </c>
      <c r="M97" s="4">
        <f>Forward!M97*(1+SUM($B97:$B$228))+(-'Swap - Encargos'!D14-'Swap - Encargos'!$M14-'Swap - Encargos'!$L14)*(1+SUM($B97:$B$228))</f>
        <v>132.65069999999997</v>
      </c>
      <c r="N97" s="4">
        <f>Forward!N97*(1+SUM($B97:$B$228))+(-'Swap - Encargos'!E14-'Swap - Encargos'!$M14-'Swap - Encargos'!$L14)*(1+SUM($B97:$B$228))</f>
        <v>144.3897</v>
      </c>
      <c r="O97" s="4">
        <f>Forward!O97*(1+SUM($B97:$B$228))+(-'Swap - Encargos'!F14-'Swap - Encargos'!$M14-'Swap - Encargos'!$L14)*(1+SUM($B97:$B$228))</f>
        <v>138.52019999999999</v>
      </c>
      <c r="P97" s="4">
        <f>Forward!P97*(1+SUM($B97:$B$228))+(-'Swap - Encargos'!G14-'Swap - Encargos'!$M14-'Swap - Encargos'!$L14)*(1+SUM($B97:$B$228))</f>
        <v>159.65039999999999</v>
      </c>
      <c r="Q97" s="4">
        <f>Forward!Q97*(1+SUM($B97:$B$228))+(-'Swap - Encargos'!H14-'Swap - Encargos'!$M14-'Swap - Encargos'!$L14)*(1+SUM($B97:$B$228))</f>
        <v>158.47649999999999</v>
      </c>
      <c r="R97" s="4">
        <f>Forward!R97*(1+SUM($B97:$B$228))+(-'Swap - Encargos'!I14-'Swap - Encargos'!$M14-'Swap - Encargos'!$L14)*(1+SUM($B97:$B$228))</f>
        <v>147.91140000000001</v>
      </c>
      <c r="S97" s="4">
        <f>Forward!S97*(1+SUM($B97:$B$228))+(-'Swap - Encargos'!J14-'Swap - Encargos'!$M14-'Swap - Encargos'!$L14)*(1+SUM($B97:$B$228))</f>
        <v>143.2158</v>
      </c>
      <c r="T97" s="4">
        <f>Forward!T97*(1+SUM($B97:$B$228))+(-'Swap - Encargos'!K14-'Swap - Encargos'!$M14-'Swap - Encargos'!$L14)*(1+SUM($B97:$B$228))</f>
        <v>136.17239999999998</v>
      </c>
      <c r="U97" s="4">
        <f>Forward!U97*(1+SUM($B97:$B$228))</f>
        <v>0</v>
      </c>
      <c r="V97" s="6"/>
      <c r="W97" s="20">
        <f t="shared" si="0"/>
        <v>120.12910000000001</v>
      </c>
      <c r="X97" s="20">
        <f t="shared" si="1"/>
        <v>166.93248585858586</v>
      </c>
      <c r="Y97" s="23">
        <f t="shared" si="2"/>
        <v>131.457235</v>
      </c>
      <c r="Z97" s="23">
        <f t="shared" si="3"/>
        <v>163.87417806060606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254.50669999999997</v>
      </c>
      <c r="AJ97" s="9">
        <f t="shared" si="8"/>
        <v>0.6793443125296621</v>
      </c>
      <c r="AK97" s="9">
        <f t="shared" si="9"/>
        <v>0.6793443125296621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Encargos'!$M15-'Swap - Encargos'!$L15)*(1+SUM($B98:$B$228))</f>
        <v>79.403599999999997</v>
      </c>
      <c r="M98" s="4">
        <f>Forward!M98*(1+SUM($B98:$B$228))+(-'Swap - Encargos'!D15-'Swap - Encargos'!$M15-'Swap - Encargos'!$L15)*(1+SUM($B98:$B$228))</f>
        <v>101.58989999999999</v>
      </c>
      <c r="N98" s="4">
        <f>Forward!N98*(1+SUM($B98:$B$228))+(-'Swap - Encargos'!E15-'Swap - Encargos'!$M15-'Swap - Encargos'!$L15)*(1+SUM($B98:$B$228))</f>
        <v>119.10539999999999</v>
      </c>
      <c r="O98" s="4">
        <f>Forward!O98*(1+SUM($B98:$B$228))+(-'Swap - Encargos'!F15-'Swap - Encargos'!$M15-'Swap - Encargos'!$L15)*(1+SUM($B98:$B$228))</f>
        <v>131.95010000000002</v>
      </c>
      <c r="P98" s="4">
        <f>Forward!P98*(1+SUM($B98:$B$228))+(-'Swap - Encargos'!G15-'Swap - Encargos'!$M15-'Swap - Encargos'!$L15)*(1+SUM($B98:$B$228))</f>
        <v>163.47799999999998</v>
      </c>
      <c r="Q98" s="4">
        <f>Forward!Q98*(1+SUM($B98:$B$228))+(-'Swap - Encargos'!H15-'Swap - Encargos'!$M15-'Swap - Encargos'!$L15)*(1+SUM($B98:$B$228))</f>
        <v>158.80719999999999</v>
      </c>
      <c r="R98" s="4">
        <f>Forward!R98*(1+SUM($B98:$B$228))+(-'Swap - Encargos'!I15-'Swap - Encargos'!$M15-'Swap - Encargos'!$L15)*(1+SUM($B98:$B$228))</f>
        <v>151.80099999999999</v>
      </c>
      <c r="S98" s="4">
        <f>Forward!S98*(1+SUM($B98:$B$228))+(-'Swap - Encargos'!J15-'Swap - Encargos'!$M15-'Swap - Encargos'!$L15)*(1+SUM($B98:$B$228))</f>
        <v>147.13019999999997</v>
      </c>
      <c r="T98" s="4">
        <f>Forward!T98*(1+SUM($B98:$B$228))+(-'Swap - Encargos'!K15-'Swap - Encargos'!$M15-'Swap - Encargos'!$L15)*(1+SUM($B98:$B$228))</f>
        <v>140.124</v>
      </c>
      <c r="U98" s="4">
        <f>Forward!U98*(1+SUM($B98:$B$228))</f>
        <v>0</v>
      </c>
      <c r="V98" s="6"/>
      <c r="W98" s="20">
        <f t="shared" si="0"/>
        <v>100.03296666666665</v>
      </c>
      <c r="X98" s="20">
        <f t="shared" si="1"/>
        <v>166.93248585858586</v>
      </c>
      <c r="Y98" s="23">
        <f t="shared" si="2"/>
        <v>119.10539999999999</v>
      </c>
      <c r="Z98" s="23">
        <f t="shared" si="3"/>
        <v>163.87417806060606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269.89439333333337</v>
      </c>
      <c r="AJ98" s="9">
        <f t="shared" si="8"/>
        <v>0.72958754208754217</v>
      </c>
      <c r="AK98" s="9">
        <f t="shared" si="9"/>
        <v>0.72958754208754217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Encargos'!$M16-'Swap - Encargos'!$L16)*(1+SUM($B99:$B$228))</f>
        <v>81.368000000000023</v>
      </c>
      <c r="M99" s="4">
        <f>Forward!M99*(1+SUM($B99:$B$228))+(-'Swap - Encargos'!D16-'Swap - Encargos'!$M16-'Swap - Encargos'!$L16)*(1+SUM($B99:$B$228))</f>
        <v>91.829600000000013</v>
      </c>
      <c r="N99" s="4">
        <f>Forward!N99*(1+SUM($B99:$B$228))+(-'Swap - Encargos'!E16-'Swap - Encargos'!$M16-'Swap - Encargos'!$L16)*(1+SUM($B99:$B$228))</f>
        <v>103.45360000000001</v>
      </c>
      <c r="O99" s="4">
        <f>Forward!O99*(1+SUM($B99:$B$228))+(-'Swap - Encargos'!F16-'Swap - Encargos'!$M16-'Swap - Encargos'!$L16)*(1+SUM($B99:$B$228))</f>
        <v>123.2144</v>
      </c>
      <c r="P99" s="4">
        <f>Forward!P99*(1+SUM($B99:$B$228))+(-'Swap - Encargos'!G16-'Swap - Encargos'!$M16-'Swap - Encargos'!$L16)*(1+SUM($B99:$B$228))</f>
        <v>166.22320000000002</v>
      </c>
      <c r="Q99" s="4">
        <f>Forward!Q99*(1+SUM($B99:$B$228))+(-'Swap - Encargos'!H16-'Swap - Encargos'!$M16-'Swap - Encargos'!$L16)*(1+SUM($B99:$B$228))</f>
        <v>161.5736</v>
      </c>
      <c r="R99" s="4">
        <f>Forward!R99*(1+SUM($B99:$B$228))+(-'Swap - Encargos'!I16-'Swap - Encargos'!$M16-'Swap - Encargos'!$L16)*(1+SUM($B99:$B$228))</f>
        <v>155.76159999999999</v>
      </c>
      <c r="S99" s="4">
        <f>Forward!S99*(1+SUM($B99:$B$228))+(-'Swap - Encargos'!J16-'Swap - Encargos'!$M16-'Swap - Encargos'!$L16)*(1+SUM($B99:$B$228))</f>
        <v>151.11200000000002</v>
      </c>
      <c r="T99" s="4">
        <f>Forward!T99*(1+SUM($B99:$B$228))+(-'Swap - Encargos'!K16-'Swap - Encargos'!$M16-'Swap - Encargos'!$L16)*(1+SUM($B99:$B$228))</f>
        <v>144.13760000000002</v>
      </c>
      <c r="U99" s="4">
        <f>Forward!U99*(1+SUM($B99:$B$228))</f>
        <v>0</v>
      </c>
      <c r="V99" s="6"/>
      <c r="W99" s="20">
        <f t="shared" si="0"/>
        <v>93.379466666666687</v>
      </c>
      <c r="X99" s="20">
        <f t="shared" si="1"/>
        <v>166.93248585858586</v>
      </c>
      <c r="Y99" s="23">
        <f t="shared" si="2"/>
        <v>114.55452000000001</v>
      </c>
      <c r="Z99" s="23">
        <f t="shared" si="3"/>
        <v>163.87417806060606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276.54789333333332</v>
      </c>
      <c r="AJ99" s="9">
        <f t="shared" si="8"/>
        <v>0.74757350560210878</v>
      </c>
      <c r="AK99" s="9">
        <f t="shared" si="9"/>
        <v>0.74757350560210878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Encargos'!$M17-'Swap - Encargos'!$L17)*(1+SUM($B100:$B$228))</f>
        <v>80.78</v>
      </c>
      <c r="M100" s="4">
        <f>Forward!M100*(1+SUM($B100:$B$228))+(-'Swap - Encargos'!D17-'Swap - Encargos'!$M17-'Swap - Encargos'!$L17)*(1+SUM($B100:$B$228))</f>
        <v>95.781999999999982</v>
      </c>
      <c r="N100" s="4">
        <f>Forward!N100*(1+SUM($B100:$B$228))+(-'Swap - Encargos'!E17-'Swap - Encargos'!$M17-'Swap - Encargos'!$L17)*(1+SUM($B100:$B$228))</f>
        <v>98.089999999999989</v>
      </c>
      <c r="O100" s="4">
        <f>Forward!O100*(1+SUM($B100:$B$228))+(-'Swap - Encargos'!F17-'Swap - Encargos'!$M17-'Swap - Encargos'!$L17)*(1+SUM($B100:$B$228))</f>
        <v>109.63</v>
      </c>
      <c r="P100" s="4">
        <f>Forward!P100*(1+SUM($B100:$B$228))+(-'Swap - Encargos'!G17-'Swap - Encargos'!$M17-'Swap - Encargos'!$L17)*(1+SUM($B100:$B$228))</f>
        <v>137.32599999999999</v>
      </c>
      <c r="Q100" s="4">
        <f>Forward!Q100*(1+SUM($B100:$B$228))+(-'Swap - Encargos'!H17-'Swap - Encargos'!$M17-'Swap - Encargos'!$L17)*(1+SUM($B100:$B$228))</f>
        <v>153.48199999999997</v>
      </c>
      <c r="R100" s="4">
        <f>Forward!R100*(1+SUM($B100:$B$228))+(-'Swap - Encargos'!I17-'Swap - Encargos'!$M17-'Swap - Encargos'!$L17)*(1+SUM($B100:$B$228))</f>
        <v>146.55799999999999</v>
      </c>
      <c r="S100" s="4">
        <f>Forward!S100*(1+SUM($B100:$B$228))+(-'Swap - Encargos'!J17-'Swap - Encargos'!$M17-'Swap - Encargos'!$L17)*(1+SUM($B100:$B$228))</f>
        <v>141.94199999999998</v>
      </c>
      <c r="T100" s="4">
        <f>Forward!T100*(1+SUM($B100:$B$228))+(-'Swap - Encargos'!K17-'Swap - Encargos'!$M17-'Swap - Encargos'!$L17)*(1+SUM($B100:$B$228))</f>
        <v>135.018</v>
      </c>
      <c r="U100" s="4">
        <f>Forward!U100*(1+SUM($B100:$B$228))</f>
        <v>0</v>
      </c>
      <c r="V100" s="6"/>
      <c r="W100" s="20">
        <f t="shared" si="0"/>
        <v>93.153444444444432</v>
      </c>
      <c r="X100" s="20">
        <f t="shared" si="1"/>
        <v>166.93248585858586</v>
      </c>
      <c r="Y100" s="23">
        <f t="shared" si="2"/>
        <v>106.74499999999998</v>
      </c>
      <c r="Z100" s="23">
        <f t="shared" si="3"/>
        <v>163.87417806060606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276.77391555555562</v>
      </c>
      <c r="AJ100" s="9">
        <f t="shared" si="8"/>
        <v>0.74818449642534035</v>
      </c>
      <c r="AK100" s="9">
        <f t="shared" si="9"/>
        <v>0.74818449642534035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Encargos'!$M18-'Swap - Encargos'!$L18)*(1+SUM($B101:$B$228))</f>
        <v>72.2547</v>
      </c>
      <c r="M101" s="4">
        <f>Forward!M101*(1+SUM($B101:$B$228))+(-'Swap - Encargos'!D18-'Swap - Encargos'!$M18-'Swap - Encargos'!$L18)*(1+SUM($B101:$B$228))</f>
        <v>76.842299999999994</v>
      </c>
      <c r="N101" s="4">
        <f>Forward!N101*(1+SUM($B101:$B$228))+(-'Swap - Encargos'!E18-'Swap - Encargos'!$M18-'Swap - Encargos'!$L18)*(1+SUM($B101:$B$228))</f>
        <v>84.870600000000024</v>
      </c>
      <c r="O101" s="4">
        <f>Forward!O101*(1+SUM($B101:$B$228))+(-'Swap - Encargos'!F18-'Swap - Encargos'!$M18-'Swap - Encargos'!$L18)*(1+SUM($B101:$B$228))</f>
        <v>99.780300000000011</v>
      </c>
      <c r="P101" s="4">
        <f>Forward!P101*(1+SUM($B101:$B$228))+(-'Swap - Encargos'!G18-'Swap - Encargos'!$M18-'Swap - Encargos'!$L18)*(1+SUM($B101:$B$228))</f>
        <v>128.45280000000002</v>
      </c>
      <c r="Q101" s="4">
        <f>Forward!Q101*(1+SUM($B101:$B$228))+(-'Swap - Encargos'!H18-'Swap - Encargos'!$M18-'Swap - Encargos'!$L18)*(1+SUM($B101:$B$228))</f>
        <v>144.50940000000003</v>
      </c>
      <c r="R101" s="4">
        <f>Forward!R101*(1+SUM($B101:$B$228))+(-'Swap - Encargos'!I18-'Swap - Encargos'!$M18-'Swap - Encargos'!$L18)*(1+SUM($B101:$B$228))</f>
        <v>142.21559999999999</v>
      </c>
      <c r="S101" s="4">
        <f>Forward!S101*(1+SUM($B101:$B$228))+(-'Swap - Encargos'!J18-'Swap - Encargos'!$M18-'Swap - Encargos'!$L18)*(1+SUM($B101:$B$228))</f>
        <v>141.06870000000001</v>
      </c>
      <c r="T101" s="4">
        <f>Forward!T101*(1+SUM($B101:$B$228))+(-'Swap - Encargos'!K18-'Swap - Encargos'!$M18-'Swap - Encargos'!$L18)*(1+SUM($B101:$B$228))</f>
        <v>137.62799999999999</v>
      </c>
      <c r="U101" s="4">
        <f>Forward!U101*(1+SUM($B101:$B$228))</f>
        <v>0</v>
      </c>
      <c r="V101" s="6"/>
      <c r="W101" s="20">
        <f t="shared" si="0"/>
        <v>80.283000000000001</v>
      </c>
      <c r="X101" s="20">
        <f t="shared" si="1"/>
        <v>166.93248585858586</v>
      </c>
      <c r="Y101" s="23">
        <f t="shared" si="2"/>
        <v>96.052875</v>
      </c>
      <c r="Z101" s="23">
        <f t="shared" si="3"/>
        <v>163.87417806060606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289.64436000000001</v>
      </c>
      <c r="AJ101" s="9">
        <f t="shared" si="8"/>
        <v>0.78297631188998829</v>
      </c>
      <c r="AK101" s="9">
        <f t="shared" si="9"/>
        <v>0.78297631188998829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Encargos'!$M19-'Swap - Encargos'!$L19)*(1+SUM($B102:$B$228))</f>
        <v>82.166399999999996</v>
      </c>
      <c r="M102" s="4">
        <f>Forward!M102*(1+SUM($B102:$B$228))+(-'Swap - Encargos'!D19-'Swap - Encargos'!$M19-'Swap - Encargos'!$L19)*(1+SUM($B102:$B$228))</f>
        <v>81.025200000000012</v>
      </c>
      <c r="N102" s="4">
        <f>Forward!N102*(1+SUM($B102:$B$228))+(-'Swap - Encargos'!E19-'Swap - Encargos'!$M19-'Swap - Encargos'!$L19)*(1+SUM($B102:$B$228))</f>
        <v>95.860799999999983</v>
      </c>
      <c r="O102" s="4">
        <f>Forward!O102*(1+SUM($B102:$B$228))+(-'Swap - Encargos'!F19-'Swap - Encargos'!$M19-'Swap - Encargos'!$L19)*(1+SUM($B102:$B$228))</f>
        <v>108.41399999999999</v>
      </c>
      <c r="P102" s="4">
        <f>Forward!P102*(1+SUM($B102:$B$228))+(-'Swap - Encargos'!G19-'Swap - Encargos'!$M19-'Swap - Encargos'!$L19)*(1+SUM($B102:$B$228))</f>
        <v>125.53199999999998</v>
      </c>
      <c r="Q102" s="4">
        <f>Forward!Q102*(1+SUM($B102:$B$228))+(-'Swap - Encargos'!H19-'Swap - Encargos'!$M19-'Swap - Encargos'!$L19)*(1+SUM($B102:$B$228))</f>
        <v>143.79119999999998</v>
      </c>
      <c r="R102" s="4">
        <f>Forward!R102*(1+SUM($B102:$B$228))+(-'Swap - Encargos'!I19-'Swap - Encargos'!$M19-'Swap - Encargos'!$L19)*(1+SUM($B102:$B$228))</f>
        <v>140.36759999999998</v>
      </c>
      <c r="S102" s="4">
        <f>Forward!S102*(1+SUM($B102:$B$228))+(-'Swap - Encargos'!J19-'Swap - Encargos'!$M19-'Swap - Encargos'!$L19)*(1+SUM($B102:$B$228))</f>
        <v>138.08519999999999</v>
      </c>
      <c r="T102" s="4">
        <f>Forward!T102*(1+SUM($B102:$B$228))+(-'Swap - Encargos'!K19-'Swap - Encargos'!$M19-'Swap - Encargos'!$L19)*(1+SUM($B102:$B$228))</f>
        <v>135.80279999999999</v>
      </c>
      <c r="U102" s="4">
        <f>Forward!U102*(1+SUM($B102:$B$228))</f>
        <v>0</v>
      </c>
      <c r="V102" s="6"/>
      <c r="W102" s="20">
        <f t="shared" si="0"/>
        <v>89.267200000000003</v>
      </c>
      <c r="X102" s="20">
        <f t="shared" si="1"/>
        <v>166.93248585858586</v>
      </c>
      <c r="Y102" s="23">
        <f t="shared" si="2"/>
        <v>102.708</v>
      </c>
      <c r="Z102" s="23">
        <f t="shared" si="3"/>
        <v>163.87417806060606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280.66016000000002</v>
      </c>
      <c r="AJ102" s="9">
        <f t="shared" si="8"/>
        <v>0.75868992225933218</v>
      </c>
      <c r="AK102" s="9">
        <f t="shared" si="9"/>
        <v>0.75868992225933218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Encargos'!$M20-'Swap - Encargos'!$L20)*(1+SUM($B103:$B$228))</f>
        <v>78.584100000000007</v>
      </c>
      <c r="M103" s="4">
        <f>Forward!M103*(1+SUM($B103:$B$228))+(-'Swap - Encargos'!D20-'Swap - Encargos'!$M20-'Swap - Encargos'!$L20)*(1+SUM($B103:$B$228))</f>
        <v>84.278600000000012</v>
      </c>
      <c r="N103" s="4">
        <f>Forward!N103*(1+SUM($B103:$B$228))+(-'Swap - Encargos'!E20-'Swap - Encargos'!$M20-'Swap - Encargos'!$L20)*(1+SUM($B103:$B$228))</f>
        <v>94.528700000000015</v>
      </c>
      <c r="O103" s="4">
        <f>Forward!O103*(1+SUM($B103:$B$228))+(-'Swap - Encargos'!F20-'Swap - Encargos'!$M20-'Swap - Encargos'!$L20)*(1+SUM($B103:$B$228))</f>
        <v>103.6399</v>
      </c>
      <c r="P103" s="4">
        <f>Forward!P103*(1+SUM($B103:$B$228))+(-'Swap - Encargos'!G20-'Swap - Encargos'!$M20-'Swap - Encargos'!$L20)*(1+SUM($B103:$B$228))</f>
        <v>118.44559999999998</v>
      </c>
      <c r="Q103" s="4">
        <f>Forward!Q103*(1+SUM($B103:$B$228))+(-'Swap - Encargos'!H20-'Swap - Encargos'!$M20-'Swap - Encargos'!$L20)*(1+SUM($B103:$B$228))</f>
        <v>137.80689999999998</v>
      </c>
      <c r="R103" s="4">
        <f>Forward!R103*(1+SUM($B103:$B$228))+(-'Swap - Encargos'!I20-'Swap - Encargos'!$M20-'Swap - Encargos'!$L20)*(1+SUM($B103:$B$228))</f>
        <v>135.5291</v>
      </c>
      <c r="S103" s="4">
        <f>Forward!S103*(1+SUM($B103:$B$228))+(-'Swap - Encargos'!J20-'Swap - Encargos'!$M20-'Swap - Encargos'!$L20)*(1+SUM($B103:$B$228))</f>
        <v>133.25129999999999</v>
      </c>
      <c r="T103" s="4">
        <f>Forward!T103*(1+SUM($B103:$B$228))+(-'Swap - Encargos'!K20-'Swap - Encargos'!$M20-'Swap - Encargos'!$L20)*(1+SUM($B103:$B$228))</f>
        <v>130.9735</v>
      </c>
      <c r="U103" s="4">
        <f>Forward!U103*(1+SUM($B103:$B$228))</f>
        <v>0</v>
      </c>
      <c r="V103" s="6"/>
      <c r="W103" s="20">
        <f t="shared" si="0"/>
        <v>89.277105555555565</v>
      </c>
      <c r="X103" s="20">
        <f t="shared" si="1"/>
        <v>166.93248585858586</v>
      </c>
      <c r="Y103" s="23">
        <f t="shared" si="2"/>
        <v>100.83061333333332</v>
      </c>
      <c r="Z103" s="23">
        <f t="shared" si="3"/>
        <v>163.87417806060606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280.65025444444444</v>
      </c>
      <c r="AJ103" s="9">
        <f t="shared" si="8"/>
        <v>0.75866314523057832</v>
      </c>
      <c r="AK103" s="9">
        <f t="shared" si="9"/>
        <v>0.75866314523057832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Encargos'!$M21-'Swap - Encargos'!$L21)*(1+SUM($B104:$B$228))</f>
        <v>82.058400000000006</v>
      </c>
      <c r="M104" s="4">
        <f>Forward!M104*(1+SUM($B104:$B$228))+(-'Swap - Encargos'!D21-'Swap - Encargos'!$M21-'Swap - Encargos'!$L21)*(1+SUM($B104:$B$228))</f>
        <v>84.337799999999987</v>
      </c>
      <c r="N104" s="4">
        <f>Forward!N104*(1+SUM($B104:$B$228))+(-'Swap - Encargos'!E21-'Swap - Encargos'!$M21-'Swap - Encargos'!$L21)*(1+SUM($B104:$B$228))</f>
        <v>98.014199999999988</v>
      </c>
      <c r="O104" s="4">
        <f>Forward!O104*(1+SUM($B104:$B$228))+(-'Swap - Encargos'!F21-'Swap - Encargos'!$M21-'Swap - Encargos'!$L21)*(1+SUM($B104:$B$228))</f>
        <v>103.71270000000001</v>
      </c>
      <c r="P104" s="4">
        <f>Forward!P104*(1+SUM($B104:$B$228))+(-'Swap - Encargos'!G21-'Swap - Encargos'!$M21-'Swap - Encargos'!$L21)*(1+SUM($B104:$B$228))</f>
        <v>113.97</v>
      </c>
      <c r="Q104" s="4">
        <f>Forward!Q104*(1+SUM($B104:$B$228))+(-'Swap - Encargos'!H21-'Swap - Encargos'!$M21-'Swap - Encargos'!$L21)*(1+SUM($B104:$B$228))</f>
        <v>134.4846</v>
      </c>
      <c r="R104" s="4">
        <f>Forward!R104*(1+SUM($B104:$B$228))+(-'Swap - Encargos'!I21-'Swap - Encargos'!$M21-'Swap - Encargos'!$L21)*(1+SUM($B104:$B$228))</f>
        <v>131.06549999999999</v>
      </c>
      <c r="S104" s="4">
        <f>Forward!S104*(1+SUM($B104:$B$228))+(-'Swap - Encargos'!J21-'Swap - Encargos'!$M21-'Swap - Encargos'!$L21)*(1+SUM($B104:$B$228))</f>
        <v>128.7861</v>
      </c>
      <c r="T104" s="4">
        <f>Forward!T104*(1+SUM($B104:$B$228))+(-'Swap - Encargos'!K21-'Swap - Encargos'!$M21-'Swap - Encargos'!$L21)*(1+SUM($B104:$B$228))</f>
        <v>126.5067</v>
      </c>
      <c r="U104" s="4">
        <f>Forward!U104*(1+SUM($B104:$B$228))</f>
        <v>0</v>
      </c>
      <c r="V104" s="6"/>
      <c r="W104" s="20">
        <f t="shared" si="0"/>
        <v>91.74584999999999</v>
      </c>
      <c r="X104" s="20">
        <f t="shared" si="1"/>
        <v>166.93248585858586</v>
      </c>
      <c r="Y104" s="23">
        <f t="shared" si="2"/>
        <v>101.66123999999999</v>
      </c>
      <c r="Z104" s="23">
        <f t="shared" si="3"/>
        <v>163.87417806060606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278.18151</v>
      </c>
      <c r="AJ104" s="9">
        <f t="shared" si="8"/>
        <v>0.75198955275976342</v>
      </c>
      <c r="AK104" s="9">
        <f t="shared" si="9"/>
        <v>0.75198955275976342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Encargos'!$M22-'Swap - Encargos'!$L22)*(1+SUM($B105:$B$228))</f>
        <v>88.802999999999997</v>
      </c>
      <c r="M105" s="4">
        <f>Forward!M105*(1+SUM($B105:$B$228))+(-'Swap - Encargos'!D22-'Swap - Encargos'!$M22-'Swap - Encargos'!$L22)*(1+SUM($B105:$B$228))</f>
        <v>78.5565</v>
      </c>
      <c r="N105" s="4">
        <f>Forward!N105*(1+SUM($B105:$B$228))+(-'Swap - Encargos'!E22-'Swap - Encargos'!$M22-'Swap - Encargos'!$L22)*(1+SUM($B105:$B$228))</f>
        <v>95.634000000000015</v>
      </c>
      <c r="O105" s="4">
        <f>Forward!O105*(1+SUM($B105:$B$228))+(-'Swap - Encargos'!F22-'Swap - Encargos'!$M22-'Swap - Encargos'!$L22)*(1+SUM($B105:$B$228))</f>
        <v>104.74199999999999</v>
      </c>
      <c r="P105" s="4">
        <f>Forward!P105*(1+SUM($B105:$B$228))+(-'Swap - Encargos'!G22-'Swap - Encargos'!$M22-'Swap - Encargos'!$L22)*(1+SUM($B105:$B$228))</f>
        <v>119.54250000000002</v>
      </c>
      <c r="Q105" s="4">
        <f>Forward!Q105*(1+SUM($B105:$B$228))+(-'Swap - Encargos'!H22-'Swap - Encargos'!$M22-'Swap - Encargos'!$L22)*(1+SUM($B105:$B$228))</f>
        <v>127.51200000000001</v>
      </c>
      <c r="R105" s="4">
        <f>Forward!R105*(1+SUM($B105:$B$228))+(-'Swap - Encargos'!I22-'Swap - Encargos'!$M22-'Swap - Encargos'!$L22)*(1+SUM($B105:$B$228))</f>
        <v>128.65049999999999</v>
      </c>
      <c r="S105" s="4">
        <f>Forward!S105*(1+SUM($B105:$B$228))+(-'Swap - Encargos'!J22-'Swap - Encargos'!$M22-'Swap - Encargos'!$L22)*(1+SUM($B105:$B$228))</f>
        <v>126.37350000000001</v>
      </c>
      <c r="T105" s="4">
        <f>Forward!T105*(1+SUM($B105:$B$228))+(-'Swap - Encargos'!K22-'Swap - Encargos'!$M22-'Swap - Encargos'!$L22)*(1+SUM($B105:$B$228))</f>
        <v>124.09649999999999</v>
      </c>
      <c r="U105" s="4">
        <f>Forward!U105*(1+SUM($B105:$B$228))</f>
        <v>0</v>
      </c>
      <c r="V105" s="6"/>
      <c r="W105" s="20">
        <f t="shared" si="0"/>
        <v>90.763750000000016</v>
      </c>
      <c r="X105" s="20">
        <f t="shared" si="1"/>
        <v>166.93248585858586</v>
      </c>
      <c r="Y105" s="23">
        <f t="shared" si="2"/>
        <v>101.97165</v>
      </c>
      <c r="Z105" s="23">
        <f t="shared" si="3"/>
        <v>163.87417806060606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279.16361000000001</v>
      </c>
      <c r="AJ105" s="9">
        <f t="shared" si="8"/>
        <v>0.75464439829484353</v>
      </c>
      <c r="AK105" s="9">
        <f t="shared" si="9"/>
        <v>0.75464439829484353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Encargos'!$M23-'Swap - Encargos'!$L23)*(1+SUM($B106:$B$228))</f>
        <v>82.898799999999994</v>
      </c>
      <c r="M106" s="4">
        <f>Forward!M106*(1+SUM($B106:$B$228))+(-'Swap - Encargos'!D23-'Swap - Encargos'!$M23-'Swap - Encargos'!$L23)*(1+SUM($B106:$B$228))</f>
        <v>78.356399999999994</v>
      </c>
      <c r="N106" s="4">
        <f>Forward!N106*(1+SUM($B106:$B$228))+(-'Swap - Encargos'!E23-'Swap - Encargos'!$M23-'Swap - Encargos'!$L23)*(1+SUM($B106:$B$228))</f>
        <v>88.576800000000006</v>
      </c>
      <c r="O106" s="4">
        <f>Forward!O106*(1+SUM($B106:$B$228))+(-'Swap - Encargos'!F23-'Swap - Encargos'!$M23-'Swap - Encargos'!$L23)*(1+SUM($B106:$B$228))</f>
        <v>98.797199999999989</v>
      </c>
      <c r="P106" s="4">
        <f>Forward!P106*(1+SUM($B106:$B$228))+(-'Swap - Encargos'!G23-'Swap - Encargos'!$M23-'Swap - Encargos'!$L23)*(1+SUM($B106:$B$228))</f>
        <v>119.238</v>
      </c>
      <c r="Q106" s="4">
        <f>Forward!Q106*(1+SUM($B106:$B$228))+(-'Swap - Encargos'!H23-'Swap - Encargos'!$M23-'Swap - Encargos'!$L23)*(1+SUM($B106:$B$228))</f>
        <v>128.3228</v>
      </c>
      <c r="R106" s="4">
        <f>Forward!R106*(1+SUM($B106:$B$228))+(-'Swap - Encargos'!I23-'Swap - Encargos'!$M23-'Swap - Encargos'!$L23)*(1+SUM($B106:$B$228))</f>
        <v>128.3228</v>
      </c>
      <c r="S106" s="4">
        <f>Forward!S106*(1+SUM($B106:$B$228))+(-'Swap - Encargos'!J23-'Swap - Encargos'!$M23-'Swap - Encargos'!$L23)*(1+SUM($B106:$B$228))</f>
        <v>126.05159999999998</v>
      </c>
      <c r="T106" s="4">
        <f>Forward!T106*(1+SUM($B106:$B$228))+(-'Swap - Encargos'!K23-'Swap - Encargos'!$M23-'Swap - Encargos'!$L23)*(1+SUM($B106:$B$228))</f>
        <v>123.78039999999999</v>
      </c>
      <c r="U106" s="4">
        <f>Forward!U106*(1+SUM($B106:$B$228))</f>
        <v>0</v>
      </c>
      <c r="V106" s="6"/>
      <c r="W106" s="20">
        <f t="shared" si="0"/>
        <v>86.810311111111105</v>
      </c>
      <c r="X106" s="20">
        <f t="shared" si="1"/>
        <v>166.93248585858586</v>
      </c>
      <c r="Y106" s="23">
        <f t="shared" si="2"/>
        <v>99.629973333333325</v>
      </c>
      <c r="Z106" s="23">
        <f t="shared" si="3"/>
        <v>163.87417806060606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283.11704888888892</v>
      </c>
      <c r="AJ106" s="9">
        <f t="shared" si="8"/>
        <v>0.76533146639623761</v>
      </c>
      <c r="AK106" s="9">
        <f t="shared" si="9"/>
        <v>0.76533146639623761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Encargos'!$M24-'Swap - Encargos'!$L24)*(1+SUM($B107:$B$228))</f>
        <v>87.240999999999985</v>
      </c>
      <c r="M107" s="4">
        <f>Forward!M107*(1+SUM($B107:$B$228))+(-'Swap - Encargos'!D24-'Swap - Encargos'!$M24-'Swap - Encargos'!$L24)*(1+SUM($B107:$B$228))</f>
        <v>77.043999999999997</v>
      </c>
      <c r="N107" s="4">
        <f>Forward!N107*(1+SUM($B107:$B$228))+(-'Swap - Encargos'!E24-'Swap - Encargos'!$M24-'Swap - Encargos'!$L24)*(1+SUM($B107:$B$228))</f>
        <v>97.438000000000017</v>
      </c>
      <c r="O107" s="4">
        <f>Forward!O107*(1+SUM($B107:$B$228))+(-'Swap - Encargos'!F24-'Swap - Encargos'!$M24-'Swap - Encargos'!$L24)*(1+SUM($B107:$B$228))</f>
        <v>106.502</v>
      </c>
      <c r="P107" s="4">
        <f>Forward!P107*(1+SUM($B107:$B$228))+(-'Swap - Encargos'!G24-'Swap - Encargos'!$M24-'Swap - Encargos'!$L24)*(1+SUM($B107:$B$228))</f>
        <v>112.167</v>
      </c>
      <c r="Q107" s="4">
        <f>Forward!Q107*(1+SUM($B107:$B$228))+(-'Swap - Encargos'!H24-'Swap - Encargos'!$M24-'Swap - Encargos'!$L24)*(1+SUM($B107:$B$228))</f>
        <v>126.89599999999999</v>
      </c>
      <c r="R107" s="4">
        <f>Forward!R107*(1+SUM($B107:$B$228))+(-'Swap - Encargos'!I24-'Swap - Encargos'!$M24-'Swap - Encargos'!$L24)*(1+SUM($B107:$B$228))</f>
        <v>125.76300000000001</v>
      </c>
      <c r="S107" s="4">
        <f>Forward!S107*(1+SUM($B107:$B$228))+(-'Swap - Encargos'!J24-'Swap - Encargos'!$M24-'Swap - Encargos'!$L24)*(1+SUM($B107:$B$228))</f>
        <v>123.49700000000001</v>
      </c>
      <c r="T107" s="4">
        <f>Forward!T107*(1+SUM($B107:$B$228))+(-'Swap - Encargos'!K24-'Swap - Encargos'!$M24-'Swap - Encargos'!$L24)*(1+SUM($B107:$B$228))</f>
        <v>121.23099999999999</v>
      </c>
      <c r="U107" s="4">
        <f>Forward!U107*(1+SUM($B107:$B$228))</f>
        <v>0</v>
      </c>
      <c r="V107" s="6"/>
      <c r="W107" s="20">
        <f t="shared" si="0"/>
        <v>92.05625000000002</v>
      </c>
      <c r="X107" s="20">
        <f t="shared" si="1"/>
        <v>166.93248585858586</v>
      </c>
      <c r="Y107" s="23">
        <f t="shared" si="2"/>
        <v>102.02665</v>
      </c>
      <c r="Z107" s="23">
        <f t="shared" si="3"/>
        <v>163.87417806060606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277.87110999999999</v>
      </c>
      <c r="AJ107" s="9">
        <f t="shared" si="8"/>
        <v>0.75115046910831351</v>
      </c>
      <c r="AK107" s="9">
        <f t="shared" si="9"/>
        <v>0.75115046910831351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Encargos'!$M25-'Swap - Encargos'!$L25)*(1+SUM($B108:$B$228))</f>
        <v>88.186800000000005</v>
      </c>
      <c r="M108" s="4">
        <f>Forward!M108*(1+SUM($B108:$B$228))+(-'Swap - Encargos'!D25-'Swap - Encargos'!$M25-'Swap - Encargos'!$L25)*(1+SUM($B108:$B$228))</f>
        <v>91.578600000000009</v>
      </c>
      <c r="N108" s="4">
        <f>Forward!N108*(1+SUM($B108:$B$228))+(-'Swap - Encargos'!E25-'Swap - Encargos'!$M25-'Swap - Encargos'!$L25)*(1+SUM($B108:$B$228))</f>
        <v>107.40699999999998</v>
      </c>
      <c r="O108" s="4">
        <f>Forward!O108*(1+SUM($B108:$B$228))+(-'Swap - Encargos'!F25-'Swap - Encargos'!$M25-'Swap - Encargos'!$L25)*(1+SUM($B108:$B$228))</f>
        <v>115.3212</v>
      </c>
      <c r="P108" s="4">
        <f>Forward!P108*(1+SUM($B108:$B$228))+(-'Swap - Encargos'!G25-'Swap - Encargos'!$M25-'Swap - Encargos'!$L25)*(1+SUM($B108:$B$228))</f>
        <v>114.1906</v>
      </c>
      <c r="Q108" s="4">
        <f>Forward!Q108*(1+SUM($B108:$B$228))+(-'Swap - Encargos'!H25-'Swap - Encargos'!$M25-'Swap - Encargos'!$L25)*(1+SUM($B108:$B$228))</f>
        <v>130.01900000000001</v>
      </c>
      <c r="R108" s="4">
        <f>Forward!R108*(1+SUM($B108:$B$228))+(-'Swap - Encargos'!I25-'Swap - Encargos'!$M25-'Swap - Encargos'!$L25)*(1+SUM($B108:$B$228))</f>
        <v>127.7578</v>
      </c>
      <c r="S108" s="4">
        <f>Forward!S108*(1+SUM($B108:$B$228))+(-'Swap - Encargos'!J25-'Swap - Encargos'!$M25-'Swap - Encargos'!$L25)*(1+SUM($B108:$B$228))</f>
        <v>125.4966</v>
      </c>
      <c r="T108" s="4">
        <f>Forward!T108*(1+SUM($B108:$B$228))+(-'Swap - Encargos'!K25-'Swap - Encargos'!$M25-'Swap - Encargos'!$L25)*(1+SUM($B108:$B$228))</f>
        <v>123.2354</v>
      </c>
      <c r="U108" s="4">
        <f>Forward!U108*(1+SUM($B108:$B$228))</f>
        <v>0</v>
      </c>
      <c r="V108" s="6"/>
      <c r="W108" s="20">
        <f t="shared" si="0"/>
        <v>103.26146666666665</v>
      </c>
      <c r="X108" s="20">
        <f t="shared" si="1"/>
        <v>166.93248585858586</v>
      </c>
      <c r="Y108" s="23">
        <f t="shared" si="2"/>
        <v>110.30887333333334</v>
      </c>
      <c r="Z108" s="23">
        <f t="shared" si="3"/>
        <v>163.87417806060606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266.66589333333337</v>
      </c>
      <c r="AJ108" s="9">
        <f t="shared" si="8"/>
        <v>0.72086015301310336</v>
      </c>
      <c r="AK108" s="9">
        <f t="shared" si="9"/>
        <v>0.72086015301310336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Encargos'!$M26-'Swap - Encargos'!$L26)*(1+SUM($B109:$B$228))</f>
        <v>90.22399999999999</v>
      </c>
      <c r="M109" s="4">
        <f>Forward!M109*(1+SUM($B109:$B$228))+(-'Swap - Encargos'!D26-'Swap - Encargos'!$M26-'Swap - Encargos'!$L26)*(1+SUM($B109:$B$228))</f>
        <v>92.479599999999976</v>
      </c>
      <c r="N109" s="4">
        <f>Forward!N109*(1+SUM($B109:$B$228))+(-'Swap - Encargos'!E26-'Swap - Encargos'!$M26-'Swap - Encargos'!$L26)*(1+SUM($B109:$B$228))</f>
        <v>121.80240000000001</v>
      </c>
      <c r="O109" s="4">
        <f>Forward!O109*(1+SUM($B109:$B$228))+(-'Swap - Encargos'!F26-'Swap - Encargos'!$M26-'Swap - Encargos'!$L26)*(1+SUM($B109:$B$228))</f>
        <v>131.95259999999999</v>
      </c>
      <c r="P109" s="4">
        <f>Forward!P109*(1+SUM($B109:$B$228))+(-'Swap - Encargos'!G26-'Swap - Encargos'!$M26-'Swap - Encargos'!$L26)*(1+SUM($B109:$B$228))</f>
        <v>133.0804</v>
      </c>
      <c r="Q109" s="4">
        <f>Forward!Q109*(1+SUM($B109:$B$228))+(-'Swap - Encargos'!H26-'Swap - Encargos'!$M26-'Swap - Encargos'!$L26)*(1+SUM($B109:$B$228))</f>
        <v>137.5916</v>
      </c>
      <c r="R109" s="4">
        <f>Forward!R109*(1+SUM($B109:$B$228))+(-'Swap - Encargos'!I26-'Swap - Encargos'!$M26-'Swap - Encargos'!$L26)*(1+SUM($B109:$B$228))</f>
        <v>139.84719999999999</v>
      </c>
      <c r="S109" s="4">
        <f>Forward!S109*(1+SUM($B109:$B$228))+(-'Swap - Encargos'!J26-'Swap - Encargos'!$M26-'Swap - Encargos'!$L26)*(1+SUM($B109:$B$228))</f>
        <v>137.59159999999997</v>
      </c>
      <c r="T109" s="4">
        <f>Forward!T109*(1+SUM($B109:$B$228))+(-'Swap - Encargos'!K26-'Swap - Encargos'!$M26-'Swap - Encargos'!$L26)*(1+SUM($B109:$B$228))</f>
        <v>135.33600000000001</v>
      </c>
      <c r="U109" s="4">
        <f>Forward!U109*(1+SUM($B109:$B$228))</f>
        <v>0</v>
      </c>
      <c r="V109" s="6"/>
      <c r="W109" s="20">
        <f t="shared" si="0"/>
        <v>114.25240555555553</v>
      </c>
      <c r="X109" s="20">
        <f t="shared" si="1"/>
        <v>166.93248585858586</v>
      </c>
      <c r="Y109" s="23">
        <f t="shared" si="2"/>
        <v>122.59185999999998</v>
      </c>
      <c r="Z109" s="23">
        <f t="shared" si="3"/>
        <v>163.87417806060606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255.6749544444445</v>
      </c>
      <c r="AJ109" s="9">
        <f t="shared" si="8"/>
        <v>0.69114907976648299</v>
      </c>
      <c r="AK109" s="9">
        <f t="shared" si="9"/>
        <v>0.69114907976648299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Encargos'!$M27-'Swap - Encargos'!$L27)*(1+SUM($B110:$B$228))</f>
        <v>92.25</v>
      </c>
      <c r="N110" s="4">
        <f>Forward!N110*(1+SUM($B110:$B$228))+(-'Swap - Encargos'!E27-'Swap - Encargos'!$M27-'Swap - Encargos'!$L27)*(1+SUM($B110:$B$228))</f>
        <v>105.75</v>
      </c>
      <c r="O110" s="4">
        <f>Forward!O110*(1+SUM($B110:$B$228))+(-'Swap - Encargos'!F27-'Swap - Encargos'!$M27-'Swap - Encargos'!$L27)*(1+SUM($B110:$B$228))</f>
        <v>120.375</v>
      </c>
      <c r="P110" s="4">
        <f>Forward!P110*(1+SUM($B110:$B$228))+(-'Swap - Encargos'!G27-'Swap - Encargos'!$M27-'Swap - Encargos'!$L27)*(1+SUM($B110:$B$228))</f>
        <v>147.375</v>
      </c>
      <c r="Q110" s="4">
        <f>Forward!Q110*(1+SUM($B110:$B$228))+(-'Swap - Encargos'!H27-'Swap - Encargos'!$M27-'Swap - Encargos'!$L27)*(1+SUM($B110:$B$228))</f>
        <v>146.25</v>
      </c>
      <c r="R110" s="4">
        <f>Forward!R110*(1+SUM($B110:$B$228))+(-'Swap - Encargos'!I27-'Swap - Encargos'!$M27-'Swap - Encargos'!$L27)*(1+SUM($B110:$B$228))</f>
        <v>146.25</v>
      </c>
      <c r="S110" s="4">
        <f>Forward!S110*(1+SUM($B110:$B$228))+(-'Swap - Encargos'!J27-'Swap - Encargos'!$M27-'Swap - Encargos'!$L27)*(1+SUM($B110:$B$228))</f>
        <v>144</v>
      </c>
      <c r="T110" s="4">
        <f>Forward!T110*(1+SUM($B110:$B$228))+(-'Swap - Encargos'!K27-'Swap - Encargos'!$M27-'Swap - Encargos'!$L27)*(1+SUM($B110:$B$228))</f>
        <v>141.75</v>
      </c>
      <c r="U110" s="4">
        <f>Forward!U110*(1+SUM($B110:$B$228))</f>
        <v>0</v>
      </c>
      <c r="V110" s="6"/>
      <c r="W110" s="20">
        <f t="shared" si="0"/>
        <v>106.125</v>
      </c>
      <c r="X110" s="20">
        <f t="shared" si="1"/>
        <v>166.93248585858586</v>
      </c>
      <c r="Y110" s="23">
        <f t="shared" si="2"/>
        <v>122.4</v>
      </c>
      <c r="Z110" s="23">
        <f t="shared" si="3"/>
        <v>163.87417806060606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283.6875</v>
      </c>
      <c r="AJ110" s="9">
        <f t="shared" si="8"/>
        <v>0.72775372775372771</v>
      </c>
      <c r="AK110" s="9">
        <f t="shared" si="9"/>
        <v>0.72775372775372771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Encargos'!$M28-'Swap - Encargos'!$L28)*(1+SUM($B111:$B$228))</f>
        <v>134.49600000000001</v>
      </c>
      <c r="N111" s="4">
        <f>Forward!N111*(1+SUM($B111:$B$228))+(-'Swap - Encargos'!E28-'Swap - Encargos'!$M28-'Swap - Encargos'!$L28)*(1+SUM($B111:$B$228))</f>
        <v>198.38160000000002</v>
      </c>
      <c r="O111" s="4">
        <f>Forward!O111*(1+SUM($B111:$B$228))+(-'Swap - Encargos'!F28-'Swap - Encargos'!$M28-'Swap - Encargos'!$L28)*(1+SUM($B111:$B$228))</f>
        <v>193.89840000000001</v>
      </c>
      <c r="P111" s="4">
        <f>Forward!P111*(1+SUM($B111:$B$228))+(-'Swap - Encargos'!G28-'Swap - Encargos'!$M28-'Swap - Encargos'!$L28)*(1+SUM($B111:$B$228))</f>
        <v>183.81119999999999</v>
      </c>
      <c r="Q111" s="4">
        <f>Forward!Q111*(1+SUM($B111:$B$228))+(-'Swap - Encargos'!H28-'Swap - Encargos'!$M28-'Swap - Encargos'!$L28)*(1+SUM($B111:$B$228))</f>
        <v>174.84479999999999</v>
      </c>
      <c r="R111" s="4">
        <f>Forward!R111*(1+SUM($B111:$B$228))+(-'Swap - Encargos'!I28-'Swap - Encargos'!$M28-'Swap - Encargos'!$L28)*(1+SUM($B111:$B$228))</f>
        <v>168.12</v>
      </c>
      <c r="S111" s="4">
        <f>Forward!S111*(1+SUM($B111:$B$228))+(-'Swap - Encargos'!J28-'Swap - Encargos'!$M28-'Swap - Encargos'!$L28)*(1+SUM($B111:$B$228))</f>
        <v>162.51599999999999</v>
      </c>
      <c r="T111" s="4">
        <f>Forward!T111*(1+SUM($B111:$B$228))+(-'Swap - Encargos'!K28-'Swap - Encargos'!$M28-'Swap - Encargos'!$L28)*(1+SUM($B111:$B$228))</f>
        <v>156.91200000000001</v>
      </c>
      <c r="U111" s="4">
        <f>Forward!U111*(1+SUM($B111:$B$228))</f>
        <v>0</v>
      </c>
      <c r="V111" s="6"/>
      <c r="W111" s="20">
        <f t="shared" si="0"/>
        <v>176.96186666666668</v>
      </c>
      <c r="X111" s="20">
        <f t="shared" si="1"/>
        <v>166.93248585858586</v>
      </c>
      <c r="Y111" s="23">
        <f t="shared" si="2"/>
        <v>177.64680000000001</v>
      </c>
      <c r="Z111" s="23">
        <f t="shared" si="3"/>
        <v>163.87417806060606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212.85063333333332</v>
      </c>
      <c r="AJ111" s="9">
        <f t="shared" si="8"/>
        <v>0.54603337074448177</v>
      </c>
      <c r="AK111" s="9">
        <f t="shared" si="9"/>
        <v>0.54603337074448177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Encargos'!$M29-'Swap - Encargos'!$L29)*(1+SUM($B112:$B$228))</f>
        <v>139.0625</v>
      </c>
      <c r="N112" s="4">
        <f>Forward!N112*(1+SUM($B112:$B$228))+(-'Swap - Encargos'!E29-'Swap - Encargos'!$M29-'Swap - Encargos'!$L29)*(1+SUM($B112:$B$228))</f>
        <v>175.77500000000001</v>
      </c>
      <c r="O112" s="4">
        <f>Forward!O112*(1+SUM($B112:$B$228))+(-'Swap - Encargos'!F29-'Swap - Encargos'!$M29-'Swap - Encargos'!$L29)*(1+SUM($B112:$B$228))</f>
        <v>172.4375</v>
      </c>
      <c r="P112" s="4">
        <f>Forward!P112*(1+SUM($B112:$B$228))+(-'Swap - Encargos'!G29-'Swap - Encargos'!$M29-'Swap - Encargos'!$L29)*(1+SUM($B112:$B$228))</f>
        <v>163.53750000000002</v>
      </c>
      <c r="Q112" s="4">
        <f>Forward!Q112*(1+SUM($B112:$B$228))+(-'Swap - Encargos'!H29-'Swap - Encargos'!$M29-'Swap - Encargos'!$L29)*(1+SUM($B112:$B$228))</f>
        <v>170.21250000000001</v>
      </c>
      <c r="R112" s="4">
        <f>Forward!R112*(1+SUM($B112:$B$228))+(-'Swap - Encargos'!I29-'Swap - Encargos'!$M29-'Swap - Encargos'!$L29)*(1+SUM($B112:$B$228))</f>
        <v>167.98750000000001</v>
      </c>
      <c r="S112" s="4">
        <f>Forward!S112*(1+SUM($B112:$B$228))+(-'Swap - Encargos'!J29-'Swap - Encargos'!$M29-'Swap - Encargos'!$L29)*(1+SUM($B112:$B$228))</f>
        <v>162.42500000000001</v>
      </c>
      <c r="T112" s="4">
        <f>Forward!T112*(1+SUM($B112:$B$228))+(-'Swap - Encargos'!K29-'Swap - Encargos'!$M29-'Swap - Encargos'!$L29)*(1+SUM($B112:$B$228))</f>
        <v>156.86250000000001</v>
      </c>
      <c r="U112" s="4">
        <f>Forward!U112*(1+SUM($B112:$B$228))</f>
        <v>0</v>
      </c>
      <c r="V112" s="6"/>
      <c r="W112" s="20">
        <f t="shared" si="0"/>
        <v>163.78472222222223</v>
      </c>
      <c r="X112" s="20">
        <f t="shared" si="1"/>
        <v>166.93248585858586</v>
      </c>
      <c r="Y112" s="23">
        <f t="shared" si="2"/>
        <v>165.16916666666665</v>
      </c>
      <c r="Z112" s="23">
        <f t="shared" si="3"/>
        <v>163.87417806060606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226.02777777777777</v>
      </c>
      <c r="AJ112" s="9">
        <f t="shared" si="8"/>
        <v>0.57983717242976496</v>
      </c>
      <c r="AK112" s="9">
        <f t="shared" si="9"/>
        <v>0.57983717242976496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Encargos'!$M30-'Swap - Encargos'!$L30)*(1+SUM($B113:$B$228))</f>
        <v>119.97719999999998</v>
      </c>
      <c r="N113" s="4">
        <f>Forward!N113*(1+SUM($B113:$B$228))+(-'Swap - Encargos'!E30-'Swap - Encargos'!$M30-'Swap - Encargos'!$L30)*(1+SUM($B113:$B$228))</f>
        <v>153.30420000000001</v>
      </c>
      <c r="O113" s="4">
        <f>Forward!O113*(1+SUM($B113:$B$228))+(-'Swap - Encargos'!F30-'Swap - Encargos'!$M30-'Swap - Encargos'!$L30)*(1+SUM($B113:$B$228))</f>
        <v>161.0805</v>
      </c>
      <c r="P113" s="4">
        <f>Forward!P113*(1+SUM($B113:$B$228))+(-'Swap - Encargos'!G30-'Swap - Encargos'!$M30-'Swap - Encargos'!$L30)*(1+SUM($B113:$B$228))</f>
        <v>161.0805</v>
      </c>
      <c r="Q113" s="4">
        <f>Forward!Q113*(1+SUM($B113:$B$228))+(-'Swap - Encargos'!H30-'Swap - Encargos'!$M30-'Swap - Encargos'!$L30)*(1+SUM($B113:$B$228))</f>
        <v>153.30420000000001</v>
      </c>
      <c r="R113" s="4">
        <f>Forward!R113*(1+SUM($B113:$B$228))+(-'Swap - Encargos'!I30-'Swap - Encargos'!$M30-'Swap - Encargos'!$L30)*(1+SUM($B113:$B$228))</f>
        <v>152.19330000000002</v>
      </c>
      <c r="S113" s="4">
        <f>Forward!S113*(1+SUM($B113:$B$228))+(-'Swap - Encargos'!J30-'Swap - Encargos'!$M30-'Swap - Encargos'!$L30)*(1+SUM($B113:$B$228))</f>
        <v>146.6388</v>
      </c>
      <c r="T113" s="4">
        <f>Forward!T113*(1+SUM($B113:$B$228))+(-'Swap - Encargos'!K30-'Swap - Encargos'!$M30-'Swap - Encargos'!$L30)*(1+SUM($B113:$B$228))</f>
        <v>141.08429999999998</v>
      </c>
      <c r="U113" s="4">
        <f>Forward!U113*(1+SUM($B113:$B$228))</f>
        <v>0</v>
      </c>
      <c r="V113" s="6"/>
      <c r="W113" s="20">
        <f t="shared" si="0"/>
        <v>148.21257500000002</v>
      </c>
      <c r="X113" s="20">
        <f t="shared" si="1"/>
        <v>166.93248585858586</v>
      </c>
      <c r="Y113" s="23">
        <f t="shared" si="2"/>
        <v>151.36012500000004</v>
      </c>
      <c r="Z113" s="23">
        <f t="shared" si="3"/>
        <v>163.87417806060606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241.59992499999998</v>
      </c>
      <c r="AJ113" s="9">
        <f t="shared" si="8"/>
        <v>0.61978496071829403</v>
      </c>
      <c r="AK113" s="9">
        <f t="shared" si="9"/>
        <v>0.61978496071829403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Encargos'!$M31-'Swap - Encargos'!$L31)*(1+SUM($B114:$B$228))</f>
        <v>88.568000000000012</v>
      </c>
      <c r="N114" s="4">
        <f>Forward!N114*(1+SUM($B114:$B$228))+(-'Swap - Encargos'!E31-'Swap - Encargos'!$M31-'Swap - Encargos'!$L31)*(1+SUM($B114:$B$228))</f>
        <v>131.7449</v>
      </c>
      <c r="O114" s="4">
        <f>Forward!O114*(1+SUM($B114:$B$228))+(-'Swap - Encargos'!F31-'Swap - Encargos'!$M31-'Swap - Encargos'!$L31)*(1+SUM($B114:$B$228))</f>
        <v>148.35140000000001</v>
      </c>
      <c r="P114" s="4">
        <f>Forward!P114*(1+SUM($B114:$B$228))+(-'Swap - Encargos'!G31-'Swap - Encargos'!$M31-'Swap - Encargos'!$L31)*(1+SUM($B114:$B$228))</f>
        <v>148.35140000000001</v>
      </c>
      <c r="Q114" s="4">
        <f>Forward!Q114*(1+SUM($B114:$B$228))+(-'Swap - Encargos'!H31-'Swap - Encargos'!$M31-'Swap - Encargos'!$L31)*(1+SUM($B114:$B$228))</f>
        <v>145.0301</v>
      </c>
      <c r="R114" s="4">
        <f>Forward!R114*(1+SUM($B114:$B$228))+(-'Swap - Encargos'!I31-'Swap - Encargos'!$M31-'Swap - Encargos'!$L31)*(1+SUM($B114:$B$228))</f>
        <v>140.60169999999999</v>
      </c>
      <c r="S114" s="4">
        <f>Forward!S114*(1+SUM($B114:$B$228))+(-'Swap - Encargos'!J31-'Swap - Encargos'!$M31-'Swap - Encargos'!$L31)*(1+SUM($B114:$B$228))</f>
        <v>135.06619999999998</v>
      </c>
      <c r="T114" s="4">
        <f>Forward!T114*(1+SUM($B114:$B$228))+(-'Swap - Encargos'!K31-'Swap - Encargos'!$M31-'Swap - Encargos'!$L31)*(1+SUM($B114:$B$228))</f>
        <v>129.5307</v>
      </c>
      <c r="U114" s="4">
        <f>Forward!U114*(1+SUM($B114:$B$228))</f>
        <v>0</v>
      </c>
      <c r="V114" s="6"/>
      <c r="W114" s="20">
        <f t="shared" si="0"/>
        <v>129.5307</v>
      </c>
      <c r="X114" s="20">
        <f t="shared" si="1"/>
        <v>166.93248585858586</v>
      </c>
      <c r="Y114" s="23">
        <f t="shared" si="2"/>
        <v>135.87807333333333</v>
      </c>
      <c r="Z114" s="23">
        <f t="shared" si="3"/>
        <v>163.87417806060606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260.28179999999998</v>
      </c>
      <c r="AJ114" s="9">
        <f t="shared" si="8"/>
        <v>0.66771024531024525</v>
      </c>
      <c r="AK114" s="9">
        <f t="shared" si="9"/>
        <v>0.66771024531024525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Encargos'!$M32-'Swap - Encargos'!$L32)*(1+SUM($B115:$B$228))</f>
        <v>151.04249999999999</v>
      </c>
      <c r="N115" s="4">
        <f>Forward!N115*(1+SUM($B115:$B$228))+(-'Swap - Encargos'!E32-'Swap - Encargos'!$M32-'Swap - Encargos'!$L32)*(1+SUM($B115:$B$228))</f>
        <v>167.58</v>
      </c>
      <c r="O115" s="4">
        <f>Forward!O115*(1+SUM($B115:$B$228))+(-'Swap - Encargos'!F32-'Swap - Encargos'!$M32-'Swap - Encargos'!$L32)*(1+SUM($B115:$B$228))</f>
        <v>166.47750000000002</v>
      </c>
      <c r="P115" s="4">
        <f>Forward!P115*(1+SUM($B115:$B$228))+(-'Swap - Encargos'!G32-'Swap - Encargos'!$M32-'Swap - Encargos'!$L32)*(1+SUM($B115:$B$228))</f>
        <v>157.65750000000003</v>
      </c>
      <c r="Q115" s="4">
        <f>Forward!Q115*(1+SUM($B115:$B$228))+(-'Swap - Encargos'!H32-'Swap - Encargos'!$M32-'Swap - Encargos'!$L32)*(1+SUM($B115:$B$228))</f>
        <v>153.2475</v>
      </c>
      <c r="R115" s="4">
        <f>Forward!R115*(1+SUM($B115:$B$228))+(-'Swap - Encargos'!I32-'Swap - Encargos'!$M32-'Swap - Encargos'!$L32)*(1+SUM($B115:$B$228))</f>
        <v>148.83750000000001</v>
      </c>
      <c r="S115" s="4">
        <f>Forward!S115*(1+SUM($B115:$B$228))+(-'Swap - Encargos'!J32-'Swap - Encargos'!$M32-'Swap - Encargos'!$L32)*(1+SUM($B115:$B$228))</f>
        <v>143.32499999999999</v>
      </c>
      <c r="T115" s="4">
        <f>Forward!T115*(1+SUM($B115:$B$228))+(-'Swap - Encargos'!K32-'Swap - Encargos'!$M32-'Swap - Encargos'!$L32)*(1+SUM($B115:$B$228))</f>
        <v>137.8125</v>
      </c>
      <c r="U115" s="4">
        <f>Forward!U115*(1+SUM($B115:$B$228))</f>
        <v>0</v>
      </c>
      <c r="V115" s="6"/>
      <c r="W115" s="20">
        <f t="shared" si="0"/>
        <v>162.61875000000001</v>
      </c>
      <c r="X115" s="20">
        <f t="shared" si="1"/>
        <v>166.93248585858586</v>
      </c>
      <c r="Y115" s="23">
        <f t="shared" si="2"/>
        <v>159.01724999999999</v>
      </c>
      <c r="Z115" s="23">
        <f t="shared" si="3"/>
        <v>163.87417806060606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227.19374999999999</v>
      </c>
      <c r="AJ115" s="9">
        <f t="shared" si="8"/>
        <v>0.58282828282828281</v>
      </c>
      <c r="AK115" s="9">
        <f t="shared" si="9"/>
        <v>0.58282828282828281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Encargos'!$M33-'Swap - Encargos'!$L33)*(1+SUM($B116:$B$228))</f>
        <v>214.578</v>
      </c>
      <c r="N116" s="4">
        <f>Forward!N116*(1+SUM($B116:$B$228))+(-'Swap - Encargos'!E33-'Swap - Encargos'!$M33-'Swap - Encargos'!$L33)*(1+SUM($B116:$B$228))</f>
        <v>192.57000000000002</v>
      </c>
      <c r="O116" s="4">
        <f>Forward!O116*(1+SUM($B116:$B$228))+(-'Swap - Encargos'!F33-'Swap - Encargos'!$M33-'Swap - Encargos'!$L33)*(1+SUM($B116:$B$228))</f>
        <v>176.06400000000002</v>
      </c>
      <c r="P116" s="4">
        <f>Forward!P116*(1+SUM($B116:$B$228))+(-'Swap - Encargos'!G33-'Swap - Encargos'!$M33-'Swap - Encargos'!$L33)*(1+SUM($B116:$B$228))</f>
        <v>158.45760000000001</v>
      </c>
      <c r="Q116" s="4">
        <f>Forward!Q116*(1+SUM($B116:$B$228))+(-'Swap - Encargos'!H33-'Swap - Encargos'!$M33-'Swap - Encargos'!$L33)*(1+SUM($B116:$B$228))</f>
        <v>156.2568</v>
      </c>
      <c r="R116" s="4">
        <f>Forward!R116*(1+SUM($B116:$B$228))+(-'Swap - Encargos'!I33-'Swap - Encargos'!$M33-'Swap - Encargos'!$L33)*(1+SUM($B116:$B$228))</f>
        <v>149.65440000000001</v>
      </c>
      <c r="S116" s="4">
        <f>Forward!S116*(1+SUM($B116:$B$228))+(-'Swap - Encargos'!J33-'Swap - Encargos'!$M33-'Swap - Encargos'!$L33)*(1+SUM($B116:$B$228))</f>
        <v>144.1524</v>
      </c>
      <c r="T116" s="4">
        <f>Forward!T116*(1+SUM($B116:$B$228))+(-'Swap - Encargos'!K33-'Swap - Encargos'!$M33-'Swap - Encargos'!$L33)*(1+SUM($B116:$B$228))</f>
        <v>138.65039999999999</v>
      </c>
      <c r="U116" s="4">
        <f>Forward!U116*(1+SUM($B116:$B$228))</f>
        <v>0</v>
      </c>
      <c r="V116" s="6"/>
      <c r="W116" s="20">
        <f t="shared" si="0"/>
        <v>185.0506</v>
      </c>
      <c r="X116" s="20">
        <f t="shared" si="1"/>
        <v>166.93248585858586</v>
      </c>
      <c r="Y116" s="23">
        <f t="shared" si="2"/>
        <v>173.09292000000002</v>
      </c>
      <c r="Z116" s="23">
        <f t="shared" si="3"/>
        <v>163.87417806060606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204.7619</v>
      </c>
      <c r="AJ116" s="9">
        <f t="shared" si="8"/>
        <v>0.52528305274971943</v>
      </c>
      <c r="AK116" s="9">
        <f t="shared" si="9"/>
        <v>0.52528305274971943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Encargos'!$M34-'Swap - Encargos'!$L34)*(1+SUM($B117:$B$228))</f>
        <v>161.2002</v>
      </c>
      <c r="N117" s="4">
        <f>Forward!N117*(1+SUM($B117:$B$228))+(-'Swap - Encargos'!E34-'Swap - Encargos'!$M34-'Swap - Encargos'!$L34)*(1+SUM($B117:$B$228))</f>
        <v>177.64920000000001</v>
      </c>
      <c r="O117" s="4">
        <f>Forward!O117*(1+SUM($B117:$B$228))+(-'Swap - Encargos'!F34-'Swap - Encargos'!$M34-'Swap - Encargos'!$L34)*(1+SUM($B117:$B$228))</f>
        <v>169.97300000000001</v>
      </c>
      <c r="P117" s="4">
        <f>Forward!P117*(1+SUM($B117:$B$228))+(-'Swap - Encargos'!G34-'Swap - Encargos'!$M34-'Swap - Encargos'!$L34)*(1+SUM($B117:$B$228))</f>
        <v>156.81380000000001</v>
      </c>
      <c r="Q117" s="4">
        <f>Forward!Q117*(1+SUM($B117:$B$228))+(-'Swap - Encargos'!H34-'Swap - Encargos'!$M34-'Swap - Encargos'!$L34)*(1+SUM($B117:$B$228))</f>
        <v>148.041</v>
      </c>
      <c r="R117" s="4">
        <f>Forward!R117*(1+SUM($B117:$B$228))+(-'Swap - Encargos'!I34-'Swap - Encargos'!$M34-'Swap - Encargos'!$L34)*(1+SUM($B117:$B$228))</f>
        <v>144.75119999999998</v>
      </c>
      <c r="S117" s="4">
        <f>Forward!S117*(1+SUM($B117:$B$228))+(-'Swap - Encargos'!J34-'Swap - Encargos'!$M34-'Swap - Encargos'!$L34)*(1+SUM($B117:$B$228))</f>
        <v>141.4614</v>
      </c>
      <c r="T117" s="4">
        <f>Forward!T117*(1+SUM($B117:$B$228))+(-'Swap - Encargos'!K34-'Swap - Encargos'!$M34-'Swap - Encargos'!$L34)*(1+SUM($B117:$B$228))</f>
        <v>137.07500000000002</v>
      </c>
      <c r="U117" s="4">
        <f>Forward!U117*(1+SUM($B117:$B$228))</f>
        <v>0</v>
      </c>
      <c r="V117" s="6"/>
      <c r="W117" s="20">
        <f t="shared" si="0"/>
        <v>168.75455555555558</v>
      </c>
      <c r="X117" s="20">
        <f t="shared" si="1"/>
        <v>166.93248585858586</v>
      </c>
      <c r="Y117" s="23">
        <f t="shared" si="2"/>
        <v>160.81639000000001</v>
      </c>
      <c r="Z117" s="23">
        <f t="shared" si="3"/>
        <v>163.87417806060606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221.05794444444442</v>
      </c>
      <c r="AJ117" s="9">
        <f t="shared" si="8"/>
        <v>0.56708788056936199</v>
      </c>
      <c r="AK117" s="9">
        <f t="shared" si="9"/>
        <v>0.56708788056936199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Encargos'!$M35-'Swap - Encargos'!$L35)*(1+SUM($B118:$B$228))</f>
        <v>209.08769999999998</v>
      </c>
      <c r="N118" s="4">
        <f>Forward!N118*(1+SUM($B118:$B$228))+(-'Swap - Encargos'!E35-'Swap - Encargos'!$M35-'Swap - Encargos'!$L35)*(1+SUM($B118:$B$228))</f>
        <v>183.90959999999998</v>
      </c>
      <c r="O118" s="4">
        <f>Forward!O118*(1+SUM($B118:$B$228))+(-'Swap - Encargos'!F35-'Swap - Encargos'!$M35-'Swap - Encargos'!$L35)*(1+SUM($B118:$B$228))</f>
        <v>178.43610000000001</v>
      </c>
      <c r="P118" s="4">
        <f>Forward!P118*(1+SUM($B118:$B$228))+(-'Swap - Encargos'!G35-'Swap - Encargos'!$M35-'Swap - Encargos'!$L35)*(1+SUM($B118:$B$228))</f>
        <v>163.1103</v>
      </c>
      <c r="Q118" s="4">
        <f>Forward!Q118*(1+SUM($B118:$B$228))+(-'Swap - Encargos'!H35-'Swap - Encargos'!$M35-'Swap - Encargos'!$L35)*(1+SUM($B118:$B$228))</f>
        <v>151.0686</v>
      </c>
      <c r="R118" s="4">
        <f>Forward!R118*(1+SUM($B118:$B$228))+(-'Swap - Encargos'!I35-'Swap - Encargos'!$M35-'Swap - Encargos'!$L35)*(1+SUM($B118:$B$228))</f>
        <v>147.78450000000001</v>
      </c>
      <c r="S118" s="4">
        <f>Forward!S118*(1+SUM($B118:$B$228))+(-'Swap - Encargos'!J35-'Swap - Encargos'!$M35-'Swap - Encargos'!$L35)*(1+SUM($B118:$B$228))</f>
        <v>144.50040000000001</v>
      </c>
      <c r="T118" s="4">
        <f>Forward!T118*(1+SUM($B118:$B$228))+(-'Swap - Encargos'!K35-'Swap - Encargos'!$M35-'Swap - Encargos'!$L35)*(1+SUM($B118:$B$228))</f>
        <v>140.1216</v>
      </c>
      <c r="U118" s="4">
        <f>Forward!U118*(1+SUM($B118:$B$228))</f>
        <v>0</v>
      </c>
      <c r="V118" s="6"/>
      <c r="W118" s="20">
        <f t="shared" si="0"/>
        <v>180.26060000000001</v>
      </c>
      <c r="X118" s="20">
        <f t="shared" si="1"/>
        <v>166.93248585858586</v>
      </c>
      <c r="Y118" s="23">
        <f t="shared" si="2"/>
        <v>168.9487</v>
      </c>
      <c r="Z118" s="23">
        <f t="shared" si="3"/>
        <v>163.87417806060606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209.55189999999999</v>
      </c>
      <c r="AJ118" s="9">
        <f t="shared" si="8"/>
        <v>0.53757101170434496</v>
      </c>
      <c r="AK118" s="9">
        <f t="shared" si="9"/>
        <v>0.53757101170434496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Encargos'!$M36-'Swap - Encargos'!$L36)*(1+SUM($B119:$B$228))</f>
        <v>268.21379999999999</v>
      </c>
      <c r="N119" s="4">
        <f>Forward!N119*(1+SUM($B119:$B$228))+(-'Swap - Encargos'!E36-'Swap - Encargos'!$M36-'Swap - Encargos'!$L36)*(1+SUM($B119:$B$228))</f>
        <v>195.16370000000001</v>
      </c>
      <c r="O119" s="4">
        <f>Forward!O119*(1+SUM($B119:$B$228))+(-'Swap - Encargos'!F36-'Swap - Encargos'!$M36-'Swap - Encargos'!$L36)*(1+SUM($B119:$B$228))</f>
        <v>171.1771</v>
      </c>
      <c r="P119" s="4">
        <f>Forward!P119*(1+SUM($B119:$B$228))+(-'Swap - Encargos'!G36-'Swap - Encargos'!$M36-'Swap - Encargos'!$L36)*(1+SUM($B119:$B$228))</f>
        <v>153.73230000000001</v>
      </c>
      <c r="Q119" s="4">
        <f>Forward!Q119*(1+SUM($B119:$B$228))+(-'Swap - Encargos'!H36-'Swap - Encargos'!$M36-'Swap - Encargos'!$L36)*(1+SUM($B119:$B$228))</f>
        <v>152.64200000000002</v>
      </c>
      <c r="R119" s="4">
        <f>Forward!R119*(1+SUM($B119:$B$228))+(-'Swap - Encargos'!I36-'Swap - Encargos'!$M36-'Swap - Encargos'!$L36)*(1+SUM($B119:$B$228))</f>
        <v>145.00990000000002</v>
      </c>
      <c r="S119" s="4">
        <f>Forward!S119*(1+SUM($B119:$B$228))+(-'Swap - Encargos'!J36-'Swap - Encargos'!$M36-'Swap - Encargos'!$L36)*(1+SUM($B119:$B$228))</f>
        <v>141.739</v>
      </c>
      <c r="T119" s="4">
        <f>Forward!T119*(1+SUM($B119:$B$228))+(-'Swap - Encargos'!K36-'Swap - Encargos'!$M36-'Swap - Encargos'!$L36)*(1+SUM($B119:$B$228))</f>
        <v>137.37780000000004</v>
      </c>
      <c r="U119" s="4">
        <f>Forward!U119*(1+SUM($B119:$B$228))</f>
        <v>0</v>
      </c>
      <c r="V119" s="6"/>
      <c r="W119" s="20">
        <f t="shared" si="0"/>
        <v>182.89782500000001</v>
      </c>
      <c r="X119" s="20">
        <f t="shared" si="1"/>
        <v>166.93248585858586</v>
      </c>
      <c r="Y119" s="23">
        <f t="shared" si="2"/>
        <v>169.70519499999997</v>
      </c>
      <c r="Z119" s="23">
        <f t="shared" si="3"/>
        <v>163.87417806060606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206.91467499999999</v>
      </c>
      <c r="AJ119" s="9">
        <f t="shared" si="8"/>
        <v>0.5308056437389771</v>
      </c>
      <c r="AK119" s="9">
        <f t="shared" si="9"/>
        <v>0.5308056437389771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Encargos'!$M37-'Swap - Encargos'!$L37)*(1+SUM($B120:$B$228))</f>
        <v>227.82900000000001</v>
      </c>
      <c r="N120" s="4">
        <f>Forward!N120*(1+SUM($B120:$B$228))+(-'Swap - Encargos'!E37-'Swap - Encargos'!$M37-'Swap - Encargos'!$L37)*(1+SUM($B120:$B$228))</f>
        <v>121.50879999999999</v>
      </c>
      <c r="O120" s="4">
        <f>Forward!O120*(1+SUM($B120:$B$228))+(-'Swap - Encargos'!F37-'Swap - Encargos'!$M37-'Swap - Encargos'!$L37)*(1+SUM($B120:$B$228))</f>
        <v>156.22559999999999</v>
      </c>
      <c r="P120" s="4">
        <f>Forward!P120*(1+SUM($B120:$B$228))+(-'Swap - Encargos'!G37-'Swap - Encargos'!$M37-'Swap - Encargos'!$L37)*(1+SUM($B120:$B$228))</f>
        <v>152.9709</v>
      </c>
      <c r="Q120" s="4">
        <f>Forward!Q120*(1+SUM($B120:$B$228))+(-'Swap - Encargos'!H37-'Swap - Encargos'!$M37-'Swap - Encargos'!$L37)*(1+SUM($B120:$B$228))</f>
        <v>146.4615</v>
      </c>
      <c r="R120" s="4">
        <f>Forward!R120*(1+SUM($B120:$B$228))+(-'Swap - Encargos'!I37-'Swap - Encargos'!$M37-'Swap - Encargos'!$L37)*(1+SUM($B120:$B$228))</f>
        <v>141.03699999999998</v>
      </c>
      <c r="S120" s="4">
        <f>Forward!S120*(1+SUM($B120:$B$228))+(-'Swap - Encargos'!J37-'Swap - Encargos'!$M37-'Swap - Encargos'!$L37)*(1+SUM($B120:$B$228))</f>
        <v>137.78229999999999</v>
      </c>
      <c r="T120" s="4">
        <f>Forward!T120*(1+SUM($B120:$B$228))+(-'Swap - Encargos'!K37-'Swap - Encargos'!$M37-'Swap - Encargos'!$L37)*(1+SUM($B120:$B$228))</f>
        <v>133.4427</v>
      </c>
      <c r="U120" s="4">
        <f>Forward!U120*(1+SUM($B120:$B$228))</f>
        <v>0</v>
      </c>
      <c r="V120" s="6"/>
      <c r="W120" s="20">
        <f t="shared" si="0"/>
        <v>147.72721666666666</v>
      </c>
      <c r="X120" s="20">
        <f t="shared" si="1"/>
        <v>166.93248585858586</v>
      </c>
      <c r="Y120" s="23">
        <f t="shared" si="2"/>
        <v>146.53382666666664</v>
      </c>
      <c r="Z120" s="23">
        <f t="shared" si="3"/>
        <v>163.87417806060606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242.08528333333334</v>
      </c>
      <c r="AJ120" s="9">
        <f t="shared" si="8"/>
        <v>0.62103006787451231</v>
      </c>
      <c r="AK120" s="9">
        <f t="shared" si="9"/>
        <v>0.62103006787451231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Encargos'!$M38-'Swap - Encargos'!$L38)*(1+SUM($B121:$B$228))</f>
        <v>88.641999999999996</v>
      </c>
      <c r="N121" s="4">
        <f>Forward!N121*(1+SUM($B121:$B$228))+(-'Swap - Encargos'!E38-'Swap - Encargos'!$M38-'Swap - Encargos'!$L38)*(1+SUM($B121:$B$228))</f>
        <v>135.125</v>
      </c>
      <c r="O121" s="4">
        <f>Forward!O121*(1+SUM($B121:$B$228))+(-'Swap - Encargos'!F38-'Swap - Encargos'!$M38-'Swap - Encargos'!$L38)*(1+SUM($B121:$B$228))</f>
        <v>157.82600000000002</v>
      </c>
      <c r="P121" s="4">
        <f>Forward!P121*(1+SUM($B121:$B$228))+(-'Swap - Encargos'!G38-'Swap - Encargos'!$M38-'Swap - Encargos'!$L38)*(1+SUM($B121:$B$228))</f>
        <v>162.15</v>
      </c>
      <c r="Q121" s="4">
        <f>Forward!Q121*(1+SUM($B121:$B$228))+(-'Swap - Encargos'!H38-'Swap - Encargos'!$M38-'Swap - Encargos'!$L38)*(1+SUM($B121:$B$228))</f>
        <v>152.42099999999999</v>
      </c>
      <c r="R121" s="4">
        <f>Forward!R121*(1+SUM($B121:$B$228))+(-'Swap - Encargos'!I38-'Swap - Encargos'!$M38-'Swap - Encargos'!$L38)*(1+SUM($B121:$B$228))</f>
        <v>149.178</v>
      </c>
      <c r="S121" s="4">
        <f>Forward!S121*(1+SUM($B121:$B$228))+(-'Swap - Encargos'!J38-'Swap - Encargos'!$M38-'Swap - Encargos'!$L38)*(1+SUM($B121:$B$228))</f>
        <v>145.935</v>
      </c>
      <c r="T121" s="4">
        <f>Forward!T121*(1+SUM($B121:$B$228))+(-'Swap - Encargos'!K38-'Swap - Encargos'!$M38-'Swap - Encargos'!$L38)*(1+SUM($B121:$B$228))</f>
        <v>141.61099999999999</v>
      </c>
      <c r="U121" s="4">
        <f>Forward!U121*(1+SUM($B121:$B$228))</f>
        <v>0</v>
      </c>
      <c r="V121" s="6"/>
      <c r="W121" s="20">
        <f t="shared" si="0"/>
        <v>149.65844444444443</v>
      </c>
      <c r="X121" s="20">
        <f t="shared" si="1"/>
        <v>166.93248585858586</v>
      </c>
      <c r="Y121" s="23">
        <f t="shared" si="2"/>
        <v>150.33106666666666</v>
      </c>
      <c r="Z121" s="23">
        <f t="shared" si="3"/>
        <v>163.87417806060606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240.15405555555557</v>
      </c>
      <c r="AJ121" s="9">
        <f t="shared" si="8"/>
        <v>0.6160758199276718</v>
      </c>
      <c r="AK121" s="9">
        <f t="shared" si="9"/>
        <v>0.6160758199276718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Encargos'!$M39-'Swap - Encargos'!$L39)*(1+SUM($B122:$B$228))</f>
        <v>132.32339999999999</v>
      </c>
      <c r="O122" s="4">
        <f>Forward!O122*(1+SUM($B122:$B$228))+(-'Swap - Encargos'!F39-'Swap - Encargos'!$M39-'Swap - Encargos'!$L39)*(1+SUM($B122:$B$228))</f>
        <v>168.9006</v>
      </c>
      <c r="P122" s="4">
        <f>Forward!P122*(1+SUM($B122:$B$228))+(-'Swap - Encargos'!G39-'Swap - Encargos'!$M39-'Swap - Encargos'!$L39)*(1+SUM($B122:$B$228))</f>
        <v>153.83940000000001</v>
      </c>
      <c r="Q122" s="4">
        <f>Forward!Q122*(1+SUM($B122:$B$228))+(-'Swap - Encargos'!H39-'Swap - Encargos'!$M39-'Swap - Encargos'!$L39)*(1+SUM($B122:$B$228))</f>
        <v>145.233</v>
      </c>
      <c r="R122" s="4">
        <f>Forward!R122*(1+SUM($B122:$B$228))+(-'Swap - Encargos'!I39-'Swap - Encargos'!$M39-'Swap - Encargos'!$L39)*(1+SUM($B122:$B$228))</f>
        <v>142.00560000000002</v>
      </c>
      <c r="S122" s="4">
        <f>Forward!S122*(1+SUM($B122:$B$228))+(-'Swap - Encargos'!J39-'Swap - Encargos'!$M39-'Swap - Encargos'!$L39)*(1+SUM($B122:$B$228))</f>
        <v>138.7782</v>
      </c>
      <c r="T122" s="4">
        <f>Forward!T122*(1+SUM($B122:$B$228))+(-'Swap - Encargos'!K39-'Swap - Encargos'!$M39-'Swap - Encargos'!$L39)*(1+SUM($B122:$B$228))</f>
        <v>134.47500000000002</v>
      </c>
      <c r="U122" s="4">
        <f>Forward!U122*(1+SUM($B122:$B$228))</f>
        <v>0</v>
      </c>
      <c r="V122" s="6"/>
      <c r="W122" s="20">
        <f t="shared" si="0"/>
        <v>151.68780000000001</v>
      </c>
      <c r="X122" s="20">
        <f t="shared" si="1"/>
        <v>166.93248585858586</v>
      </c>
      <c r="Y122" s="23">
        <f t="shared" si="2"/>
        <v>148.46039999999999</v>
      </c>
      <c r="Z122" s="23">
        <f t="shared" si="3"/>
        <v>163.87417806060606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255.28734</v>
      </c>
      <c r="AJ122" s="9">
        <f t="shared" si="8"/>
        <v>0.62727993655828707</v>
      </c>
      <c r="AK122" s="9">
        <f t="shared" si="9"/>
        <v>0.62727993655828707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Encargos'!$M40-'Swap - Encargos'!$L40)*(1+SUM($B123:$B$228))</f>
        <v>192.2818</v>
      </c>
      <c r="O123" s="4">
        <f>Forward!O123*(1+SUM($B123:$B$228))+(-'Swap - Encargos'!F40-'Swap - Encargos'!$M40-'Swap - Encargos'!$L40)*(1+SUM($B123:$B$228))</f>
        <v>182.61400000000003</v>
      </c>
      <c r="P123" s="4">
        <f>Forward!P123*(1+SUM($B123:$B$228))+(-'Swap - Encargos'!G40-'Swap - Encargos'!$M40-'Swap - Encargos'!$L40)*(1+SUM($B123:$B$228))</f>
        <v>169.72360000000003</v>
      </c>
      <c r="Q123" s="4">
        <f>Forward!Q123*(1+SUM($B123:$B$228))+(-'Swap - Encargos'!H40-'Swap - Encargos'!$M40-'Swap - Encargos'!$L40)*(1+SUM($B123:$B$228))</f>
        <v>154.6848</v>
      </c>
      <c r="R123" s="4">
        <f>Forward!R123*(1+SUM($B123:$B$228))+(-'Swap - Encargos'!I40-'Swap - Encargos'!$M40-'Swap - Encargos'!$L40)*(1+SUM($B123:$B$228))</f>
        <v>150.38800000000001</v>
      </c>
      <c r="S123" s="4">
        <f>Forward!S123*(1+SUM($B123:$B$228))+(-'Swap - Encargos'!J40-'Swap - Encargos'!$M40-'Swap - Encargos'!$L40)*(1+SUM($B123:$B$228))</f>
        <v>147.16540000000001</v>
      </c>
      <c r="T123" s="4">
        <f>Forward!T123*(1+SUM($B123:$B$228))+(-'Swap - Encargos'!K40-'Swap - Encargos'!$M40-'Swap - Encargos'!$L40)*(1+SUM($B123:$B$228))</f>
        <v>137.49760000000001</v>
      </c>
      <c r="U123" s="4">
        <f>Forward!U123*(1+SUM($B123:$B$228))</f>
        <v>0</v>
      </c>
      <c r="V123" s="6"/>
      <c r="W123" s="20">
        <f t="shared" si="0"/>
        <v>180.49543888888891</v>
      </c>
      <c r="X123" s="20">
        <f t="shared" si="1"/>
        <v>166.93248585858586</v>
      </c>
      <c r="Y123" s="23">
        <f t="shared" si="2"/>
        <v>169.1865</v>
      </c>
      <c r="Z123" s="23">
        <f t="shared" si="3"/>
        <v>163.87417806060606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226.4797011111111</v>
      </c>
      <c r="AJ123" s="9">
        <f t="shared" si="8"/>
        <v>0.55649517341799082</v>
      </c>
      <c r="AK123" s="9">
        <f t="shared" si="9"/>
        <v>0.55649517341799082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Encargos'!$M41-'Swap - Encargos'!$L41)*(1+SUM($B124:$B$228))</f>
        <v>263.15279999999996</v>
      </c>
      <c r="O124" s="4">
        <f>Forward!O124*(1+SUM($B124:$B$228))+(-'Swap - Encargos'!F41-'Swap - Encargos'!$M41-'Swap - Encargos'!$L41)*(1+SUM($B124:$B$228))</f>
        <v>209.0367</v>
      </c>
      <c r="P124" s="4">
        <f>Forward!P124*(1+SUM($B124:$B$228))+(-'Swap - Encargos'!G41-'Swap - Encargos'!$M41-'Swap - Encargos'!$L41)*(1+SUM($B124:$B$228))</f>
        <v>166.59269999999998</v>
      </c>
      <c r="Q124" s="4">
        <f>Forward!Q124*(1+SUM($B124:$B$228))+(-'Swap - Encargos'!H41-'Swap - Encargos'!$M41-'Swap - Encargos'!$L41)*(1+SUM($B124:$B$228))</f>
        <v>159.16499999999999</v>
      </c>
      <c r="R124" s="4">
        <f>Forward!R124*(1+SUM($B124:$B$228))+(-'Swap - Encargos'!I41-'Swap - Encargos'!$M41-'Swap - Encargos'!$L41)*(1+SUM($B124:$B$228))</f>
        <v>159.16499999999999</v>
      </c>
      <c r="S124" s="4">
        <f>Forward!S124*(1+SUM($B124:$B$228))+(-'Swap - Encargos'!J41-'Swap - Encargos'!$M41-'Swap - Encargos'!$L41)*(1+SUM($B124:$B$228))</f>
        <v>154.92060000000001</v>
      </c>
      <c r="T124" s="4">
        <f>Forward!T124*(1+SUM($B124:$B$228))+(-'Swap - Encargos'!K41-'Swap - Encargos'!$M41-'Swap - Encargos'!$L41)*(1+SUM($B124:$B$228))</f>
        <v>144.30959999999999</v>
      </c>
      <c r="U124" s="4">
        <f>Forward!U124*(1+SUM($B124:$B$228))</f>
        <v>0</v>
      </c>
      <c r="V124" s="6"/>
      <c r="W124" s="20">
        <f t="shared" si="0"/>
        <v>207.15029999999999</v>
      </c>
      <c r="X124" s="20">
        <f t="shared" si="1"/>
        <v>166.93248585858586</v>
      </c>
      <c r="Y124" s="23">
        <f t="shared" si="2"/>
        <v>187.81469999999999</v>
      </c>
      <c r="Z124" s="23">
        <f t="shared" si="3"/>
        <v>163.87417806060606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199.82484000000002</v>
      </c>
      <c r="AJ124" s="9">
        <f t="shared" si="8"/>
        <v>0.49100011366787666</v>
      </c>
      <c r="AK124" s="9">
        <f t="shared" si="9"/>
        <v>0.49100011366787666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Encargos'!$M42-'Swap - Encargos'!$L42)*(1+SUM($B125:$B$228))</f>
        <v>266.83909999999997</v>
      </c>
      <c r="O125" s="4">
        <f>Forward!O125*(1+SUM($B125:$B$228))+(-'Swap - Encargos'!F42-'Swap - Encargos'!$M42-'Swap - Encargos'!$L42)*(1+SUM($B125:$B$228))</f>
        <v>210.93999999999997</v>
      </c>
      <c r="P125" s="4">
        <f>Forward!P125*(1+SUM($B125:$B$228))+(-'Swap - Encargos'!G42-'Swap - Encargos'!$M42-'Swap - Encargos'!$L42)*(1+SUM($B125:$B$228))</f>
        <v>160.31440000000001</v>
      </c>
      <c r="Q125" s="4">
        <f>Forward!Q125*(1+SUM($B125:$B$228))+(-'Swap - Encargos'!H42-'Swap - Encargos'!$M42-'Swap - Encargos'!$L42)*(1+SUM($B125:$B$228))</f>
        <v>146.60329999999999</v>
      </c>
      <c r="R125" s="4">
        <f>Forward!R125*(1+SUM($B125:$B$228))+(-'Swap - Encargos'!I42-'Swap - Encargos'!$M42-'Swap - Encargos'!$L42)*(1+SUM($B125:$B$228))</f>
        <v>157.15029999999999</v>
      </c>
      <c r="S125" s="4">
        <f>Forward!S125*(1+SUM($B125:$B$228))+(-'Swap - Encargos'!J42-'Swap - Encargos'!$M42-'Swap - Encargos'!$L42)*(1+SUM($B125:$B$228))</f>
        <v>157.15030000000002</v>
      </c>
      <c r="T125" s="4">
        <f>Forward!T125*(1+SUM($B125:$B$228))+(-'Swap - Encargos'!K42-'Swap - Encargos'!$M42-'Swap - Encargos'!$L42)*(1+SUM($B125:$B$228))</f>
        <v>149.76740000000001</v>
      </c>
      <c r="U125" s="4">
        <f>Forward!U125*(1+SUM($B125:$B$228))</f>
        <v>0</v>
      </c>
      <c r="V125" s="6"/>
      <c r="W125" s="20">
        <f t="shared" si="0"/>
        <v>202.67818333333332</v>
      </c>
      <c r="X125" s="20">
        <f t="shared" si="1"/>
        <v>166.93248585858586</v>
      </c>
      <c r="Y125" s="23">
        <f t="shared" si="2"/>
        <v>182.88497999999998</v>
      </c>
      <c r="Z125" s="23">
        <f t="shared" si="3"/>
        <v>163.87417806060606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204.29695666666669</v>
      </c>
      <c r="AJ125" s="9">
        <f t="shared" si="8"/>
        <v>0.50198878650589485</v>
      </c>
      <c r="AK125" s="9">
        <f t="shared" si="9"/>
        <v>0.50198878650589485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Encargos'!$M43-'Swap - Encargos'!$L43)*(1+SUM($B126:$B$228))</f>
        <v>281.50720000000001</v>
      </c>
      <c r="O126" s="4">
        <f>Forward!O126*(1+SUM($B126:$B$228))+(-'Swap - Encargos'!F43-'Swap - Encargos'!$M43-'Swap - Encargos'!$L43)*(1+SUM($B126:$B$228))</f>
        <v>214.28159999999997</v>
      </c>
      <c r="P126" s="4">
        <f>Forward!P126*(1+SUM($B126:$B$228))+(-'Swap - Encargos'!G43-'Swap - Encargos'!$M43-'Swap - Encargos'!$L43)*(1+SUM($B126:$B$228))</f>
        <v>161.76159999999999</v>
      </c>
      <c r="Q126" s="4">
        <f>Forward!Q126*(1+SUM($B126:$B$228))+(-'Swap - Encargos'!H43-'Swap - Encargos'!$M43-'Swap - Encargos'!$L43)*(1+SUM($B126:$B$228))</f>
        <v>149.1568</v>
      </c>
      <c r="R126" s="4">
        <f>Forward!R126*(1+SUM($B126:$B$228))+(-'Swap - Encargos'!I43-'Swap - Encargos'!$M43-'Swap - Encargos'!$L43)*(1+SUM($B126:$B$228))</f>
        <v>155.45920000000001</v>
      </c>
      <c r="S126" s="4">
        <f>Forward!S126*(1+SUM($B126:$B$228))+(-'Swap - Encargos'!J43-'Swap - Encargos'!$M43-'Swap - Encargos'!$L43)*(1+SUM($B126:$B$228))</f>
        <v>160.71119999999999</v>
      </c>
      <c r="T126" s="4">
        <f>Forward!T126*(1+SUM($B126:$B$228))+(-'Swap - Encargos'!K43-'Swap - Encargos'!$M43-'Swap - Encargos'!$L43)*(1+SUM($B126:$B$228))</f>
        <v>149.1568</v>
      </c>
      <c r="U126" s="4">
        <f>Forward!U126*(1+SUM($B126:$B$228))</f>
        <v>0</v>
      </c>
      <c r="V126" s="6"/>
      <c r="W126" s="20">
        <f t="shared" si="0"/>
        <v>204.47786666666664</v>
      </c>
      <c r="X126" s="20">
        <f t="shared" si="1"/>
        <v>166.93248585858586</v>
      </c>
      <c r="Y126" s="23">
        <f t="shared" si="2"/>
        <v>184.38021333333336</v>
      </c>
      <c r="Z126" s="23">
        <f t="shared" si="3"/>
        <v>163.87417806060606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202.49727333333337</v>
      </c>
      <c r="AJ126" s="9">
        <f t="shared" si="8"/>
        <v>0.49756669002763504</v>
      </c>
      <c r="AK126" s="9">
        <f t="shared" si="9"/>
        <v>0.49756669002763504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Encargos'!$M44-'Swap - Encargos'!$L44)*(1+SUM($B127:$B$228))</f>
        <v>298.62299999999999</v>
      </c>
      <c r="O127" s="4">
        <f>Forward!O127*(1+SUM($B127:$B$228))+(-'Swap - Encargos'!F44-'Swap - Encargos'!$M44-'Swap - Encargos'!$L44)*(1+SUM($B127:$B$228))</f>
        <v>227.37260000000001</v>
      </c>
      <c r="P127" s="4">
        <f>Forward!P127*(1+SUM($B127:$B$228))+(-'Swap - Encargos'!G44-'Swap - Encargos'!$M44-'Swap - Encargos'!$L44)*(1+SUM($B127:$B$228))</f>
        <v>166.60020000000003</v>
      </c>
      <c r="Q127" s="4">
        <f>Forward!Q127*(1+SUM($B127:$B$228))+(-'Swap - Encargos'!H44-'Swap - Encargos'!$M44-'Swap - Encargos'!$L44)*(1+SUM($B127:$B$228))</f>
        <v>155.07440000000003</v>
      </c>
      <c r="R127" s="4">
        <f>Forward!R127*(1+SUM($B127:$B$228))+(-'Swap - Encargos'!I44-'Swap - Encargos'!$M44-'Swap - Encargos'!$L44)*(1+SUM($B127:$B$228))</f>
        <v>162.40900000000002</v>
      </c>
      <c r="S127" s="4">
        <f>Forward!S127*(1+SUM($B127:$B$228))+(-'Swap - Encargos'!J44-'Swap - Encargos'!$M44-'Swap - Encargos'!$L44)*(1+SUM($B127:$B$228))</f>
        <v>161.3612</v>
      </c>
      <c r="T127" s="4">
        <f>Forward!T127*(1+SUM($B127:$B$228))+(-'Swap - Encargos'!K44-'Swap - Encargos'!$M44-'Swap - Encargos'!$L44)*(1+SUM($B127:$B$228))</f>
        <v>148.7876</v>
      </c>
      <c r="U127" s="4">
        <f>Forward!U127*(1+SUM($B127:$B$228))</f>
        <v>0</v>
      </c>
      <c r="V127" s="6"/>
      <c r="W127" s="20">
        <f t="shared" si="0"/>
        <v>210.92796111111113</v>
      </c>
      <c r="X127" s="20">
        <f t="shared" si="1"/>
        <v>166.93248585858586</v>
      </c>
      <c r="Y127" s="23">
        <f t="shared" si="2"/>
        <v>190.57735666666667</v>
      </c>
      <c r="Z127" s="23">
        <f t="shared" si="3"/>
        <v>163.87417806060606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196.04717888888888</v>
      </c>
      <c r="AJ127" s="9">
        <f t="shared" si="8"/>
        <v>0.48171782406387004</v>
      </c>
      <c r="AK127" s="9">
        <f t="shared" si="9"/>
        <v>0.48171782406387004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Encargos'!$M45-'Swap - Encargos'!$L45)*(1+SUM($B128:$B$228))</f>
        <v>262.3954</v>
      </c>
      <c r="O128" s="4">
        <f>Forward!O128*(1+SUM($B128:$B$228))+(-'Swap - Encargos'!F45-'Swap - Encargos'!$M45-'Swap - Encargos'!$L45)*(1+SUM($B128:$B$228))</f>
        <v>218.48859999999999</v>
      </c>
      <c r="P128" s="4">
        <f>Forward!P128*(1+SUM($B128:$B$228))+(-'Swap - Encargos'!G45-'Swap - Encargos'!$M45-'Swap - Encargos'!$L45)*(1+SUM($B128:$B$228))</f>
        <v>177.71799999999999</v>
      </c>
      <c r="Q128" s="4">
        <f>Forward!Q128*(1+SUM($B128:$B$228))+(-'Swap - Encargos'!H45-'Swap - Encargos'!$M45-'Swap - Encargos'!$L45)*(1+SUM($B128:$B$228))</f>
        <v>157.8554</v>
      </c>
      <c r="R128" s="4">
        <f>Forward!R128*(1+SUM($B128:$B$228))+(-'Swap - Encargos'!I45-'Swap - Encargos'!$M45-'Swap - Encargos'!$L45)*(1+SUM($B128:$B$228))</f>
        <v>164.12779999999998</v>
      </c>
      <c r="S128" s="4">
        <f>Forward!S128*(1+SUM($B128:$B$228))+(-'Swap - Encargos'!J45-'Swap - Encargos'!$M45-'Swap - Encargos'!$L45)*(1+SUM($B128:$B$228))</f>
        <v>159.94619999999998</v>
      </c>
      <c r="T128" s="4">
        <f>Forward!T128*(1+SUM($B128:$B$228))+(-'Swap - Encargos'!K45-'Swap - Encargos'!$M45-'Swap - Encargos'!$L45)*(1+SUM($B128:$B$228))</f>
        <v>147.40139999999997</v>
      </c>
      <c r="U128" s="4">
        <f>Forward!U128*(1+SUM($B128:$B$228))</f>
        <v>0</v>
      </c>
      <c r="V128" s="6"/>
      <c r="W128" s="20">
        <f t="shared" si="0"/>
        <v>202.11066666666667</v>
      </c>
      <c r="X128" s="20">
        <f t="shared" si="1"/>
        <v>166.93248585858586</v>
      </c>
      <c r="Y128" s="23">
        <f t="shared" si="2"/>
        <v>185.87211999999997</v>
      </c>
      <c r="Z128" s="23">
        <f t="shared" si="3"/>
        <v>163.87417806060606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204.86447333333334</v>
      </c>
      <c r="AJ128" s="9">
        <f t="shared" si="8"/>
        <v>0.50338326152632651</v>
      </c>
      <c r="AK128" s="9">
        <f t="shared" si="9"/>
        <v>0.50338326152632651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Encargos'!$M46-'Swap - Encargos'!$L46)*(1+SUM($B129:$B$228))</f>
        <v>235.6728</v>
      </c>
      <c r="O129" s="4">
        <f>Forward!O129*(1+SUM($B129:$B$228))+(-'Swap - Encargos'!F46-'Swap - Encargos'!$M46-'Swap - Encargos'!$L46)*(1+SUM($B129:$B$228))</f>
        <v>199.1748</v>
      </c>
      <c r="P129" s="4">
        <f>Forward!P129*(1+SUM($B129:$B$228))+(-'Swap - Encargos'!G46-'Swap - Encargos'!$M46-'Swap - Encargos'!$L46)*(1+SUM($B129:$B$228))</f>
        <v>174.14760000000001</v>
      </c>
      <c r="Q129" s="4">
        <f>Forward!Q129*(1+SUM($B129:$B$228))+(-'Swap - Encargos'!H46-'Swap - Encargos'!$M46-'Swap - Encargos'!$L46)*(1+SUM($B129:$B$228))</f>
        <v>155.37720000000002</v>
      </c>
      <c r="R129" s="4">
        <f>Forward!R129*(1+SUM($B129:$B$228))+(-'Swap - Encargos'!I46-'Swap - Encargos'!$M46-'Swap - Encargos'!$L46)*(1+SUM($B129:$B$228))</f>
        <v>166.84800000000001</v>
      </c>
      <c r="S129" s="4">
        <f>Forward!S129*(1+SUM($B129:$B$228))+(-'Swap - Encargos'!J46-'Swap - Encargos'!$M46-'Swap - Encargos'!$L46)*(1+SUM($B129:$B$228))</f>
        <v>159.54840000000002</v>
      </c>
      <c r="T129" s="4">
        <f>Forward!T129*(1+SUM($B129:$B$228))+(-'Swap - Encargos'!K46-'Swap - Encargos'!$M46-'Swap - Encargos'!$L46)*(1+SUM($B129:$B$228))</f>
        <v>151.20599999999999</v>
      </c>
      <c r="U129" s="4">
        <f>Forward!U129*(1+SUM($B129:$B$228))</f>
        <v>0</v>
      </c>
      <c r="V129" s="6"/>
      <c r="W129" s="20">
        <f t="shared" si="0"/>
        <v>187.38536666666667</v>
      </c>
      <c r="X129" s="20">
        <f t="shared" si="1"/>
        <v>166.93248585858586</v>
      </c>
      <c r="Y129" s="23">
        <f t="shared" si="2"/>
        <v>177.3629</v>
      </c>
      <c r="Z129" s="23">
        <f t="shared" si="3"/>
        <v>163.87417806060606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219.58977333333334</v>
      </c>
      <c r="AJ129" s="9">
        <f t="shared" si="8"/>
        <v>0.53956556986093385</v>
      </c>
      <c r="AK129" s="9">
        <f t="shared" si="9"/>
        <v>0.53956556986093385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Encargos'!$M47-'Swap - Encargos'!$L47)*(1+SUM($B130:$B$228))</f>
        <v>291.24809999999997</v>
      </c>
      <c r="O130" s="4">
        <f>Forward!O130*(1+SUM($B130:$B$228))+(-'Swap - Encargos'!F47-'Swap - Encargos'!$M47-'Swap - Encargos'!$L47)*(1+SUM($B130:$B$228))</f>
        <v>217.13119999999998</v>
      </c>
      <c r="P130" s="4">
        <f>Forward!P130*(1+SUM($B130:$B$228))+(-'Swap - Encargos'!G47-'Swap - Encargos'!$M47-'Swap - Encargos'!$L47)*(1+SUM($B130:$B$228))</f>
        <v>175.37520000000001</v>
      </c>
      <c r="Q130" s="4">
        <f>Forward!Q130*(1+SUM($B130:$B$228))+(-'Swap - Encargos'!H47-'Swap - Encargos'!$M47-'Swap - Encargos'!$L47)*(1+SUM($B130:$B$228))</f>
        <v>163.89230000000001</v>
      </c>
      <c r="R130" s="4">
        <f>Forward!R130*(1+SUM($B130:$B$228))+(-'Swap - Encargos'!I47-'Swap - Encargos'!$M47-'Swap - Encargos'!$L47)*(1+SUM($B130:$B$228))</f>
        <v>174.3313</v>
      </c>
      <c r="S130" s="4">
        <f>Forward!S130*(1+SUM($B130:$B$228))+(-'Swap - Encargos'!J47-'Swap - Encargos'!$M47-'Swap - Encargos'!$L47)*(1+SUM($B130:$B$228))</f>
        <v>175.37520000000001</v>
      </c>
      <c r="T130" s="4">
        <f>Forward!T130*(1+SUM($B130:$B$228))+(-'Swap - Encargos'!K47-'Swap - Encargos'!$M47-'Swap - Encargos'!$L47)*(1+SUM($B130:$B$228))</f>
        <v>167.024</v>
      </c>
      <c r="U130" s="4">
        <f>Forward!U130*(1+SUM($B130:$B$228))</f>
        <v>0</v>
      </c>
      <c r="V130" s="6"/>
      <c r="W130" s="20">
        <f t="shared" si="0"/>
        <v>199.61687777777777</v>
      </c>
      <c r="X130" s="20">
        <f t="shared" si="1"/>
        <v>166.93248585858586</v>
      </c>
      <c r="Y130" s="23">
        <f t="shared" si="2"/>
        <v>188.94589999999999</v>
      </c>
      <c r="Z130" s="23">
        <f t="shared" si="3"/>
        <v>163.87417806060606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207.35826222222224</v>
      </c>
      <c r="AJ130" s="9">
        <f t="shared" si="8"/>
        <v>0.50951088123520816</v>
      </c>
      <c r="AK130" s="9">
        <f t="shared" si="9"/>
        <v>0.50951088123520816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Encargos'!$M48-'Swap - Encargos'!$L48)*(1+SUM($B131:$B$228))</f>
        <v>283.67430000000002</v>
      </c>
      <c r="O131" s="4">
        <f>Forward!O131*(1+SUM($B131:$B$228))+(-'Swap - Encargos'!F48-'Swap - Encargos'!$M48-'Swap - Encargos'!$L48)*(1+SUM($B131:$B$228))</f>
        <v>197.429</v>
      </c>
      <c r="P131" s="4">
        <f>Forward!P131*(1+SUM($B131:$B$228))+(-'Swap - Encargos'!G48-'Swap - Encargos'!$M48-'Swap - Encargos'!$L48)*(1+SUM($B131:$B$228))</f>
        <v>174.56879999999995</v>
      </c>
      <c r="Q131" s="4">
        <f>Forward!Q131*(1+SUM($B131:$B$228))+(-'Swap - Encargos'!H48-'Swap - Encargos'!$M48-'Swap - Encargos'!$L48)*(1+SUM($B131:$B$228))</f>
        <v>177.68609999999998</v>
      </c>
      <c r="R131" s="4">
        <f>Forward!R131*(1+SUM($B131:$B$228))+(-'Swap - Encargos'!I48-'Swap - Encargos'!$M48-'Swap - Encargos'!$L48)*(1+SUM($B131:$B$228))</f>
        <v>184.95979999999997</v>
      </c>
      <c r="S131" s="4">
        <f>Forward!S131*(1+SUM($B131:$B$228))+(-'Swap - Encargos'!J48-'Swap - Encargos'!$M48-'Swap - Encargos'!$L48)*(1+SUM($B131:$B$228))</f>
        <v>187.03799999999998</v>
      </c>
      <c r="T131" s="4">
        <f>Forward!T131*(1+SUM($B131:$B$228))+(-'Swap - Encargos'!K48-'Swap - Encargos'!$M48-'Swap - Encargos'!$L48)*(1+SUM($B131:$B$228))</f>
        <v>173.52969999999999</v>
      </c>
      <c r="U131" s="4">
        <f>Forward!U131*(1+SUM($B131:$B$228))</f>
        <v>0</v>
      </c>
      <c r="V131" s="6"/>
      <c r="W131" s="20">
        <f t="shared" si="0"/>
        <v>192.06031666666664</v>
      </c>
      <c r="X131" s="20">
        <f t="shared" si="1"/>
        <v>166.93248585858586</v>
      </c>
      <c r="Y131" s="23">
        <f t="shared" si="2"/>
        <v>189.16815499999998</v>
      </c>
      <c r="Z131" s="23">
        <f t="shared" si="3"/>
        <v>163.87417806060606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214.91482333333337</v>
      </c>
      <c r="AJ131" s="9">
        <f t="shared" si="8"/>
        <v>0.52807850458220462</v>
      </c>
      <c r="AK131" s="9">
        <f>IF(AJ131&gt;0,AJ131,0)</f>
        <v>0.52807850458220462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Encargos'!$M49-'Swap - Encargos'!$L49)*(1+SUM($B132:$B$228))</f>
        <v>252.2826</v>
      </c>
      <c r="O132" s="4">
        <f>Forward!O132*(1+SUM($B132:$B$228))+(-'Swap - Encargos'!F49-'Swap - Encargos'!$M49-'Swap - Encargos'!$L49)*(1+SUM($B132:$B$228))</f>
        <v>192.06700000000001</v>
      </c>
      <c r="P132" s="4">
        <f>Forward!P132*(1+SUM($B132:$B$228))+(-'Swap - Encargos'!G49-'Swap - Encargos'!$M49-'Swap - Encargos'!$L49)*(1+SUM($B132:$B$228))</f>
        <v>170.26479999999998</v>
      </c>
      <c r="Q132" s="4">
        <f>Forward!Q132*(1+SUM($B132:$B$228))+(-'Swap - Encargos'!H49-'Swap - Encargos'!$M49-'Swap - Encargos'!$L49)*(1+SUM($B132:$B$228))</f>
        <v>175.45580000000001</v>
      </c>
      <c r="R132" s="4">
        <f>Forward!R132*(1+SUM($B132:$B$228))+(-'Swap - Encargos'!I49-'Swap - Encargos'!$M49-'Swap - Encargos'!$L49)*(1+SUM($B132:$B$228))</f>
        <v>173.3794</v>
      </c>
      <c r="S132" s="4">
        <f>Forward!S132*(1+SUM($B132:$B$228))+(-'Swap - Encargos'!J49-'Swap - Encargos'!$M49-'Swap - Encargos'!$L49)*(1+SUM($B132:$B$228))</f>
        <v>180.64679999999998</v>
      </c>
      <c r="T132" s="4">
        <f>Forward!T132*(1+SUM($B132:$B$228))+(-'Swap - Encargos'!K49-'Swap - Encargos'!$M49-'Swap - Encargos'!$L49)*(1+SUM($B132:$B$228))</f>
        <v>172.34119999999999</v>
      </c>
      <c r="U132" s="4">
        <f>Forward!U132*(1+SUM($B132:$B$228))</f>
        <v>0</v>
      </c>
      <c r="V132" s="6"/>
      <c r="W132" s="20">
        <f t="shared" si="0"/>
        <v>183.5306888888889</v>
      </c>
      <c r="X132" s="20">
        <f t="shared" si="1"/>
        <v>166.93248585858586</v>
      </c>
      <c r="Y132" s="23">
        <f t="shared" si="2"/>
        <v>180.75061999999997</v>
      </c>
      <c r="Z132" s="23">
        <f t="shared" si="3"/>
        <v>163.87417806060606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223.44445111111111</v>
      </c>
      <c r="AJ132" s="9">
        <f t="shared" si="8"/>
        <v>0.54903710116325799</v>
      </c>
      <c r="AK132" s="9">
        <f>IF(AJ132&gt;0,AJ132,0)</f>
        <v>0.54903710116325799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Encargos'!$M50-'Swap - Encargos'!$L50)*(1+SUM($B133:$B$228))</f>
        <v>277.7552</v>
      </c>
      <c r="O133" s="4">
        <f>Forward!O133*(1+SUM($B133:$B$228))+(-'Swap - Encargos'!F50-'Swap - Encargos'!$M50-'Swap - Encargos'!$L50)*(1+SUM($B133:$B$228))</f>
        <v>233.19000000000003</v>
      </c>
      <c r="P133" s="4">
        <f>Forward!P133*(1+SUM($B133:$B$228))+(-'Swap - Encargos'!G50-'Swap - Encargos'!$M50-'Swap - Encargos'!$L50)*(1+SUM($B133:$B$228))</f>
        <v>206.24360000000001</v>
      </c>
      <c r="Q133" s="4">
        <f>Forward!Q133*(1+SUM($B133:$B$228))+(-'Swap - Encargos'!H50-'Swap - Encargos'!$M50-'Swap - Encargos'!$L50)*(1+SUM($B133:$B$228))</f>
        <v>208.31639999999999</v>
      </c>
      <c r="R133" s="4">
        <f>Forward!R133*(1+SUM($B133:$B$228))+(-'Swap - Encargos'!I50-'Swap - Encargos'!$M50-'Swap - Encargos'!$L50)*(1+SUM($B133:$B$228))</f>
        <v>185.51560000000001</v>
      </c>
      <c r="S133" s="4">
        <f>Forward!S133*(1+SUM($B133:$B$228))+(-'Swap - Encargos'!J50-'Swap - Encargos'!$M50-'Swap - Encargos'!$L50)*(1+SUM($B133:$B$228))</f>
        <v>168.9332</v>
      </c>
      <c r="T133" s="4">
        <f>Forward!T133*(1+SUM($B133:$B$228))+(-'Swap - Encargos'!K50-'Swap - Encargos'!$M50-'Swap - Encargos'!$L50)*(1+SUM($B133:$B$228))</f>
        <v>156.49639999999999</v>
      </c>
      <c r="U133" s="4">
        <f>Forward!U133*(1+SUM($B133:$B$228))</f>
        <v>0</v>
      </c>
      <c r="V133" s="6"/>
      <c r="W133" s="20">
        <f t="shared" si="0"/>
        <v>217.84552222222223</v>
      </c>
      <c r="X133" s="20">
        <f t="shared" si="1"/>
        <v>166.93248585858586</v>
      </c>
      <c r="Y133" s="23">
        <f t="shared" si="2"/>
        <v>202.25345999999999</v>
      </c>
      <c r="Z133" s="23">
        <f t="shared" si="3"/>
        <v>163.87417806060606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189.12961777777778</v>
      </c>
      <c r="AJ133" s="9">
        <f t="shared" si="8"/>
        <v>0.46472032119155432</v>
      </c>
      <c r="AK133" s="9">
        <f>IF(AJ133&gt;0,AJ133,0)</f>
        <v>0.46472032119155432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Encargos'!$M51-'Swap - Encargos'!$L51)*(1+SUM($B134:$B$228))</f>
        <v>300.63209999999998</v>
      </c>
      <c r="P134" s="4">
        <f>Forward!P134*(1+SUM($B134:$B$228))+(-'Swap - Encargos'!G51-'Swap - Encargos'!$M51-'Swap - Encargos'!$L51)*(1+SUM($B134:$B$228))</f>
        <v>231.41439999999994</v>
      </c>
      <c r="Q134" s="4">
        <f>Forward!Q134*(1+SUM($B134:$B$228))+(-'Swap - Encargos'!H51-'Swap - Encargos'!$M51-'Swap - Encargos'!$L51)*(1+SUM($B134:$B$228))</f>
        <v>225.21579999999997</v>
      </c>
      <c r="R134" s="4">
        <f>Forward!R134*(1+SUM($B134:$B$228))+(-'Swap - Encargos'!I51-'Swap - Encargos'!$M51-'Swap - Encargos'!$L51)*(1+SUM($B134:$B$228))</f>
        <v>207.65309999999999</v>
      </c>
      <c r="S134" s="4">
        <f>Forward!S134*(1+SUM($B134:$B$228))+(-'Swap - Encargos'!J51-'Swap - Encargos'!$M51-'Swap - Encargos'!$L51)*(1+SUM($B134:$B$228))</f>
        <v>177.69319999999999</v>
      </c>
      <c r="T134" s="4">
        <f>Forward!T134*(1+SUM($B134:$B$228))+(-'Swap - Encargos'!K51-'Swap - Encargos'!$M51-'Swap - Encargos'!$L51)*(1+SUM($B134:$B$228))</f>
        <v>167.36219999999997</v>
      </c>
      <c r="U134" s="4">
        <f>Forward!U134*(1+SUM($B134:$B$228))</f>
        <v>0</v>
      </c>
      <c r="V134" s="6"/>
      <c r="W134" s="20">
        <f t="shared" si="0"/>
        <v>252.42076666666662</v>
      </c>
      <c r="X134" s="20">
        <f t="shared" si="1"/>
        <v>166.93248585858586</v>
      </c>
      <c r="Y134" s="23">
        <f t="shared" si="2"/>
        <v>228.52171999999999</v>
      </c>
      <c r="Z134" s="23">
        <f t="shared" si="3"/>
        <v>163.87417806060606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150.48823333333337</v>
      </c>
      <c r="AJ134" s="9">
        <f t="shared" si="8"/>
        <v>0.37350427350427362</v>
      </c>
      <c r="AK134" s="9">
        <f>IF(AJ134&gt;0,AJ134,0)</f>
        <v>0.37350427350427362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Encargos'!$M52-'Swap - Encargos'!$L52)*(1+SUM($B135:$B$228))</f>
        <v>349.14599999999996</v>
      </c>
      <c r="P135" s="4">
        <f>Forward!P135*(1+SUM($B135:$B$228))+(-'Swap - Encargos'!G52-'Swap - Encargos'!$M52-'Swap - Encargos'!$L52)*(1+SUM($B135:$B$228))</f>
        <v>234.13319999999999</v>
      </c>
      <c r="Q135" s="4">
        <f>Forward!Q135*(1+SUM($B135:$B$228))+(-'Swap - Encargos'!H52-'Swap - Encargos'!$M52-'Swap - Encargos'!$L52)*(1+SUM($B135:$B$228))</f>
        <v>241.32149999999996</v>
      </c>
      <c r="R135" s="4">
        <f>Forward!R135*(1+SUM($B135:$B$228))+(-'Swap - Encargos'!I52-'Swap - Encargos'!$M52-'Swap - Encargos'!$L52)*(1+SUM($B135:$B$228))</f>
        <v>213.59519999999998</v>
      </c>
      <c r="S135" s="4">
        <f>Forward!S135*(1+SUM($B135:$B$228))+(-'Swap - Encargos'!J52-'Swap - Encargos'!$M52-'Swap - Encargos'!$L52)*(1+SUM($B135:$B$228))</f>
        <v>196.1379</v>
      </c>
      <c r="T135" s="4">
        <f>Forward!T135*(1+SUM($B135:$B$228))+(-'Swap - Encargos'!K52-'Swap - Encargos'!$M52-'Swap - Encargos'!$L52)*(1+SUM($B135:$B$228))</f>
        <v>169.43849999999998</v>
      </c>
      <c r="U135" s="4">
        <f>Forward!U135*(1+SUM($B135:$B$228))</f>
        <v>0</v>
      </c>
      <c r="V135" s="6"/>
      <c r="W135" s="20">
        <f t="shared" si="0"/>
        <v>271.10159999999996</v>
      </c>
      <c r="X135" s="20">
        <f t="shared" si="1"/>
        <v>166.93248585858586</v>
      </c>
      <c r="Y135" s="23">
        <f t="shared" si="2"/>
        <v>243.871635</v>
      </c>
      <c r="Z135" s="23">
        <f t="shared" si="3"/>
        <v>163.87417806060606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131.80740000000003</v>
      </c>
      <c r="AJ135" s="9">
        <f>(AE135-W135)/AE135</f>
        <v>0.32713937886718847</v>
      </c>
      <c r="AK135" s="9">
        <f>IF(AJ135&gt;0,AJ135,0)</f>
        <v>0.32713937886718847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Encargos'!$M53-'Swap - Encargos'!$L53)*(1+SUM($B136:$B$228))</f>
        <v>305.42849999999999</v>
      </c>
      <c r="P136" s="4">
        <f>Forward!P136*(1+SUM($B136:$B$228))+(-'Swap - Encargos'!G53-'Swap - Encargos'!$M53-'Swap - Encargos'!$L53)*(1+SUM($B136:$B$228))</f>
        <v>220.64400000000003</v>
      </c>
      <c r="Q136" s="4">
        <f>Forward!Q136*(1+SUM($B136:$B$228))+(-'Swap - Encargos'!H53-'Swap - Encargos'!$M53-'Swap - Encargos'!$L53)*(1+SUM($B136:$B$228))</f>
        <v>220.64400000000003</v>
      </c>
      <c r="R136" s="4">
        <f>Forward!R136*(1+SUM($B136:$B$228))+(-'Swap - Encargos'!I53-'Swap - Encargos'!$M53-'Swap - Encargos'!$L53)*(1+SUM($B136:$B$228))</f>
        <v>205.32150000000001</v>
      </c>
      <c r="S136" s="4">
        <f>Forward!S136*(1+SUM($B136:$B$228))+(-'Swap - Encargos'!J53-'Swap - Encargos'!$M53-'Swap - Encargos'!$L53)*(1+SUM($B136:$B$228))</f>
        <v>194.08500000000004</v>
      </c>
      <c r="T136" s="4">
        <f>Forward!T136*(1+SUM($B136:$B$228))+(-'Swap - Encargos'!K53-'Swap - Encargos'!$M53-'Swap - Encargos'!$L53)*(1+SUM($B136:$B$228))</f>
        <v>180.80549999999999</v>
      </c>
      <c r="U136" s="4">
        <f>Forward!U136*(1+SUM($B136:$B$228))</f>
        <v>0</v>
      </c>
      <c r="V136" s="6"/>
      <c r="W136" s="20">
        <f t="shared" si="0"/>
        <v>243.34400000000005</v>
      </c>
      <c r="X136" s="20">
        <f t="shared" si="1"/>
        <v>166.93248585858586</v>
      </c>
      <c r="Y136" s="23">
        <f t="shared" si="2"/>
        <v>225.07050000000007</v>
      </c>
      <c r="Z136" s="23">
        <f t="shared" si="3"/>
        <v>163.87417806060606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159.56499999999994</v>
      </c>
      <c r="AJ136" s="9">
        <f t="shared" ref="AJ136:AJ139" si="18">(AE136-W136)/AE136</f>
        <v>0.3960323547004409</v>
      </c>
      <c r="AK136" s="9">
        <f t="shared" ref="AK136:AK139" si="19">IF(AJ136&gt;0,AJ136,0)</f>
        <v>0.3960323547004409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Encargos'!$M54-'Swap - Encargos'!$L54)*(1+SUM($B137:$B$228))</f>
        <v>234.4188</v>
      </c>
      <c r="P137" s="4">
        <f>Forward!P137*(1+SUM($B137:$B$228))+(-'Swap - Encargos'!G54-'Swap - Encargos'!$M54-'Swap - Encargos'!$L54)*(1+SUM($B137:$B$228))</f>
        <v>216.15239999999997</v>
      </c>
      <c r="Q137" s="4">
        <f>Forward!Q137*(1+SUM($B137:$B$228))+(-'Swap - Encargos'!H54-'Swap - Encargos'!$M54-'Swap - Encargos'!$L54)*(1+SUM($B137:$B$228))</f>
        <v>219.1968</v>
      </c>
      <c r="R137" s="4">
        <f>Forward!R137*(1+SUM($B137:$B$228))+(-'Swap - Encargos'!I54-'Swap - Encargos'!$M54-'Swap - Encargos'!$L54)*(1+SUM($B137:$B$228))</f>
        <v>199.91559999999998</v>
      </c>
      <c r="S137" s="4">
        <f>Forward!S137*(1+SUM($B137:$B$228))+(-'Swap - Encargos'!J54-'Swap - Encargos'!$M54-'Swap - Encargos'!$L54)*(1+SUM($B137:$B$228))</f>
        <v>179.61959999999999</v>
      </c>
      <c r="T137" s="4">
        <f>Forward!T137*(1+SUM($B137:$B$228))+(-'Swap - Encargos'!K54-'Swap - Encargos'!$M54-'Swap - Encargos'!$L54)*(1+SUM($B137:$B$228))</f>
        <v>173.5308</v>
      </c>
      <c r="U137" s="4">
        <f>Forward!U137*(1+SUM($B137:$B$228))</f>
        <v>0</v>
      </c>
      <c r="V137" s="4"/>
      <c r="W137" s="20">
        <f t="shared" si="0"/>
        <v>220.38073333333332</v>
      </c>
      <c r="X137" s="20">
        <f t="shared" si="1"/>
        <v>166.93248585858586</v>
      </c>
      <c r="Y137" s="23">
        <f t="shared" si="2"/>
        <v>206.81623999999999</v>
      </c>
      <c r="Z137" s="23">
        <f t="shared" si="3"/>
        <v>163.87417806060606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182.52826666666667</v>
      </c>
      <c r="AJ137" s="9">
        <f t="shared" si="18"/>
        <v>0.45302603482837728</v>
      </c>
      <c r="AK137" s="9">
        <f t="shared" si="19"/>
        <v>0.45302603482837728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Encargos'!$M55-'Swap - Encargos'!$L55)*(1+SUM($B138:$B$228))</f>
        <v>275.21129999999999</v>
      </c>
      <c r="P138" s="4">
        <f>Forward!P138*(1+SUM($B138:$B$228))+(-'Swap - Encargos'!G55-'Swap - Encargos'!$M55-'Swap - Encargos'!$L55)*(1+SUM($B138:$B$228))</f>
        <v>229.8468</v>
      </c>
      <c r="Q138" s="4">
        <f>Forward!Q138*(1+SUM($B138:$B$228))+(-'Swap - Encargos'!H55-'Swap - Encargos'!$M55-'Swap - Encargos'!$L55)*(1+SUM($B138:$B$228))</f>
        <v>220.77389999999997</v>
      </c>
      <c r="R138" s="4">
        <f>Forward!R138*(1+SUM($B138:$B$228))+(-'Swap - Encargos'!I55-'Swap - Encargos'!$M55-'Swap - Encargos'!$L55)*(1+SUM($B138:$B$228))</f>
        <v>202.62809999999996</v>
      </c>
      <c r="S138" s="4">
        <f>Forward!S138*(1+SUM($B138:$B$228))+(-'Swap - Encargos'!J55-'Swap - Encargos'!$M55-'Swap - Encargos'!$L55)*(1+SUM($B138:$B$228))</f>
        <v>197.58760000000001</v>
      </c>
      <c r="T138" s="4">
        <f>Forward!T138*(1+SUM($B138:$B$228))+(-'Swap - Encargos'!K55-'Swap - Encargos'!$M55-'Swap - Encargos'!$L55)*(1+SUM($B138:$B$228))</f>
        <v>175.40940000000001</v>
      </c>
      <c r="U138" s="4">
        <f>Forward!U138*(1+SUM($B138:$B$228))</f>
        <v>0</v>
      </c>
      <c r="V138" s="4"/>
      <c r="W138" s="20">
        <f t="shared" si="0"/>
        <v>233.8792</v>
      </c>
      <c r="X138" s="20">
        <f t="shared" si="1"/>
        <v>166.93248585858586</v>
      </c>
      <c r="Y138" s="23">
        <f t="shared" si="2"/>
        <v>218.55607999999998</v>
      </c>
      <c r="Z138" s="23">
        <f t="shared" si="3"/>
        <v>163.87417806060606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169.02979999999999</v>
      </c>
      <c r="AJ138" s="9">
        <f t="shared" si="18"/>
        <v>0.41952351523545017</v>
      </c>
      <c r="AK138" s="9">
        <f t="shared" si="19"/>
        <v>0.41952351523545017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Encargos'!$M56-'Swap - Encargos'!$L56)*(1+SUM($B139:$B$228))</f>
        <v>260.59799999999996</v>
      </c>
      <c r="P139" s="4">
        <f>Forward!P139*(1+SUM($B139:$B$228))+(-'Swap - Encargos'!G56-'Swap - Encargos'!$M56-'Swap - Encargos'!$L56)*(1+SUM($B139:$B$228))</f>
        <v>237.54509999999999</v>
      </c>
      <c r="Q139" s="4">
        <f>Forward!Q139*(1+SUM($B139:$B$228))+(-'Swap - Encargos'!H56-'Swap - Encargos'!$M56-'Swap - Encargos'!$L56)*(1+SUM($B139:$B$228))</f>
        <v>222.51059999999998</v>
      </c>
      <c r="R139" s="4">
        <f>Forward!R139*(1+SUM($B139:$B$228))+(-'Swap - Encargos'!I56-'Swap - Encargos'!$M56-'Swap - Encargos'!$L56)*(1+SUM($B139:$B$228))</f>
        <v>206.47379999999998</v>
      </c>
      <c r="S139" s="4">
        <f>Forward!S139*(1+SUM($B139:$B$228))+(-'Swap - Encargos'!J56-'Swap - Encargos'!$M56-'Swap - Encargos'!$L56)*(1+SUM($B139:$B$228))</f>
        <v>188.43239999999997</v>
      </c>
      <c r="T139" s="4">
        <f>Forward!T139*(1+SUM($B139:$B$228))+(-'Swap - Encargos'!K56-'Swap - Encargos'!$M56-'Swap - Encargos'!$L56)*(1+SUM($B139:$B$228))</f>
        <v>178.40939999999998</v>
      </c>
      <c r="U139" s="4">
        <f>Forward!U139*(1+SUM($B139:$B$228))</f>
        <v>0</v>
      </c>
      <c r="V139" s="4"/>
      <c r="W139" s="20">
        <f t="shared" si="0"/>
        <v>232.70064999999997</v>
      </c>
      <c r="X139" s="20">
        <f t="shared" si="1"/>
        <v>166.93248585858586</v>
      </c>
      <c r="Y139" s="23">
        <f t="shared" si="2"/>
        <v>216.26292999999998</v>
      </c>
      <c r="Z139" s="23">
        <f t="shared" si="3"/>
        <v>163.87417806060606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170.20835000000002</v>
      </c>
      <c r="AJ139" s="9">
        <f t="shared" si="18"/>
        <v>0.42244861742974227</v>
      </c>
      <c r="AK139" s="9">
        <f t="shared" si="19"/>
        <v>0.42244861742974227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Encargos'!$M57-'Swap - Encargos'!$L57)*(1+SUM($B140:$B$228))</f>
        <v>223.15609999999998</v>
      </c>
      <c r="P140" s="4">
        <f>Forward!P140*(1+SUM($B140:$B$228))+(-'Swap - Encargos'!G57-'Swap - Encargos'!$M57-'Swap - Encargos'!$L57)*(1+SUM($B140:$B$228))</f>
        <v>238.16659999999996</v>
      </c>
      <c r="Q140" s="4">
        <f>Forward!Q140*(1+SUM($B140:$B$228))+(-'Swap - Encargos'!H57-'Swap - Encargos'!$M57-'Swap - Encargos'!$L57)*(1+SUM($B140:$B$228))</f>
        <v>224.15679999999998</v>
      </c>
      <c r="R140" s="4">
        <f>Forward!R140*(1+SUM($B140:$B$228))+(-'Swap - Encargos'!I57-'Swap - Encargos'!$M57-'Swap - Encargos'!$L57)*(1+SUM($B140:$B$228))</f>
        <v>206.14419999999996</v>
      </c>
      <c r="S140" s="4">
        <f>Forward!S140*(1+SUM($B140:$B$228))+(-'Swap - Encargos'!J57-'Swap - Encargos'!$M57-'Swap - Encargos'!$L57)*(1+SUM($B140:$B$228))</f>
        <v>183.12809999999999</v>
      </c>
      <c r="T140" s="4">
        <f>Forward!T140*(1+SUM($B140:$B$228))+(-'Swap - Encargos'!K57-'Swap - Encargos'!$M57-'Swap - Encargos'!$L57)*(1+SUM($B140:$B$228))</f>
        <v>176.1232</v>
      </c>
      <c r="U140" s="4">
        <f>Forward!U140*(1+SUM($B140:$B$228))</f>
        <v>0</v>
      </c>
      <c r="V140" s="4"/>
      <c r="W140" s="20">
        <f t="shared" si="0"/>
        <v>225.65784999999994</v>
      </c>
      <c r="X140" s="20">
        <f t="shared" si="1"/>
        <v>166.93248585858586</v>
      </c>
      <c r="Y140" s="23">
        <f t="shared" si="2"/>
        <v>210.24706999999998</v>
      </c>
      <c r="Z140" s="23">
        <f t="shared" si="3"/>
        <v>163.87417806060606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177.25115000000005</v>
      </c>
      <c r="AJ140" s="9">
        <f t="shared" ref="AJ140" si="23">(AE140-W140)/AE140</f>
        <v>0.43992849501996745</v>
      </c>
      <c r="AK140" s="9">
        <f t="shared" ref="AK140" si="24">IF(AJ140&gt;0,AJ140,0)</f>
        <v>0.43992849501996745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722CC-68C7-4F2C-A1F3-5DC6E6FF57E3}">
  <dimension ref="A1:AR145"/>
  <sheetViews>
    <sheetView topLeftCell="A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Encargos'!$M3-'Swap - Encargos'!$L3)</f>
        <v>180</v>
      </c>
      <c r="L86" s="4">
        <f>Forward!L86+(-'Swap - Encargos'!C3-'Swap - Encargos'!$M3-'Swap - Encargos'!$L3)</f>
        <v>190</v>
      </c>
      <c r="M86" s="4">
        <f>Forward!M86+(-'Swap - Encargos'!D3-'Swap - Encargos'!$M3-'Swap - Encargos'!$L3)</f>
        <v>169</v>
      </c>
      <c r="N86" s="4">
        <f>Forward!N86+(-'Swap - Encargos'!E3-'Swap - Encargos'!$M3-'Swap - Encargos'!$L3)</f>
        <v>155</v>
      </c>
      <c r="O86" s="4">
        <f>Forward!O86+(-'Swap - Encargos'!F3-'Swap - Encargos'!$M3-'Swap - Encargos'!$L3)</f>
        <v>150</v>
      </c>
      <c r="P86" s="4">
        <f>Forward!P86+(-'Swap - Encargos'!G3-'Swap - Encargos'!$M3-'Swap - Encargos'!$L3)</f>
        <v>145</v>
      </c>
      <c r="Q86" s="4">
        <f>Forward!Q86+(-'Swap - Encargos'!H3-'Swap - Encargos'!$M3-'Swap - Encargos'!$L3)</f>
        <v>142</v>
      </c>
      <c r="R86" s="4">
        <f>Forward!R86+(-'Swap - Encargos'!I3-'Swap - Encargos'!$M3-'Swap - Encargos'!$L3)</f>
        <v>138</v>
      </c>
      <c r="S86" s="4">
        <f>Forward!S86+(-'Swap - Encargos'!J3-'Swap - Encargos'!$M3-'Swap - Encargos'!$L3)</f>
        <v>133</v>
      </c>
      <c r="T86" s="4">
        <f>Forward!T86+(-'Swap - Encargos'!K3-'Swap - Encargos'!$M3-'Swap - Encargos'!$L3)</f>
        <v>128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179.66666666666666</v>
      </c>
      <c r="X86" s="20">
        <f t="shared" ref="X86:X140" si="1">AVERAGE($W$2:$W$198)</f>
        <v>152.47222222222223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168.8</v>
      </c>
      <c r="Z86" s="23">
        <f t="shared" ref="Z86:Z140" si="3">AVERAGE($Y$2:$Y$198)</f>
        <v>149.3224242424242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126.33333333333334</v>
      </c>
      <c r="AJ86" s="9">
        <f t="shared" ref="AJ86:AJ134" si="8">(AE86-W86)/AE86</f>
        <v>0.41285403050108938</v>
      </c>
      <c r="AK86" s="9">
        <f t="shared" ref="AK86:AK130" si="9">IF(AJ86&gt;0,AJ86,0)</f>
        <v>0.41285403050108938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Encargos'!$M4-'Swap - Encargos'!$L4)</f>
        <v>110</v>
      </c>
      <c r="L87" s="4">
        <f>Forward!L87+(-'Swap - Encargos'!C4-'Swap - Encargos'!$M4-'Swap - Encargos'!$L4)</f>
        <v>177</v>
      </c>
      <c r="M87" s="4">
        <f>Forward!M87+(-'Swap - Encargos'!D4-'Swap - Encargos'!$M4-'Swap - Encargos'!$L4)</f>
        <v>173</v>
      </c>
      <c r="N87" s="4">
        <f>Forward!N87+(-'Swap - Encargos'!E4-'Swap - Encargos'!$M4-'Swap - Encargos'!$L4)</f>
        <v>158</v>
      </c>
      <c r="O87" s="4">
        <f>Forward!O87+(-'Swap - Encargos'!F4-'Swap - Encargos'!$M4-'Swap - Encargos'!$L4)</f>
        <v>152</v>
      </c>
      <c r="P87" s="4">
        <f>Forward!P87+(-'Swap - Encargos'!G4-'Swap - Encargos'!$M4-'Swap - Encargos'!$L4)</f>
        <v>147</v>
      </c>
      <c r="Q87" s="4">
        <f>Forward!Q87+(-'Swap - Encargos'!H4-'Swap - Encargos'!$M4-'Swap - Encargos'!$L4)</f>
        <v>144</v>
      </c>
      <c r="R87" s="4">
        <f>Forward!R87+(-'Swap - Encargos'!I4-'Swap - Encargos'!$M4-'Swap - Encargos'!$L4)</f>
        <v>140</v>
      </c>
      <c r="S87" s="4">
        <f>Forward!S87+(-'Swap - Encargos'!J4-'Swap - Encargos'!$M4-'Swap - Encargos'!$L4)</f>
        <v>135</v>
      </c>
      <c r="T87" s="4">
        <f>Forward!T87+(-'Swap - Encargos'!K4-'Swap - Encargos'!$M4-'Swap - Encargos'!$L4)</f>
        <v>130</v>
      </c>
      <c r="U87" s="4">
        <f>Forward!U87</f>
        <v>0</v>
      </c>
      <c r="V87" s="6"/>
      <c r="W87" s="20">
        <f t="shared" si="0"/>
        <v>154.66666666666666</v>
      </c>
      <c r="X87" s="20">
        <f t="shared" si="1"/>
        <v>152.47222222222223</v>
      </c>
      <c r="Y87" s="23">
        <f t="shared" si="2"/>
        <v>154.61666666666667</v>
      </c>
      <c r="Z87" s="23">
        <f t="shared" si="3"/>
        <v>149.3224242424242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151.33333333333334</v>
      </c>
      <c r="AJ87" s="9">
        <f t="shared" si="8"/>
        <v>0.49455337690631812</v>
      </c>
      <c r="AK87" s="9">
        <f t="shared" si="9"/>
        <v>0.49455337690631812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Encargos'!$M5-'Swap - Encargos'!$L5)</f>
        <v>152</v>
      </c>
      <c r="L88" s="4">
        <f>Forward!L88+(-'Swap - Encargos'!C5-'Swap - Encargos'!$M5-'Swap - Encargos'!$L5)</f>
        <v>208</v>
      </c>
      <c r="M88" s="4">
        <f>Forward!M88+(-'Swap - Encargos'!D5-'Swap - Encargos'!$M5-'Swap - Encargos'!$L5)</f>
        <v>179</v>
      </c>
      <c r="N88" s="4">
        <f>Forward!N88+(-'Swap - Encargos'!E5-'Swap - Encargos'!$M5-'Swap - Encargos'!$L5)</f>
        <v>153</v>
      </c>
      <c r="O88" s="4">
        <f>Forward!O88+(-'Swap - Encargos'!F5-'Swap - Encargos'!$M5-'Swap - Encargos'!$L5)</f>
        <v>151</v>
      </c>
      <c r="P88" s="4">
        <f>Forward!P88+(-'Swap - Encargos'!G5-'Swap - Encargos'!$M5-'Swap - Encargos'!$L5)</f>
        <v>146</v>
      </c>
      <c r="Q88" s="4">
        <f>Forward!Q88+(-'Swap - Encargos'!H5-'Swap - Encargos'!$M5-'Swap - Encargos'!$L5)</f>
        <v>143</v>
      </c>
      <c r="R88" s="4">
        <f>Forward!R88+(-'Swap - Encargos'!I5-'Swap - Encargos'!$M5-'Swap - Encargos'!$L5)</f>
        <v>139</v>
      </c>
      <c r="S88" s="4">
        <f>Forward!S88+(-'Swap - Encargos'!J5-'Swap - Encargos'!$M5-'Swap - Encargos'!$L5)</f>
        <v>134</v>
      </c>
      <c r="T88" s="4">
        <f>Forward!T88+(-'Swap - Encargos'!K5-'Swap - Encargos'!$M5-'Swap - Encargos'!$L5)</f>
        <v>129</v>
      </c>
      <c r="U88" s="4">
        <f>Forward!U88</f>
        <v>0</v>
      </c>
      <c r="V88" s="6"/>
      <c r="W88" s="20">
        <f t="shared" si="0"/>
        <v>179.72222222222223</v>
      </c>
      <c r="X88" s="20">
        <f t="shared" si="1"/>
        <v>152.47222222222223</v>
      </c>
      <c r="Y88" s="23">
        <f t="shared" si="2"/>
        <v>168.4</v>
      </c>
      <c r="Z88" s="23">
        <f t="shared" si="3"/>
        <v>149.3224242424242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126.27777777777777</v>
      </c>
      <c r="AJ88" s="9">
        <f t="shared" si="8"/>
        <v>0.41267247639796656</v>
      </c>
      <c r="AK88" s="9">
        <f t="shared" si="9"/>
        <v>0.41267247639796656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Encargos'!$M6-'Swap - Encargos'!$L6)</f>
        <v>131</v>
      </c>
      <c r="L89" s="4">
        <f>Forward!L89+(-'Swap - Encargos'!C6-'Swap - Encargos'!$M6-'Swap - Encargos'!$L6)</f>
        <v>201</v>
      </c>
      <c r="M89" s="4">
        <f>Forward!M89+(-'Swap - Encargos'!D6-'Swap - Encargos'!$M6-'Swap - Encargos'!$L6)</f>
        <v>184</v>
      </c>
      <c r="N89" s="4">
        <f>Forward!N89+(-'Swap - Encargos'!E6-'Swap - Encargos'!$M6-'Swap - Encargos'!$L6)</f>
        <v>160</v>
      </c>
      <c r="O89" s="4">
        <f>Forward!O89+(-'Swap - Encargos'!F6-'Swap - Encargos'!$M6-'Swap - Encargos'!$L6)</f>
        <v>151</v>
      </c>
      <c r="P89" s="4">
        <f>Forward!P89+(-'Swap - Encargos'!G6-'Swap - Encargos'!$M6-'Swap - Encargos'!$L6)</f>
        <v>146</v>
      </c>
      <c r="Q89" s="4">
        <f>Forward!Q89+(-'Swap - Encargos'!H6-'Swap - Encargos'!$M6-'Swap - Encargos'!$L6)</f>
        <v>143</v>
      </c>
      <c r="R89" s="4">
        <f>Forward!R89+(-'Swap - Encargos'!I6-'Swap - Encargos'!$M6-'Swap - Encargos'!$L6)</f>
        <v>141</v>
      </c>
      <c r="S89" s="4">
        <f>Forward!S89+(-'Swap - Encargos'!J6-'Swap - Encargos'!$M6-'Swap - Encargos'!$L6)</f>
        <v>136</v>
      </c>
      <c r="T89" s="4">
        <f>Forward!T89+(-'Swap - Encargos'!K6-'Swap - Encargos'!$M6-'Swap - Encargos'!$L6)</f>
        <v>131</v>
      </c>
      <c r="U89" s="4">
        <f>Forward!U89</f>
        <v>0</v>
      </c>
      <c r="V89" s="6"/>
      <c r="W89" s="20">
        <f t="shared" si="0"/>
        <v>174.41666666666666</v>
      </c>
      <c r="X89" s="20">
        <f t="shared" si="1"/>
        <v>152.47222222222223</v>
      </c>
      <c r="Y89" s="23">
        <f t="shared" si="2"/>
        <v>166.15</v>
      </c>
      <c r="Z89" s="23">
        <f t="shared" si="3"/>
        <v>149.3224242424242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131.58333333333334</v>
      </c>
      <c r="AJ89" s="9">
        <f t="shared" si="8"/>
        <v>0.43001089324618741</v>
      </c>
      <c r="AK89" s="9">
        <f t="shared" si="9"/>
        <v>0.43001089324618741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Encargos'!$M7-'Swap - Encargos'!$L7)</f>
        <v>129</v>
      </c>
      <c r="L90" s="4">
        <f>Forward!L90+(-'Swap - Encargos'!C7-'Swap - Encargos'!$M7-'Swap - Encargos'!$L7)</f>
        <v>179</v>
      </c>
      <c r="M90" s="4">
        <f>Forward!M90+(-'Swap - Encargos'!D7-'Swap - Encargos'!$M7-'Swap - Encargos'!$L7)</f>
        <v>183</v>
      </c>
      <c r="N90" s="4">
        <f>Forward!N90+(-'Swap - Encargos'!E7-'Swap - Encargos'!$M7-'Swap - Encargos'!$L7)</f>
        <v>170</v>
      </c>
      <c r="O90" s="4">
        <f>Forward!O90+(-'Swap - Encargos'!F7-'Swap - Encargos'!$M7-'Swap - Encargos'!$L7)</f>
        <v>154</v>
      </c>
      <c r="P90" s="4">
        <f>Forward!P90+(-'Swap - Encargos'!G7-'Swap - Encargos'!$M7-'Swap - Encargos'!$L7)</f>
        <v>152</v>
      </c>
      <c r="Q90" s="4">
        <f>Forward!Q90+(-'Swap - Encargos'!H7-'Swap - Encargos'!$M7-'Swap - Encargos'!$L7)</f>
        <v>149</v>
      </c>
      <c r="R90" s="4">
        <f>Forward!R90+(-'Swap - Encargos'!I7-'Swap - Encargos'!$M7-'Swap - Encargos'!$L7)</f>
        <v>147</v>
      </c>
      <c r="S90" s="4">
        <f>Forward!S90+(-'Swap - Encargos'!J7-'Swap - Encargos'!$M7-'Swap - Encargos'!$L7)</f>
        <v>142</v>
      </c>
      <c r="T90" s="4">
        <f>Forward!T90+(-'Swap - Encargos'!K7-'Swap - Encargos'!$M7-'Swap - Encargos'!$L7)</f>
        <v>137</v>
      </c>
      <c r="U90" s="4">
        <f>Forward!U90</f>
        <v>0</v>
      </c>
      <c r="V90" s="6"/>
      <c r="W90" s="20">
        <f t="shared" si="0"/>
        <v>168.22222222222223</v>
      </c>
      <c r="X90" s="20">
        <f t="shared" si="1"/>
        <v>152.47222222222223</v>
      </c>
      <c r="Y90" s="23">
        <f t="shared" si="2"/>
        <v>164.53333333333333</v>
      </c>
      <c r="Z90" s="23">
        <f t="shared" si="3"/>
        <v>149.3224242424242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137.77777777777777</v>
      </c>
      <c r="AJ90" s="9">
        <f t="shared" si="8"/>
        <v>0.45025417574437182</v>
      </c>
      <c r="AK90" s="9">
        <f t="shared" si="9"/>
        <v>0.45025417574437182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Encargos'!$M8-'Swap - Encargos'!$L8)</f>
        <v>124</v>
      </c>
      <c r="L91" s="4">
        <f>Forward!L91+(-'Swap - Encargos'!C8-'Swap - Encargos'!$M8-'Swap - Encargos'!$L8)</f>
        <v>182</v>
      </c>
      <c r="M91" s="4">
        <f>Forward!M91+(-'Swap - Encargos'!D8-'Swap - Encargos'!$M8-'Swap - Encargos'!$L8)</f>
        <v>179</v>
      </c>
      <c r="N91" s="4">
        <f>Forward!N91+(-'Swap - Encargos'!E8-'Swap - Encargos'!$M8-'Swap - Encargos'!$L8)</f>
        <v>154</v>
      </c>
      <c r="O91" s="4">
        <f>Forward!O91+(-'Swap - Encargos'!F8-'Swap - Encargos'!$M8-'Swap - Encargos'!$L8)</f>
        <v>147</v>
      </c>
      <c r="P91" s="4">
        <f>Forward!P91+(-'Swap - Encargos'!G8-'Swap - Encargos'!$M8-'Swap - Encargos'!$L8)</f>
        <v>146</v>
      </c>
      <c r="Q91" s="4">
        <f>Forward!Q91+(-'Swap - Encargos'!H8-'Swap - Encargos'!$M8-'Swap - Encargos'!$L8)</f>
        <v>143</v>
      </c>
      <c r="R91" s="4">
        <f>Forward!R91+(-'Swap - Encargos'!I8-'Swap - Encargos'!$M8-'Swap - Encargos'!$L8)</f>
        <v>141</v>
      </c>
      <c r="S91" s="4">
        <f>Forward!S91+(-'Swap - Encargos'!J8-'Swap - Encargos'!$M8-'Swap - Encargos'!$L8)</f>
        <v>136</v>
      </c>
      <c r="T91" s="4">
        <f>Forward!T91+(-'Swap - Encargos'!K8-'Swap - Encargos'!$M8-'Swap - Encargos'!$L8)</f>
        <v>131</v>
      </c>
      <c r="U91" s="4">
        <f>Forward!U91</f>
        <v>0</v>
      </c>
      <c r="V91" s="6"/>
      <c r="W91" s="20">
        <f t="shared" si="0"/>
        <v>165.83333333333334</v>
      </c>
      <c r="X91" s="20">
        <f t="shared" si="1"/>
        <v>152.47222222222223</v>
      </c>
      <c r="Y91" s="23">
        <f t="shared" si="2"/>
        <v>159.03333333333333</v>
      </c>
      <c r="Z91" s="23">
        <f t="shared" si="3"/>
        <v>149.3224242424242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140.16666666666666</v>
      </c>
      <c r="AJ91" s="9">
        <f t="shared" si="8"/>
        <v>0.4580610021786492</v>
      </c>
      <c r="AK91" s="9">
        <f t="shared" si="9"/>
        <v>0.4580610021786492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Encargos'!$M9-'Swap - Encargos'!$L9)</f>
        <v>56</v>
      </c>
      <c r="L92" s="4">
        <f>Forward!L92+(-'Swap - Encargos'!C9-'Swap - Encargos'!$M9-'Swap - Encargos'!$L9)</f>
        <v>167</v>
      </c>
      <c r="M92" s="4">
        <f>Forward!M92+(-'Swap - Encargos'!D9-'Swap - Encargos'!$M9-'Swap - Encargos'!$L9)</f>
        <v>170</v>
      </c>
      <c r="N92" s="4">
        <f>Forward!N92+(-'Swap - Encargos'!E9-'Swap - Encargos'!$M9-'Swap - Encargos'!$L9)</f>
        <v>160</v>
      </c>
      <c r="O92" s="4">
        <f>Forward!O92+(-'Swap - Encargos'!F9-'Swap - Encargos'!$M9-'Swap - Encargos'!$L9)</f>
        <v>149</v>
      </c>
      <c r="P92" s="4">
        <f>Forward!P92+(-'Swap - Encargos'!G9-'Swap - Encargos'!$M9-'Swap - Encargos'!$L9)</f>
        <v>147</v>
      </c>
      <c r="Q92" s="4">
        <f>Forward!Q92+(-'Swap - Encargos'!H9-'Swap - Encargos'!$M9-'Swap - Encargos'!$L9)</f>
        <v>144</v>
      </c>
      <c r="R92" s="4">
        <f>Forward!R92+(-'Swap - Encargos'!I9-'Swap - Encargos'!$M9-'Swap - Encargos'!$L9)</f>
        <v>142</v>
      </c>
      <c r="S92" s="4">
        <f>Forward!S92+(-'Swap - Encargos'!J9-'Swap - Encargos'!$M9-'Swap - Encargos'!$L9)</f>
        <v>137</v>
      </c>
      <c r="T92" s="4">
        <f>Forward!T92+(-'Swap - Encargos'!K9-'Swap - Encargos'!$M9-'Swap - Encargos'!$L9)</f>
        <v>132</v>
      </c>
      <c r="U92" s="4">
        <f>Forward!U92</f>
        <v>0</v>
      </c>
      <c r="V92" s="6"/>
      <c r="W92" s="20">
        <f t="shared" si="0"/>
        <v>148.33333333333334</v>
      </c>
      <c r="X92" s="20">
        <f t="shared" si="1"/>
        <v>152.47222222222223</v>
      </c>
      <c r="Y92" s="23">
        <f t="shared" si="2"/>
        <v>149.5</v>
      </c>
      <c r="Z92" s="23">
        <f t="shared" si="3"/>
        <v>149.3224242424242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157.66666666666666</v>
      </c>
      <c r="AJ92" s="9">
        <f t="shared" si="8"/>
        <v>0.51525054466230935</v>
      </c>
      <c r="AK92" s="9">
        <f t="shared" si="9"/>
        <v>0.51525054466230935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Encargos'!$M10-'Swap - Encargos'!$L10)</f>
        <v>67</v>
      </c>
      <c r="L93" s="4">
        <f>Forward!L93+(-'Swap - Encargos'!C10-'Swap - Encargos'!$M10-'Swap - Encargos'!$L10)</f>
        <v>158</v>
      </c>
      <c r="M93" s="4">
        <f>Forward!M93+(-'Swap - Encargos'!D10-'Swap - Encargos'!$M10-'Swap - Encargos'!$L10)</f>
        <v>161</v>
      </c>
      <c r="N93" s="4">
        <f>Forward!N93+(-'Swap - Encargos'!E10-'Swap - Encargos'!$M10-'Swap - Encargos'!$L10)</f>
        <v>151</v>
      </c>
      <c r="O93" s="4">
        <f>Forward!O93+(-'Swap - Encargos'!F10-'Swap - Encargos'!$M10-'Swap - Encargos'!$L10)</f>
        <v>146</v>
      </c>
      <c r="P93" s="4">
        <f>Forward!P93+(-'Swap - Encargos'!G10-'Swap - Encargos'!$M10-'Swap - Encargos'!$L10)</f>
        <v>144</v>
      </c>
      <c r="Q93" s="4">
        <f>Forward!Q93+(-'Swap - Encargos'!H10-'Swap - Encargos'!$M10-'Swap - Encargos'!$L10)</f>
        <v>144</v>
      </c>
      <c r="R93" s="4">
        <f>Forward!R93+(-'Swap - Encargos'!I10-'Swap - Encargos'!$M10-'Swap - Encargos'!$L10)</f>
        <v>137</v>
      </c>
      <c r="S93" s="4">
        <f>Forward!S93+(-'Swap - Encargos'!J10-'Swap - Encargos'!$M10-'Swap - Encargos'!$L10)</f>
        <v>132</v>
      </c>
      <c r="T93" s="4">
        <f>Forward!T93+(-'Swap - Encargos'!K10-'Swap - Encargos'!$M10-'Swap - Encargos'!$L10)</f>
        <v>127</v>
      </c>
      <c r="U93" s="4">
        <f>Forward!U93</f>
        <v>0</v>
      </c>
      <c r="V93" s="6"/>
      <c r="W93" s="20">
        <f t="shared" si="0"/>
        <v>145</v>
      </c>
      <c r="X93" s="20">
        <f t="shared" si="1"/>
        <v>152.47222222222223</v>
      </c>
      <c r="Y93" s="23">
        <f t="shared" si="2"/>
        <v>145.58333333333334</v>
      </c>
      <c r="Z93" s="23">
        <f t="shared" si="3"/>
        <v>149.3224242424242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161</v>
      </c>
      <c r="AJ93" s="9">
        <f t="shared" si="8"/>
        <v>0.52614379084967322</v>
      </c>
      <c r="AK93" s="9">
        <f t="shared" si="9"/>
        <v>0.52614379084967322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Encargos'!$M11-'Swap - Encargos'!$L11)</f>
        <v>86</v>
      </c>
      <c r="L94" s="4">
        <f>Forward!L94+(-'Swap - Encargos'!C11-'Swap - Encargos'!$M11-'Swap - Encargos'!$L11)</f>
        <v>144</v>
      </c>
      <c r="M94" s="4">
        <f>Forward!M94+(-'Swap - Encargos'!D11-'Swap - Encargos'!$M11-'Swap - Encargos'!$L11)</f>
        <v>160</v>
      </c>
      <c r="N94" s="4">
        <f>Forward!N94+(-'Swap - Encargos'!E11-'Swap - Encargos'!$M11-'Swap - Encargos'!$L11)</f>
        <v>159</v>
      </c>
      <c r="O94" s="4">
        <f>Forward!O94+(-'Swap - Encargos'!F11-'Swap - Encargos'!$M11-'Swap - Encargos'!$L11)</f>
        <v>148</v>
      </c>
      <c r="P94" s="4">
        <f>Forward!P94+(-'Swap - Encargos'!G11-'Swap - Encargos'!$M11-'Swap - Encargos'!$L11)</f>
        <v>146</v>
      </c>
      <c r="Q94" s="4">
        <f>Forward!Q94+(-'Swap - Encargos'!H11-'Swap - Encargos'!$M11-'Swap - Encargos'!$L11)</f>
        <v>140</v>
      </c>
      <c r="R94" s="4">
        <f>Forward!R94+(-'Swap - Encargos'!I11-'Swap - Encargos'!$M11-'Swap - Encargos'!$L11)</f>
        <v>134</v>
      </c>
      <c r="S94" s="4">
        <f>Forward!S94+(-'Swap - Encargos'!J11-'Swap - Encargos'!$M11-'Swap - Encargos'!$L11)</f>
        <v>131</v>
      </c>
      <c r="T94" s="4">
        <f>Forward!T94+(-'Swap - Encargos'!K11-'Swap - Encargos'!$M11-'Swap - Encargos'!$L11)</f>
        <v>128</v>
      </c>
      <c r="U94" s="4">
        <f>Forward!U94</f>
        <v>0</v>
      </c>
      <c r="V94" s="6"/>
      <c r="W94" s="20">
        <f t="shared" si="0"/>
        <v>146.22222222222223</v>
      </c>
      <c r="X94" s="20">
        <f t="shared" si="1"/>
        <v>152.47222222222223</v>
      </c>
      <c r="Y94" s="23">
        <f t="shared" si="2"/>
        <v>147.4</v>
      </c>
      <c r="Z94" s="23">
        <f t="shared" si="3"/>
        <v>149.3224242424242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159.77777777777777</v>
      </c>
      <c r="AJ94" s="9">
        <f t="shared" si="8"/>
        <v>0.52214960058097315</v>
      </c>
      <c r="AK94" s="9">
        <f t="shared" si="9"/>
        <v>0.52214960058097315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Encargos'!$M12-'Swap - Encargos'!$L12)</f>
        <v>65</v>
      </c>
      <c r="L95" s="4">
        <f>Forward!L95+(-'Swap - Encargos'!C12-'Swap - Encargos'!$M12-'Swap - Encargos'!$L12)</f>
        <v>118</v>
      </c>
      <c r="M95" s="4">
        <f>Forward!M95+(-'Swap - Encargos'!D12-'Swap - Encargos'!$M12-'Swap - Encargos'!$L12)</f>
        <v>139</v>
      </c>
      <c r="N95" s="4">
        <f>Forward!N95+(-'Swap - Encargos'!E12-'Swap - Encargos'!$M12-'Swap - Encargos'!$L12)</f>
        <v>143</v>
      </c>
      <c r="O95" s="4">
        <f>Forward!O95+(-'Swap - Encargos'!F12-'Swap - Encargos'!$M12-'Swap - Encargos'!$L12)</f>
        <v>136</v>
      </c>
      <c r="P95" s="4">
        <f>Forward!P95+(-'Swap - Encargos'!G12-'Swap - Encargos'!$M12-'Swap - Encargos'!$L12)</f>
        <v>134</v>
      </c>
      <c r="Q95" s="4">
        <f>Forward!Q95+(-'Swap - Encargos'!H12-'Swap - Encargos'!$M12-'Swap - Encargos'!$L12)</f>
        <v>128</v>
      </c>
      <c r="R95" s="4">
        <f>Forward!R95+(-'Swap - Encargos'!I12-'Swap - Encargos'!$M12-'Swap - Encargos'!$L12)</f>
        <v>125</v>
      </c>
      <c r="S95" s="4">
        <f>Forward!S95+(-'Swap - Encargos'!J12-'Swap - Encargos'!$M12-'Swap - Encargos'!$L12)</f>
        <v>122</v>
      </c>
      <c r="T95" s="4">
        <f>Forward!T95+(-'Swap - Encargos'!K12-'Swap - Encargos'!$M12-'Swap - Encargos'!$L12)</f>
        <v>119</v>
      </c>
      <c r="U95" s="4">
        <f>Forward!U95</f>
        <v>0</v>
      </c>
      <c r="V95" s="6"/>
      <c r="W95" s="20">
        <f t="shared" si="0"/>
        <v>126.83333333333333</v>
      </c>
      <c r="X95" s="20">
        <f t="shared" si="1"/>
        <v>152.47222222222223</v>
      </c>
      <c r="Y95" s="23">
        <f t="shared" si="2"/>
        <v>130.55000000000001</v>
      </c>
      <c r="Z95" s="23">
        <f t="shared" si="3"/>
        <v>149.3224242424242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179.16666666666669</v>
      </c>
      <c r="AJ95" s="9">
        <f t="shared" si="8"/>
        <v>0.58551198257080617</v>
      </c>
      <c r="AK95" s="9">
        <f t="shared" si="9"/>
        <v>0.58551198257080617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Encargos'!$M13-'Swap - Encargos'!$L13)</f>
        <v>60</v>
      </c>
      <c r="L96" s="4">
        <f>Forward!L96+(-'Swap - Encargos'!C13-'Swap - Encargos'!$M13-'Swap - Encargos'!$L13)</f>
        <v>76</v>
      </c>
      <c r="M96" s="4">
        <f>Forward!M96+(-'Swap - Encargos'!D13-'Swap - Encargos'!$M13-'Swap - Encargos'!$L13)</f>
        <v>115</v>
      </c>
      <c r="N96" s="4">
        <f>Forward!N96+(-'Swap - Encargos'!E13-'Swap - Encargos'!$M13-'Swap - Encargos'!$L13)</f>
        <v>128</v>
      </c>
      <c r="O96" s="4">
        <f>Forward!O96+(-'Swap - Encargos'!F13-'Swap - Encargos'!$M13-'Swap - Encargos'!$L13)</f>
        <v>121</v>
      </c>
      <c r="P96" s="4">
        <f>Forward!P96+(-'Swap - Encargos'!G13-'Swap - Encargos'!$M13-'Swap - Encargos'!$L13)</f>
        <v>132</v>
      </c>
      <c r="Q96" s="4">
        <f>Forward!Q96+(-'Swap - Encargos'!H13-'Swap - Encargos'!$M13-'Swap - Encargos'!$L13)</f>
        <v>126</v>
      </c>
      <c r="R96" s="4">
        <f>Forward!R96+(-'Swap - Encargos'!I13-'Swap - Encargos'!$M13-'Swap - Encargos'!$L13)</f>
        <v>126</v>
      </c>
      <c r="S96" s="4">
        <f>Forward!S96+(-'Swap - Encargos'!J13-'Swap - Encargos'!$M13-'Swap - Encargos'!$L13)</f>
        <v>122</v>
      </c>
      <c r="T96" s="4">
        <f>Forward!T96+(-'Swap - Encargos'!K13-'Swap - Encargos'!$M13-'Swap - Encargos'!$L13)</f>
        <v>116</v>
      </c>
      <c r="U96" s="4">
        <f>Forward!U96</f>
        <v>0</v>
      </c>
      <c r="V96" s="6"/>
      <c r="W96" s="20">
        <f t="shared" si="0"/>
        <v>102.55555555555556</v>
      </c>
      <c r="X96" s="20">
        <f t="shared" si="1"/>
        <v>152.47222222222223</v>
      </c>
      <c r="Y96" s="23">
        <f t="shared" si="2"/>
        <v>112</v>
      </c>
      <c r="Z96" s="23">
        <f t="shared" si="3"/>
        <v>149.3224242424242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203.44444444444446</v>
      </c>
      <c r="AJ96" s="9">
        <f t="shared" si="8"/>
        <v>0.66485112563543936</v>
      </c>
      <c r="AK96" s="9">
        <f t="shared" si="9"/>
        <v>0.66485112563543936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Encargos'!$M14-'Swap - Encargos'!$L14)</f>
        <v>63</v>
      </c>
      <c r="L97" s="4">
        <f>Forward!L97+(-'Swap - Encargos'!C14-'Swap - Encargos'!$M14-'Swap - Encargos'!$L14)</f>
        <v>76</v>
      </c>
      <c r="M97" s="4">
        <f>Forward!M97+(-'Swap - Encargos'!D14-'Swap - Encargos'!$M14-'Swap - Encargos'!$L14)</f>
        <v>113</v>
      </c>
      <c r="N97" s="4">
        <f>Forward!N97+(-'Swap - Encargos'!E14-'Swap - Encargos'!$M14-'Swap - Encargos'!$L14)</f>
        <v>123</v>
      </c>
      <c r="O97" s="4">
        <f>Forward!O97+(-'Swap - Encargos'!F14-'Swap - Encargos'!$M14-'Swap - Encargos'!$L14)</f>
        <v>118</v>
      </c>
      <c r="P97" s="4">
        <f>Forward!P97+(-'Swap - Encargos'!G14-'Swap - Encargos'!$M14-'Swap - Encargos'!$L14)</f>
        <v>136</v>
      </c>
      <c r="Q97" s="4">
        <f>Forward!Q97+(-'Swap - Encargos'!H14-'Swap - Encargos'!$M14-'Swap - Encargos'!$L14)</f>
        <v>135</v>
      </c>
      <c r="R97" s="4">
        <f>Forward!R97+(-'Swap - Encargos'!I14-'Swap - Encargos'!$M14-'Swap - Encargos'!$L14)</f>
        <v>126</v>
      </c>
      <c r="S97" s="4">
        <f>Forward!S97+(-'Swap - Encargos'!J14-'Swap - Encargos'!$M14-'Swap - Encargos'!$L14)</f>
        <v>122</v>
      </c>
      <c r="T97" s="4">
        <f>Forward!T97+(-'Swap - Encargos'!K14-'Swap - Encargos'!$M14-'Swap - Encargos'!$L14)</f>
        <v>116</v>
      </c>
      <c r="U97" s="4">
        <f>Forward!U97</f>
        <v>0</v>
      </c>
      <c r="V97" s="6"/>
      <c r="W97" s="20">
        <f t="shared" si="0"/>
        <v>102.33333333333333</v>
      </c>
      <c r="X97" s="20">
        <f t="shared" si="1"/>
        <v>152.47222222222223</v>
      </c>
      <c r="Y97" s="23">
        <f t="shared" si="2"/>
        <v>111.98333333333333</v>
      </c>
      <c r="Z97" s="23">
        <f t="shared" si="3"/>
        <v>149.3224242424242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203.66666666666669</v>
      </c>
      <c r="AJ97" s="9">
        <f t="shared" si="8"/>
        <v>0.6655773420479304</v>
      </c>
      <c r="AK97" s="9">
        <f t="shared" si="9"/>
        <v>0.6655773420479304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Encargos'!$M15-'Swap - Encargos'!$L15)</f>
        <v>68</v>
      </c>
      <c r="M98" s="4">
        <f>Forward!M98+(-'Swap - Encargos'!D15-'Swap - Encargos'!$M15-'Swap - Encargos'!$L15)</f>
        <v>87</v>
      </c>
      <c r="N98" s="4">
        <f>Forward!N98+(-'Swap - Encargos'!E15-'Swap - Encargos'!$M15-'Swap - Encargos'!$L15)</f>
        <v>102</v>
      </c>
      <c r="O98" s="4">
        <f>Forward!O98+(-'Swap - Encargos'!F15-'Swap - Encargos'!$M15-'Swap - Encargos'!$L15)</f>
        <v>113</v>
      </c>
      <c r="P98" s="4">
        <f>Forward!P98+(-'Swap - Encargos'!G15-'Swap - Encargos'!$M15-'Swap - Encargos'!$L15)</f>
        <v>140</v>
      </c>
      <c r="Q98" s="4">
        <f>Forward!Q98+(-'Swap - Encargos'!H15-'Swap - Encargos'!$M15-'Swap - Encargos'!$L15)</f>
        <v>136</v>
      </c>
      <c r="R98" s="4">
        <f>Forward!R98+(-'Swap - Encargos'!I15-'Swap - Encargos'!$M15-'Swap - Encargos'!$L15)</f>
        <v>130</v>
      </c>
      <c r="S98" s="4">
        <f>Forward!S98+(-'Swap - Encargos'!J15-'Swap - Encargos'!$M15-'Swap - Encargos'!$L15)</f>
        <v>126</v>
      </c>
      <c r="T98" s="4">
        <f>Forward!T98+(-'Swap - Encargos'!K15-'Swap - Encargos'!$M15-'Swap - Encargos'!$L15)</f>
        <v>120</v>
      </c>
      <c r="U98" s="4">
        <f>Forward!U98</f>
        <v>0</v>
      </c>
      <c r="V98" s="6"/>
      <c r="W98" s="20">
        <f t="shared" si="0"/>
        <v>85.666666666666671</v>
      </c>
      <c r="X98" s="20">
        <f t="shared" si="1"/>
        <v>152.47222222222223</v>
      </c>
      <c r="Y98" s="23">
        <f t="shared" si="2"/>
        <v>102</v>
      </c>
      <c r="Z98" s="23">
        <f t="shared" si="3"/>
        <v>149.3224242424242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231.13333333333333</v>
      </c>
      <c r="AJ98" s="9">
        <f t="shared" si="8"/>
        <v>0.72958754208754206</v>
      </c>
      <c r="AK98" s="9">
        <f t="shared" si="9"/>
        <v>0.72958754208754206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Encargos'!$M16-'Swap - Encargos'!$L16)</f>
        <v>70</v>
      </c>
      <c r="M99" s="4">
        <f>Forward!M99+(-'Swap - Encargos'!D16-'Swap - Encargos'!$M16-'Swap - Encargos'!$L16)</f>
        <v>79</v>
      </c>
      <c r="N99" s="4">
        <f>Forward!N99+(-'Swap - Encargos'!E16-'Swap - Encargos'!$M16-'Swap - Encargos'!$L16)</f>
        <v>89</v>
      </c>
      <c r="O99" s="4">
        <f>Forward!O99+(-'Swap - Encargos'!F16-'Swap - Encargos'!$M16-'Swap - Encargos'!$L16)</f>
        <v>106</v>
      </c>
      <c r="P99" s="4">
        <f>Forward!P99+(-'Swap - Encargos'!G16-'Swap - Encargos'!$M16-'Swap - Encargos'!$L16)</f>
        <v>143</v>
      </c>
      <c r="Q99" s="4">
        <f>Forward!Q99+(-'Swap - Encargos'!H16-'Swap - Encargos'!$M16-'Swap - Encargos'!$L16)</f>
        <v>139</v>
      </c>
      <c r="R99" s="4">
        <f>Forward!R99+(-'Swap - Encargos'!I16-'Swap - Encargos'!$M16-'Swap - Encargos'!$L16)</f>
        <v>134</v>
      </c>
      <c r="S99" s="4">
        <f>Forward!S99+(-'Swap - Encargos'!J16-'Swap - Encargos'!$M16-'Swap - Encargos'!$L16)</f>
        <v>130</v>
      </c>
      <c r="T99" s="4">
        <f>Forward!T99+(-'Swap - Encargos'!K16-'Swap - Encargos'!$M16-'Swap - Encargos'!$L16)</f>
        <v>124</v>
      </c>
      <c r="U99" s="4">
        <f>Forward!U99</f>
        <v>0</v>
      </c>
      <c r="V99" s="6"/>
      <c r="W99" s="20">
        <f t="shared" si="0"/>
        <v>80.333333333333329</v>
      </c>
      <c r="X99" s="20">
        <f t="shared" si="1"/>
        <v>152.47222222222223</v>
      </c>
      <c r="Y99" s="23">
        <f t="shared" si="2"/>
        <v>98.55</v>
      </c>
      <c r="Z99" s="23">
        <f t="shared" si="3"/>
        <v>149.3224242424242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236.4666666666667</v>
      </c>
      <c r="AJ99" s="9">
        <f t="shared" si="8"/>
        <v>0.74642255892255904</v>
      </c>
      <c r="AK99" s="9">
        <f t="shared" si="9"/>
        <v>0.74642255892255904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Encargos'!$M17-'Swap - Encargos'!$L17)</f>
        <v>70</v>
      </c>
      <c r="M100" s="4">
        <f>Forward!M100+(-'Swap - Encargos'!D17-'Swap - Encargos'!$M17-'Swap - Encargos'!$L17)</f>
        <v>83</v>
      </c>
      <c r="N100" s="4">
        <f>Forward!N100+(-'Swap - Encargos'!E17-'Swap - Encargos'!$M17-'Swap - Encargos'!$L17)</f>
        <v>85</v>
      </c>
      <c r="O100" s="4">
        <f>Forward!O100+(-'Swap - Encargos'!F17-'Swap - Encargos'!$M17-'Swap - Encargos'!$L17)</f>
        <v>95</v>
      </c>
      <c r="P100" s="4">
        <f>Forward!P100+(-'Swap - Encargos'!G17-'Swap - Encargos'!$M17-'Swap - Encargos'!$L17)</f>
        <v>119</v>
      </c>
      <c r="Q100" s="4">
        <f>Forward!Q100+(-'Swap - Encargos'!H17-'Swap - Encargos'!$M17-'Swap - Encargos'!$L17)</f>
        <v>133</v>
      </c>
      <c r="R100" s="4">
        <f>Forward!R100+(-'Swap - Encargos'!I17-'Swap - Encargos'!$M17-'Swap - Encargos'!$L17)</f>
        <v>127</v>
      </c>
      <c r="S100" s="4">
        <f>Forward!S100+(-'Swap - Encargos'!J17-'Swap - Encargos'!$M17-'Swap - Encargos'!$L17)</f>
        <v>123</v>
      </c>
      <c r="T100" s="4">
        <f>Forward!T100+(-'Swap - Encargos'!K17-'Swap - Encargos'!$M17-'Swap - Encargos'!$L17)</f>
        <v>117</v>
      </c>
      <c r="U100" s="4">
        <f>Forward!U100</f>
        <v>0</v>
      </c>
      <c r="V100" s="6"/>
      <c r="W100" s="20">
        <f t="shared" si="0"/>
        <v>80.722222222222229</v>
      </c>
      <c r="X100" s="20">
        <f t="shared" si="1"/>
        <v>152.47222222222223</v>
      </c>
      <c r="Y100" s="23">
        <f t="shared" si="2"/>
        <v>92.5</v>
      </c>
      <c r="Z100" s="23">
        <f t="shared" si="3"/>
        <v>149.3224242424242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236.07777777777778</v>
      </c>
      <c r="AJ100" s="9">
        <f t="shared" si="8"/>
        <v>0.74519500561167229</v>
      </c>
      <c r="AK100" s="9">
        <f t="shared" si="9"/>
        <v>0.74519500561167229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Encargos'!$M18-'Swap - Encargos'!$L18)</f>
        <v>63</v>
      </c>
      <c r="M101" s="4">
        <f>Forward!M101+(-'Swap - Encargos'!D18-'Swap - Encargos'!$M18-'Swap - Encargos'!$L18)</f>
        <v>67</v>
      </c>
      <c r="N101" s="4">
        <f>Forward!N101+(-'Swap - Encargos'!E18-'Swap - Encargos'!$M18-'Swap - Encargos'!$L18)</f>
        <v>74</v>
      </c>
      <c r="O101" s="4">
        <f>Forward!O101+(-'Swap - Encargos'!F18-'Swap - Encargos'!$M18-'Swap - Encargos'!$L18)</f>
        <v>87</v>
      </c>
      <c r="P101" s="4">
        <f>Forward!P101+(-'Swap - Encargos'!G18-'Swap - Encargos'!$M18-'Swap - Encargos'!$L18)</f>
        <v>112</v>
      </c>
      <c r="Q101" s="4">
        <f>Forward!Q101+(-'Swap - Encargos'!H18-'Swap - Encargos'!$M18-'Swap - Encargos'!$L18)</f>
        <v>126</v>
      </c>
      <c r="R101" s="4">
        <f>Forward!R101+(-'Swap - Encargos'!I18-'Swap - Encargos'!$M18-'Swap - Encargos'!$L18)</f>
        <v>124</v>
      </c>
      <c r="S101" s="4">
        <f>Forward!S101+(-'Swap - Encargos'!J18-'Swap - Encargos'!$M18-'Swap - Encargos'!$L18)</f>
        <v>123</v>
      </c>
      <c r="T101" s="4">
        <f>Forward!T101+(-'Swap - Encargos'!K18-'Swap - Encargos'!$M18-'Swap - Encargos'!$L18)</f>
        <v>120</v>
      </c>
      <c r="U101" s="4">
        <f>Forward!U101</f>
        <v>0</v>
      </c>
      <c r="V101" s="6"/>
      <c r="W101" s="20">
        <f t="shared" si="0"/>
        <v>70</v>
      </c>
      <c r="X101" s="20">
        <f t="shared" si="1"/>
        <v>152.47222222222223</v>
      </c>
      <c r="Y101" s="23">
        <f t="shared" si="2"/>
        <v>83.75</v>
      </c>
      <c r="Z101" s="23">
        <f t="shared" si="3"/>
        <v>149.3224242424242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246.8</v>
      </c>
      <c r="AJ101" s="9">
        <f t="shared" si="8"/>
        <v>0.77904040404040409</v>
      </c>
      <c r="AK101" s="9">
        <f t="shared" si="9"/>
        <v>0.77904040404040409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Encargos'!$M19-'Swap - Encargos'!$L19)</f>
        <v>72</v>
      </c>
      <c r="M102" s="4">
        <f>Forward!M102+(-'Swap - Encargos'!D19-'Swap - Encargos'!$M19-'Swap - Encargos'!$L19)</f>
        <v>71</v>
      </c>
      <c r="N102" s="4">
        <f>Forward!N102+(-'Swap - Encargos'!E19-'Swap - Encargos'!$M19-'Swap - Encargos'!$L19)</f>
        <v>84</v>
      </c>
      <c r="O102" s="4">
        <f>Forward!O102+(-'Swap - Encargos'!F19-'Swap - Encargos'!$M19-'Swap - Encargos'!$L19)</f>
        <v>95</v>
      </c>
      <c r="P102" s="4">
        <f>Forward!P102+(-'Swap - Encargos'!G19-'Swap - Encargos'!$M19-'Swap - Encargos'!$L19)</f>
        <v>110</v>
      </c>
      <c r="Q102" s="4">
        <f>Forward!Q102+(-'Swap - Encargos'!H19-'Swap - Encargos'!$M19-'Swap - Encargos'!$L19)</f>
        <v>126</v>
      </c>
      <c r="R102" s="4">
        <f>Forward!R102+(-'Swap - Encargos'!I19-'Swap - Encargos'!$M19-'Swap - Encargos'!$L19)</f>
        <v>123</v>
      </c>
      <c r="S102" s="4">
        <f>Forward!S102+(-'Swap - Encargos'!J19-'Swap - Encargos'!$M19-'Swap - Encargos'!$L19)</f>
        <v>121</v>
      </c>
      <c r="T102" s="4">
        <f>Forward!T102+(-'Swap - Encargos'!K19-'Swap - Encargos'!$M19-'Swap - Encargos'!$L19)</f>
        <v>119</v>
      </c>
      <c r="U102" s="4">
        <f>Forward!U102</f>
        <v>0</v>
      </c>
      <c r="V102" s="6"/>
      <c r="W102" s="20">
        <f t="shared" si="0"/>
        <v>78.222222222222229</v>
      </c>
      <c r="X102" s="20">
        <f t="shared" si="1"/>
        <v>152.47222222222223</v>
      </c>
      <c r="Y102" s="23">
        <f t="shared" si="2"/>
        <v>90</v>
      </c>
      <c r="Z102" s="23">
        <f t="shared" si="3"/>
        <v>149.3224242424242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238.57777777777778</v>
      </c>
      <c r="AJ102" s="9">
        <f t="shared" si="8"/>
        <v>0.75308641975308643</v>
      </c>
      <c r="AK102" s="9">
        <f t="shared" si="9"/>
        <v>0.75308641975308643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Encargos'!$M20-'Swap - Encargos'!$L20)</f>
        <v>69</v>
      </c>
      <c r="M103" s="4">
        <f>Forward!M103+(-'Swap - Encargos'!D20-'Swap - Encargos'!$M20-'Swap - Encargos'!$L20)</f>
        <v>74</v>
      </c>
      <c r="N103" s="4">
        <f>Forward!N103+(-'Swap - Encargos'!E20-'Swap - Encargos'!$M20-'Swap - Encargos'!$L20)</f>
        <v>83</v>
      </c>
      <c r="O103" s="4">
        <f>Forward!O103+(-'Swap - Encargos'!F20-'Swap - Encargos'!$M20-'Swap - Encargos'!$L20)</f>
        <v>91</v>
      </c>
      <c r="P103" s="4">
        <f>Forward!P103+(-'Swap - Encargos'!G20-'Swap - Encargos'!$M20-'Swap - Encargos'!$L20)</f>
        <v>104</v>
      </c>
      <c r="Q103" s="4">
        <f>Forward!Q103+(-'Swap - Encargos'!H20-'Swap - Encargos'!$M20-'Swap - Encargos'!$L20)</f>
        <v>121</v>
      </c>
      <c r="R103" s="4">
        <f>Forward!R103+(-'Swap - Encargos'!I20-'Swap - Encargos'!$M20-'Swap - Encargos'!$L20)</f>
        <v>119</v>
      </c>
      <c r="S103" s="4">
        <f>Forward!S103+(-'Swap - Encargos'!J20-'Swap - Encargos'!$M20-'Swap - Encargos'!$L20)</f>
        <v>117</v>
      </c>
      <c r="T103" s="4">
        <f>Forward!T103+(-'Swap - Encargos'!K20-'Swap - Encargos'!$M20-'Swap - Encargos'!$L20)</f>
        <v>115</v>
      </c>
      <c r="U103" s="4">
        <f>Forward!U103</f>
        <v>0</v>
      </c>
      <c r="V103" s="6"/>
      <c r="W103" s="20">
        <f t="shared" si="0"/>
        <v>78.388888888888886</v>
      </c>
      <c r="X103" s="20">
        <f t="shared" si="1"/>
        <v>152.47222222222223</v>
      </c>
      <c r="Y103" s="23">
        <f t="shared" si="2"/>
        <v>88.533333333333331</v>
      </c>
      <c r="Z103" s="23">
        <f t="shared" si="3"/>
        <v>149.3224242424242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238.41111111111113</v>
      </c>
      <c r="AJ103" s="9">
        <f t="shared" si="8"/>
        <v>0.75256032547699214</v>
      </c>
      <c r="AK103" s="9">
        <f t="shared" si="9"/>
        <v>0.75256032547699214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Encargos'!$M21-'Swap - Encargos'!$L21)</f>
        <v>72</v>
      </c>
      <c r="M104" s="4">
        <f>Forward!M104+(-'Swap - Encargos'!D21-'Swap - Encargos'!$M21-'Swap - Encargos'!$L21)</f>
        <v>74</v>
      </c>
      <c r="N104" s="4">
        <f>Forward!N104+(-'Swap - Encargos'!E21-'Swap - Encargos'!$M21-'Swap - Encargos'!$L21)</f>
        <v>86</v>
      </c>
      <c r="O104" s="4">
        <f>Forward!O104+(-'Swap - Encargos'!F21-'Swap - Encargos'!$M21-'Swap - Encargos'!$L21)</f>
        <v>91</v>
      </c>
      <c r="P104" s="4">
        <f>Forward!P104+(-'Swap - Encargos'!G21-'Swap - Encargos'!$M21-'Swap - Encargos'!$L21)</f>
        <v>100</v>
      </c>
      <c r="Q104" s="4">
        <f>Forward!Q104+(-'Swap - Encargos'!H21-'Swap - Encargos'!$M21-'Swap - Encargos'!$L21)</f>
        <v>118</v>
      </c>
      <c r="R104" s="4">
        <f>Forward!R104+(-'Swap - Encargos'!I21-'Swap - Encargos'!$M21-'Swap - Encargos'!$L21)</f>
        <v>115</v>
      </c>
      <c r="S104" s="4">
        <f>Forward!S104+(-'Swap - Encargos'!J21-'Swap - Encargos'!$M21-'Swap - Encargos'!$L21)</f>
        <v>113</v>
      </c>
      <c r="T104" s="4">
        <f>Forward!T104+(-'Swap - Encargos'!K21-'Swap - Encargos'!$M21-'Swap - Encargos'!$L21)</f>
        <v>111</v>
      </c>
      <c r="U104" s="4">
        <f>Forward!U104</f>
        <v>0</v>
      </c>
      <c r="V104" s="6"/>
      <c r="W104" s="20">
        <f t="shared" si="0"/>
        <v>80.5</v>
      </c>
      <c r="X104" s="20">
        <f t="shared" si="1"/>
        <v>152.47222222222223</v>
      </c>
      <c r="Y104" s="23">
        <f t="shared" si="2"/>
        <v>89.2</v>
      </c>
      <c r="Z104" s="23">
        <f t="shared" si="3"/>
        <v>149.3224242424242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236.3</v>
      </c>
      <c r="AJ104" s="9">
        <f t="shared" si="8"/>
        <v>0.74589646464646464</v>
      </c>
      <c r="AK104" s="9">
        <f t="shared" si="9"/>
        <v>0.74589646464646464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Encargos'!$M22-'Swap - Encargos'!$L22)</f>
        <v>78</v>
      </c>
      <c r="M105" s="4">
        <f>Forward!M105+(-'Swap - Encargos'!D22-'Swap - Encargos'!$M22-'Swap - Encargos'!$L22)</f>
        <v>69</v>
      </c>
      <c r="N105" s="4">
        <f>Forward!N105+(-'Swap - Encargos'!E22-'Swap - Encargos'!$M22-'Swap - Encargos'!$L22)</f>
        <v>84</v>
      </c>
      <c r="O105" s="4">
        <f>Forward!O105+(-'Swap - Encargos'!F22-'Swap - Encargos'!$M22-'Swap - Encargos'!$L22)</f>
        <v>92</v>
      </c>
      <c r="P105" s="4">
        <f>Forward!P105+(-'Swap - Encargos'!G22-'Swap - Encargos'!$M22-'Swap - Encargos'!$L22)</f>
        <v>105</v>
      </c>
      <c r="Q105" s="4">
        <f>Forward!Q105+(-'Swap - Encargos'!H22-'Swap - Encargos'!$M22-'Swap - Encargos'!$L22)</f>
        <v>112</v>
      </c>
      <c r="R105" s="4">
        <f>Forward!R105+(-'Swap - Encargos'!I22-'Swap - Encargos'!$M22-'Swap - Encargos'!$L22)</f>
        <v>113</v>
      </c>
      <c r="S105" s="4">
        <f>Forward!S105+(-'Swap - Encargos'!J22-'Swap - Encargos'!$M22-'Swap - Encargos'!$L22)</f>
        <v>111</v>
      </c>
      <c r="T105" s="4">
        <f>Forward!T105+(-'Swap - Encargos'!K22-'Swap - Encargos'!$M22-'Swap - Encargos'!$L22)</f>
        <v>109</v>
      </c>
      <c r="U105" s="4">
        <f>Forward!U105</f>
        <v>0</v>
      </c>
      <c r="V105" s="6"/>
      <c r="W105" s="20">
        <f t="shared" si="0"/>
        <v>79.722222222222229</v>
      </c>
      <c r="X105" s="20">
        <f t="shared" si="1"/>
        <v>152.47222222222223</v>
      </c>
      <c r="Y105" s="23">
        <f t="shared" si="2"/>
        <v>89.566666666666663</v>
      </c>
      <c r="Z105" s="23">
        <f t="shared" si="3"/>
        <v>149.3224242424242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237.07777777777778</v>
      </c>
      <c r="AJ105" s="9">
        <f t="shared" si="8"/>
        <v>0.74835157126823793</v>
      </c>
      <c r="AK105" s="9">
        <f t="shared" si="9"/>
        <v>0.74835157126823793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Encargos'!$M23-'Swap - Encargos'!$L23)</f>
        <v>73</v>
      </c>
      <c r="M106" s="4">
        <f>Forward!M106+(-'Swap - Encargos'!D23-'Swap - Encargos'!$M23-'Swap - Encargos'!$L23)</f>
        <v>69</v>
      </c>
      <c r="N106" s="4">
        <f>Forward!N106+(-'Swap - Encargos'!E23-'Swap - Encargos'!$M23-'Swap - Encargos'!$L23)</f>
        <v>78</v>
      </c>
      <c r="O106" s="4">
        <f>Forward!O106+(-'Swap - Encargos'!F23-'Swap - Encargos'!$M23-'Swap - Encargos'!$L23)</f>
        <v>87</v>
      </c>
      <c r="P106" s="4">
        <f>Forward!P106+(-'Swap - Encargos'!G23-'Swap - Encargos'!$M23-'Swap - Encargos'!$L23)</f>
        <v>105</v>
      </c>
      <c r="Q106" s="4">
        <f>Forward!Q106+(-'Swap - Encargos'!H23-'Swap - Encargos'!$M23-'Swap - Encargos'!$L23)</f>
        <v>113</v>
      </c>
      <c r="R106" s="4">
        <f>Forward!R106+(-'Swap - Encargos'!I23-'Swap - Encargos'!$M23-'Swap - Encargos'!$L23)</f>
        <v>113</v>
      </c>
      <c r="S106" s="4">
        <f>Forward!S106+(-'Swap - Encargos'!J23-'Swap - Encargos'!$M23-'Swap - Encargos'!$L23)</f>
        <v>111</v>
      </c>
      <c r="T106" s="4">
        <f>Forward!T106+(-'Swap - Encargos'!K23-'Swap - Encargos'!$M23-'Swap - Encargos'!$L23)</f>
        <v>109</v>
      </c>
      <c r="U106" s="4">
        <f>Forward!U106</f>
        <v>0</v>
      </c>
      <c r="V106" s="6"/>
      <c r="W106" s="20">
        <f t="shared" si="0"/>
        <v>76.444444444444443</v>
      </c>
      <c r="X106" s="20">
        <f t="shared" si="1"/>
        <v>152.47222222222223</v>
      </c>
      <c r="Y106" s="23">
        <f t="shared" si="2"/>
        <v>87.733333333333334</v>
      </c>
      <c r="Z106" s="23">
        <f t="shared" si="3"/>
        <v>149.3224242424242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240.35555555555555</v>
      </c>
      <c r="AJ106" s="9">
        <f t="shared" si="8"/>
        <v>0.75869809203142535</v>
      </c>
      <c r="AK106" s="9">
        <f t="shared" si="9"/>
        <v>0.75869809203142535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Encargos'!$M24-'Swap - Encargos'!$L24)</f>
        <v>77</v>
      </c>
      <c r="M107" s="4">
        <f>Forward!M107+(-'Swap - Encargos'!D24-'Swap - Encargos'!$M24-'Swap - Encargos'!$L24)</f>
        <v>68</v>
      </c>
      <c r="N107" s="4">
        <f>Forward!N107+(-'Swap - Encargos'!E24-'Swap - Encargos'!$M24-'Swap - Encargos'!$L24)</f>
        <v>86</v>
      </c>
      <c r="O107" s="4">
        <f>Forward!O107+(-'Swap - Encargos'!F24-'Swap - Encargos'!$M24-'Swap - Encargos'!$L24)</f>
        <v>94</v>
      </c>
      <c r="P107" s="4">
        <f>Forward!P107+(-'Swap - Encargos'!G24-'Swap - Encargos'!$M24-'Swap - Encargos'!$L24)</f>
        <v>99</v>
      </c>
      <c r="Q107" s="4">
        <f>Forward!Q107+(-'Swap - Encargos'!H24-'Swap - Encargos'!$M24-'Swap - Encargos'!$L24)</f>
        <v>112</v>
      </c>
      <c r="R107" s="4">
        <f>Forward!R107+(-'Swap - Encargos'!I24-'Swap - Encargos'!$M24-'Swap - Encargos'!$L24)</f>
        <v>111</v>
      </c>
      <c r="S107" s="4">
        <f>Forward!S107+(-'Swap - Encargos'!J24-'Swap - Encargos'!$M24-'Swap - Encargos'!$L24)</f>
        <v>109</v>
      </c>
      <c r="T107" s="4">
        <f>Forward!T107+(-'Swap - Encargos'!K24-'Swap - Encargos'!$M24-'Swap - Encargos'!$L24)</f>
        <v>107</v>
      </c>
      <c r="U107" s="4">
        <f>Forward!U107</f>
        <v>0</v>
      </c>
      <c r="V107" s="6"/>
      <c r="W107" s="20">
        <f t="shared" si="0"/>
        <v>81.25</v>
      </c>
      <c r="X107" s="20">
        <f t="shared" si="1"/>
        <v>152.47222222222223</v>
      </c>
      <c r="Y107" s="23">
        <f t="shared" si="2"/>
        <v>90.05</v>
      </c>
      <c r="Z107" s="23">
        <f t="shared" si="3"/>
        <v>149.3224242424242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235.55</v>
      </c>
      <c r="AJ107" s="9">
        <f t="shared" si="8"/>
        <v>0.74352904040404044</v>
      </c>
      <c r="AK107" s="9">
        <f t="shared" si="9"/>
        <v>0.74352904040404044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Encargos'!$M25-'Swap - Encargos'!$L25)</f>
        <v>78</v>
      </c>
      <c r="M108" s="4">
        <f>Forward!M108+(-'Swap - Encargos'!D25-'Swap - Encargos'!$M25-'Swap - Encargos'!$L25)</f>
        <v>81</v>
      </c>
      <c r="N108" s="4">
        <f>Forward!N108+(-'Swap - Encargos'!E25-'Swap - Encargos'!$M25-'Swap - Encargos'!$L25)</f>
        <v>95</v>
      </c>
      <c r="O108" s="4">
        <f>Forward!O108+(-'Swap - Encargos'!F25-'Swap - Encargos'!$M25-'Swap - Encargos'!$L25)</f>
        <v>102</v>
      </c>
      <c r="P108" s="4">
        <f>Forward!P108+(-'Swap - Encargos'!G25-'Swap - Encargos'!$M25-'Swap - Encargos'!$L25)</f>
        <v>101</v>
      </c>
      <c r="Q108" s="4">
        <f>Forward!Q108+(-'Swap - Encargos'!H25-'Swap - Encargos'!$M25-'Swap - Encargos'!$L25)</f>
        <v>115</v>
      </c>
      <c r="R108" s="4">
        <f>Forward!R108+(-'Swap - Encargos'!I25-'Swap - Encargos'!$M25-'Swap - Encargos'!$L25)</f>
        <v>113</v>
      </c>
      <c r="S108" s="4">
        <f>Forward!S108+(-'Swap - Encargos'!J25-'Swap - Encargos'!$M25-'Swap - Encargos'!$L25)</f>
        <v>111</v>
      </c>
      <c r="T108" s="4">
        <f>Forward!T108+(-'Swap - Encargos'!K25-'Swap - Encargos'!$M25-'Swap - Encargos'!$L25)</f>
        <v>109</v>
      </c>
      <c r="U108" s="4">
        <f>Forward!U108</f>
        <v>0</v>
      </c>
      <c r="V108" s="6"/>
      <c r="W108" s="20">
        <f t="shared" si="0"/>
        <v>91.333333333333329</v>
      </c>
      <c r="X108" s="20">
        <f t="shared" si="1"/>
        <v>152.47222222222223</v>
      </c>
      <c r="Y108" s="23">
        <f t="shared" si="2"/>
        <v>97.566666666666663</v>
      </c>
      <c r="Z108" s="23">
        <f t="shared" si="3"/>
        <v>149.3224242424242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225.4666666666667</v>
      </c>
      <c r="AJ108" s="9">
        <f t="shared" si="8"/>
        <v>0.71170033670033672</v>
      </c>
      <c r="AK108" s="9">
        <f t="shared" si="9"/>
        <v>0.71170033670033672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Encargos'!$M26-'Swap - Encargos'!$L26)</f>
        <v>80</v>
      </c>
      <c r="M109" s="4">
        <f>Forward!M109+(-'Swap - Encargos'!D26-'Swap - Encargos'!$M26-'Swap - Encargos'!$L26)</f>
        <v>82</v>
      </c>
      <c r="N109" s="4">
        <f>Forward!N109+(-'Swap - Encargos'!E26-'Swap - Encargos'!$M26-'Swap - Encargos'!$L26)</f>
        <v>108</v>
      </c>
      <c r="O109" s="4">
        <f>Forward!O109+(-'Swap - Encargos'!F26-'Swap - Encargos'!$M26-'Swap - Encargos'!$L26)</f>
        <v>117</v>
      </c>
      <c r="P109" s="4">
        <f>Forward!P109+(-'Swap - Encargos'!G26-'Swap - Encargos'!$M26-'Swap - Encargos'!$L26)</f>
        <v>118</v>
      </c>
      <c r="Q109" s="4">
        <f>Forward!Q109+(-'Swap - Encargos'!H26-'Swap - Encargos'!$M26-'Swap - Encargos'!$L26)</f>
        <v>122</v>
      </c>
      <c r="R109" s="4">
        <f>Forward!R109+(-'Swap - Encargos'!I26-'Swap - Encargos'!$M26-'Swap - Encargos'!$L26)</f>
        <v>124</v>
      </c>
      <c r="S109" s="4">
        <f>Forward!S109+(-'Swap - Encargos'!J26-'Swap - Encargos'!$M26-'Swap - Encargos'!$L26)</f>
        <v>122</v>
      </c>
      <c r="T109" s="4">
        <f>Forward!T109+(-'Swap - Encargos'!K26-'Swap - Encargos'!$M26-'Swap - Encargos'!$L26)</f>
        <v>120</v>
      </c>
      <c r="U109" s="4">
        <f>Forward!U109</f>
        <v>0</v>
      </c>
      <c r="V109" s="6"/>
      <c r="W109" s="20">
        <f t="shared" si="0"/>
        <v>101.30555555555556</v>
      </c>
      <c r="X109" s="20">
        <f t="shared" si="1"/>
        <v>152.47222222222223</v>
      </c>
      <c r="Y109" s="23">
        <f t="shared" si="2"/>
        <v>108.7</v>
      </c>
      <c r="Z109" s="23">
        <f t="shared" si="3"/>
        <v>149.3224242424242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215.49444444444447</v>
      </c>
      <c r="AJ109" s="9">
        <f t="shared" si="8"/>
        <v>0.68022236251402923</v>
      </c>
      <c r="AK109" s="9">
        <f t="shared" si="9"/>
        <v>0.68022236251402923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Encargos'!$M27-'Swap - Encargos'!$L27)</f>
        <v>82</v>
      </c>
      <c r="N110" s="4">
        <f>Forward!N110+(-'Swap - Encargos'!E27-'Swap - Encargos'!$M27-'Swap - Encargos'!$L27)</f>
        <v>94</v>
      </c>
      <c r="O110" s="4">
        <f>Forward!O110+(-'Swap - Encargos'!F27-'Swap - Encargos'!$M27-'Swap - Encargos'!$L27)</f>
        <v>107</v>
      </c>
      <c r="P110" s="4">
        <f>Forward!P110+(-'Swap - Encargos'!G27-'Swap - Encargos'!$M27-'Swap - Encargos'!$L27)</f>
        <v>131</v>
      </c>
      <c r="Q110" s="4">
        <f>Forward!Q110+(-'Swap - Encargos'!H27-'Swap - Encargos'!$M27-'Swap - Encargos'!$L27)</f>
        <v>130</v>
      </c>
      <c r="R110" s="4">
        <f>Forward!R110+(-'Swap - Encargos'!I27-'Swap - Encargos'!$M27-'Swap - Encargos'!$L27)</f>
        <v>130</v>
      </c>
      <c r="S110" s="4">
        <f>Forward!S110+(-'Swap - Encargos'!J27-'Swap - Encargos'!$M27-'Swap - Encargos'!$L27)</f>
        <v>128</v>
      </c>
      <c r="T110" s="4">
        <f>Forward!T110+(-'Swap - Encargos'!K27-'Swap - Encargos'!$M27-'Swap - Encargos'!$L27)</f>
        <v>126</v>
      </c>
      <c r="U110" s="4">
        <f>Forward!U110</f>
        <v>0</v>
      </c>
      <c r="V110" s="6"/>
      <c r="W110" s="20">
        <f t="shared" si="0"/>
        <v>94.333333333333329</v>
      </c>
      <c r="X110" s="20">
        <f t="shared" si="1"/>
        <v>152.47222222222223</v>
      </c>
      <c r="Y110" s="23">
        <f t="shared" si="2"/>
        <v>108.8</v>
      </c>
      <c r="Z110" s="23">
        <f t="shared" si="3"/>
        <v>149.3224242424242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252.16666666666669</v>
      </c>
      <c r="AJ110" s="9">
        <f t="shared" si="8"/>
        <v>0.72775372775372782</v>
      </c>
      <c r="AK110" s="9">
        <f t="shared" si="9"/>
        <v>0.72775372775372782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Encargos'!$M28-'Swap - Encargos'!$L28)</f>
        <v>120</v>
      </c>
      <c r="N111" s="4">
        <f>Forward!N111+(-'Swap - Encargos'!E28-'Swap - Encargos'!$M28-'Swap - Encargos'!$L28)</f>
        <v>177</v>
      </c>
      <c r="O111" s="4">
        <f>Forward!O111+(-'Swap - Encargos'!F28-'Swap - Encargos'!$M28-'Swap - Encargos'!$L28)</f>
        <v>173</v>
      </c>
      <c r="P111" s="4">
        <f>Forward!P111+(-'Swap - Encargos'!G28-'Swap - Encargos'!$M28-'Swap - Encargos'!$L28)</f>
        <v>164</v>
      </c>
      <c r="Q111" s="4">
        <f>Forward!Q111+(-'Swap - Encargos'!H28-'Swap - Encargos'!$M28-'Swap - Encargos'!$L28)</f>
        <v>156</v>
      </c>
      <c r="R111" s="4">
        <f>Forward!R111+(-'Swap - Encargos'!I28-'Swap - Encargos'!$M28-'Swap - Encargos'!$L28)</f>
        <v>150</v>
      </c>
      <c r="S111" s="4">
        <f>Forward!S111+(-'Swap - Encargos'!J28-'Swap - Encargos'!$M28-'Swap - Encargos'!$L28)</f>
        <v>145</v>
      </c>
      <c r="T111" s="4">
        <f>Forward!T111+(-'Swap - Encargos'!K28-'Swap - Encargos'!$M28-'Swap - Encargos'!$L28)</f>
        <v>140</v>
      </c>
      <c r="U111" s="4">
        <f>Forward!U111</f>
        <v>0</v>
      </c>
      <c r="V111" s="6"/>
      <c r="W111" s="20">
        <f t="shared" si="0"/>
        <v>157.88888888888889</v>
      </c>
      <c r="X111" s="20">
        <f t="shared" si="1"/>
        <v>152.47222222222223</v>
      </c>
      <c r="Y111" s="23">
        <f t="shared" si="2"/>
        <v>158.5</v>
      </c>
      <c r="Z111" s="23">
        <f t="shared" si="3"/>
        <v>149.3224242424242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188.61111111111111</v>
      </c>
      <c r="AJ111" s="9">
        <f t="shared" si="8"/>
        <v>0.54433221099887763</v>
      </c>
      <c r="AK111" s="9">
        <f t="shared" si="9"/>
        <v>0.54433221099887763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Encargos'!$M29-'Swap - Encargos'!$L29)</f>
        <v>125</v>
      </c>
      <c r="N112" s="4">
        <f>Forward!N112+(-'Swap - Encargos'!E29-'Swap - Encargos'!$M29-'Swap - Encargos'!$L29)</f>
        <v>158</v>
      </c>
      <c r="O112" s="4">
        <f>Forward!O112+(-'Swap - Encargos'!F29-'Swap - Encargos'!$M29-'Swap - Encargos'!$L29)</f>
        <v>155</v>
      </c>
      <c r="P112" s="4">
        <f>Forward!P112+(-'Swap - Encargos'!G29-'Swap - Encargos'!$M29-'Swap - Encargos'!$L29)</f>
        <v>147</v>
      </c>
      <c r="Q112" s="4">
        <f>Forward!Q112+(-'Swap - Encargos'!H29-'Swap - Encargos'!$M29-'Swap - Encargos'!$L29)</f>
        <v>153</v>
      </c>
      <c r="R112" s="4">
        <f>Forward!R112+(-'Swap - Encargos'!I29-'Swap - Encargos'!$M29-'Swap - Encargos'!$L29)</f>
        <v>151</v>
      </c>
      <c r="S112" s="4">
        <f>Forward!S112+(-'Swap - Encargos'!J29-'Swap - Encargos'!$M29-'Swap - Encargos'!$L29)</f>
        <v>146</v>
      </c>
      <c r="T112" s="4">
        <f>Forward!T112+(-'Swap - Encargos'!K29-'Swap - Encargos'!$M29-'Swap - Encargos'!$L29)</f>
        <v>141</v>
      </c>
      <c r="U112" s="4">
        <f>Forward!U112</f>
        <v>0</v>
      </c>
      <c r="V112" s="6"/>
      <c r="W112" s="20">
        <f t="shared" si="0"/>
        <v>147.22222222222223</v>
      </c>
      <c r="X112" s="20">
        <f t="shared" si="1"/>
        <v>152.47222222222223</v>
      </c>
      <c r="Y112" s="23">
        <f t="shared" si="2"/>
        <v>148.46666666666667</v>
      </c>
      <c r="Z112" s="23">
        <f t="shared" si="3"/>
        <v>149.3224242424242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199.27777777777777</v>
      </c>
      <c r="AJ112" s="9">
        <f t="shared" si="8"/>
        <v>0.57511624178290843</v>
      </c>
      <c r="AK112" s="9">
        <f t="shared" si="9"/>
        <v>0.57511624178290843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Encargos'!$M30-'Swap - Encargos'!$L30)</f>
        <v>108</v>
      </c>
      <c r="N113" s="4">
        <f>Forward!N113+(-'Swap - Encargos'!E30-'Swap - Encargos'!$M30-'Swap - Encargos'!$L30)</f>
        <v>138</v>
      </c>
      <c r="O113" s="4">
        <f>Forward!O113+(-'Swap - Encargos'!F30-'Swap - Encargos'!$M30-'Swap - Encargos'!$L30)</f>
        <v>145</v>
      </c>
      <c r="P113" s="4">
        <f>Forward!P113+(-'Swap - Encargos'!G30-'Swap - Encargos'!$M30-'Swap - Encargos'!$L30)</f>
        <v>145</v>
      </c>
      <c r="Q113" s="4">
        <f>Forward!Q113+(-'Swap - Encargos'!H30-'Swap - Encargos'!$M30-'Swap - Encargos'!$L30)</f>
        <v>138</v>
      </c>
      <c r="R113" s="4">
        <f>Forward!R113+(-'Swap - Encargos'!I30-'Swap - Encargos'!$M30-'Swap - Encargos'!$L30)</f>
        <v>137</v>
      </c>
      <c r="S113" s="4">
        <f>Forward!S113+(-'Swap - Encargos'!J30-'Swap - Encargos'!$M30-'Swap - Encargos'!$L30)</f>
        <v>132</v>
      </c>
      <c r="T113" s="4">
        <f>Forward!T113+(-'Swap - Encargos'!K30-'Swap - Encargos'!$M30-'Swap - Encargos'!$L30)</f>
        <v>127</v>
      </c>
      <c r="U113" s="4">
        <f>Forward!U113</f>
        <v>0</v>
      </c>
      <c r="V113" s="6"/>
      <c r="W113" s="20">
        <f t="shared" si="0"/>
        <v>133.41666666666666</v>
      </c>
      <c r="X113" s="20">
        <f t="shared" si="1"/>
        <v>152.47222222222223</v>
      </c>
      <c r="Y113" s="23">
        <f t="shared" si="2"/>
        <v>136.25</v>
      </c>
      <c r="Z113" s="23">
        <f t="shared" si="3"/>
        <v>149.3224242424242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213.08333333333334</v>
      </c>
      <c r="AJ113" s="9">
        <f t="shared" si="8"/>
        <v>0.61495911495911504</v>
      </c>
      <c r="AK113" s="9">
        <f t="shared" si="9"/>
        <v>0.61495911495911504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Encargos'!$M31-'Swap - Encargos'!$L31)</f>
        <v>80</v>
      </c>
      <c r="N114" s="4">
        <f>Forward!N114+(-'Swap - Encargos'!E31-'Swap - Encargos'!$M31-'Swap - Encargos'!$L31)</f>
        <v>119</v>
      </c>
      <c r="O114" s="4">
        <f>Forward!O114+(-'Swap - Encargos'!F31-'Swap - Encargos'!$M31-'Swap - Encargos'!$L31)</f>
        <v>134</v>
      </c>
      <c r="P114" s="4">
        <f>Forward!P114+(-'Swap - Encargos'!G31-'Swap - Encargos'!$M31-'Swap - Encargos'!$L31)</f>
        <v>134</v>
      </c>
      <c r="Q114" s="4">
        <f>Forward!Q114+(-'Swap - Encargos'!H31-'Swap - Encargos'!$M31-'Swap - Encargos'!$L31)</f>
        <v>131</v>
      </c>
      <c r="R114" s="4">
        <f>Forward!R114+(-'Swap - Encargos'!I31-'Swap - Encargos'!$M31-'Swap - Encargos'!$L31)</f>
        <v>127</v>
      </c>
      <c r="S114" s="4">
        <f>Forward!S114+(-'Swap - Encargos'!J31-'Swap - Encargos'!$M31-'Swap - Encargos'!$L31)</f>
        <v>122</v>
      </c>
      <c r="T114" s="4">
        <f>Forward!T114+(-'Swap - Encargos'!K31-'Swap - Encargos'!$M31-'Swap - Encargos'!$L31)</f>
        <v>117</v>
      </c>
      <c r="U114" s="4">
        <f>Forward!U114</f>
        <v>0</v>
      </c>
      <c r="V114" s="6"/>
      <c r="W114" s="20">
        <f t="shared" si="0"/>
        <v>117</v>
      </c>
      <c r="X114" s="20">
        <f t="shared" si="1"/>
        <v>152.47222222222223</v>
      </c>
      <c r="Y114" s="23">
        <f t="shared" si="2"/>
        <v>122.73333333333333</v>
      </c>
      <c r="Z114" s="23">
        <f t="shared" si="3"/>
        <v>149.3224242424242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229.5</v>
      </c>
      <c r="AJ114" s="9">
        <f t="shared" si="8"/>
        <v>0.66233766233766234</v>
      </c>
      <c r="AK114" s="9">
        <f t="shared" si="9"/>
        <v>0.66233766233766234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Encargos'!$M32-'Swap - Encargos'!$L32)</f>
        <v>137</v>
      </c>
      <c r="N115" s="4">
        <f>Forward!N115+(-'Swap - Encargos'!E32-'Swap - Encargos'!$M32-'Swap - Encargos'!$L32)</f>
        <v>152</v>
      </c>
      <c r="O115" s="4">
        <f>Forward!O115+(-'Swap - Encargos'!F32-'Swap - Encargos'!$M32-'Swap - Encargos'!$L32)</f>
        <v>151</v>
      </c>
      <c r="P115" s="4">
        <f>Forward!P115+(-'Swap - Encargos'!G32-'Swap - Encargos'!$M32-'Swap - Encargos'!$L32)</f>
        <v>143</v>
      </c>
      <c r="Q115" s="4">
        <f>Forward!Q115+(-'Swap - Encargos'!H32-'Swap - Encargos'!$M32-'Swap - Encargos'!$L32)</f>
        <v>139</v>
      </c>
      <c r="R115" s="4">
        <f>Forward!R115+(-'Swap - Encargos'!I32-'Swap - Encargos'!$M32-'Swap - Encargos'!$L32)</f>
        <v>135</v>
      </c>
      <c r="S115" s="4">
        <f>Forward!S115+(-'Swap - Encargos'!J32-'Swap - Encargos'!$M32-'Swap - Encargos'!$L32)</f>
        <v>130</v>
      </c>
      <c r="T115" s="4">
        <f>Forward!T115+(-'Swap - Encargos'!K32-'Swap - Encargos'!$M32-'Swap - Encargos'!$L32)</f>
        <v>125</v>
      </c>
      <c r="U115" s="4">
        <f>Forward!U115</f>
        <v>0</v>
      </c>
      <c r="V115" s="6"/>
      <c r="W115" s="20">
        <f t="shared" si="0"/>
        <v>147.5</v>
      </c>
      <c r="X115" s="20">
        <f t="shared" si="1"/>
        <v>152.47222222222223</v>
      </c>
      <c r="Y115" s="23">
        <f t="shared" si="2"/>
        <v>144.23333333333332</v>
      </c>
      <c r="Z115" s="23">
        <f t="shared" si="3"/>
        <v>149.3224242424242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199</v>
      </c>
      <c r="AJ115" s="9">
        <f t="shared" si="8"/>
        <v>0.57431457431457433</v>
      </c>
      <c r="AK115" s="9">
        <f t="shared" si="9"/>
        <v>0.57431457431457433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Encargos'!$M33-'Swap - Encargos'!$L33)</f>
        <v>195</v>
      </c>
      <c r="N116" s="4">
        <f>Forward!N116+(-'Swap - Encargos'!E33-'Swap - Encargos'!$M33-'Swap - Encargos'!$L33)</f>
        <v>175</v>
      </c>
      <c r="O116" s="4">
        <f>Forward!O116+(-'Swap - Encargos'!F33-'Swap - Encargos'!$M33-'Swap - Encargos'!$L33)</f>
        <v>160</v>
      </c>
      <c r="P116" s="4">
        <f>Forward!P116+(-'Swap - Encargos'!G33-'Swap - Encargos'!$M33-'Swap - Encargos'!$L33)</f>
        <v>144</v>
      </c>
      <c r="Q116" s="4">
        <f>Forward!Q116+(-'Swap - Encargos'!H33-'Swap - Encargos'!$M33-'Swap - Encargos'!$L33)</f>
        <v>142</v>
      </c>
      <c r="R116" s="4">
        <f>Forward!R116+(-'Swap - Encargos'!I33-'Swap - Encargos'!$M33-'Swap - Encargos'!$L33)</f>
        <v>136</v>
      </c>
      <c r="S116" s="4">
        <f>Forward!S116+(-'Swap - Encargos'!J33-'Swap - Encargos'!$M33-'Swap - Encargos'!$L33)</f>
        <v>131</v>
      </c>
      <c r="T116" s="4">
        <f>Forward!T116+(-'Swap - Encargos'!K33-'Swap - Encargos'!$M33-'Swap - Encargos'!$L33)</f>
        <v>126</v>
      </c>
      <c r="U116" s="4">
        <f>Forward!U116</f>
        <v>0</v>
      </c>
      <c r="V116" s="6"/>
      <c r="W116" s="20">
        <f t="shared" si="0"/>
        <v>168.16666666666666</v>
      </c>
      <c r="X116" s="20">
        <f t="shared" si="1"/>
        <v>152.47222222222223</v>
      </c>
      <c r="Y116" s="23">
        <f t="shared" si="2"/>
        <v>157.30000000000001</v>
      </c>
      <c r="Z116" s="23">
        <f t="shared" si="3"/>
        <v>149.3224242424242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178.33333333333334</v>
      </c>
      <c r="AJ116" s="9">
        <f t="shared" si="8"/>
        <v>0.51467051467051472</v>
      </c>
      <c r="AK116" s="9">
        <f t="shared" si="9"/>
        <v>0.51467051467051472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Encargos'!$M34-'Swap - Encargos'!$L34)</f>
        <v>147</v>
      </c>
      <c r="N117" s="4">
        <f>Forward!N117+(-'Swap - Encargos'!E34-'Swap - Encargos'!$M34-'Swap - Encargos'!$L34)</f>
        <v>162</v>
      </c>
      <c r="O117" s="4">
        <f>Forward!O117+(-'Swap - Encargos'!F34-'Swap - Encargos'!$M34-'Swap - Encargos'!$L34)</f>
        <v>155</v>
      </c>
      <c r="P117" s="4">
        <f>Forward!P117+(-'Swap - Encargos'!G34-'Swap - Encargos'!$M34-'Swap - Encargos'!$L34)</f>
        <v>143</v>
      </c>
      <c r="Q117" s="4">
        <f>Forward!Q117+(-'Swap - Encargos'!H34-'Swap - Encargos'!$M34-'Swap - Encargos'!$L34)</f>
        <v>135</v>
      </c>
      <c r="R117" s="4">
        <f>Forward!R117+(-'Swap - Encargos'!I34-'Swap - Encargos'!$M34-'Swap - Encargos'!$L34)</f>
        <v>132</v>
      </c>
      <c r="S117" s="4">
        <f>Forward!S117+(-'Swap - Encargos'!J34-'Swap - Encargos'!$M34-'Swap - Encargos'!$L34)</f>
        <v>129</v>
      </c>
      <c r="T117" s="4">
        <f>Forward!T117+(-'Swap - Encargos'!K34-'Swap - Encargos'!$M34-'Swap - Encargos'!$L34)</f>
        <v>125</v>
      </c>
      <c r="U117" s="4">
        <f>Forward!U117</f>
        <v>0</v>
      </c>
      <c r="V117" s="6"/>
      <c r="W117" s="20">
        <f t="shared" si="0"/>
        <v>153.88888888888889</v>
      </c>
      <c r="X117" s="20">
        <f t="shared" si="1"/>
        <v>152.47222222222223</v>
      </c>
      <c r="Y117" s="23">
        <f t="shared" si="2"/>
        <v>146.65</v>
      </c>
      <c r="Z117" s="23">
        <f t="shared" si="3"/>
        <v>149.3224242424242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192.61111111111111</v>
      </c>
      <c r="AJ117" s="9">
        <f t="shared" si="8"/>
        <v>0.55587622254288926</v>
      </c>
      <c r="AK117" s="9">
        <f t="shared" si="9"/>
        <v>0.55587622254288926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Encargos'!$M35-'Swap - Encargos'!$L35)</f>
        <v>191</v>
      </c>
      <c r="N118" s="4">
        <f>Forward!N118+(-'Swap - Encargos'!E35-'Swap - Encargos'!$M35-'Swap - Encargos'!$L35)</f>
        <v>168</v>
      </c>
      <c r="O118" s="4">
        <f>Forward!O118+(-'Swap - Encargos'!F35-'Swap - Encargos'!$M35-'Swap - Encargos'!$L35)</f>
        <v>163</v>
      </c>
      <c r="P118" s="4">
        <f>Forward!P118+(-'Swap - Encargos'!G35-'Swap - Encargos'!$M35-'Swap - Encargos'!$L35)</f>
        <v>149</v>
      </c>
      <c r="Q118" s="4">
        <f>Forward!Q118+(-'Swap - Encargos'!H35-'Swap - Encargos'!$M35-'Swap - Encargos'!$L35)</f>
        <v>138</v>
      </c>
      <c r="R118" s="4">
        <f>Forward!R118+(-'Swap - Encargos'!I35-'Swap - Encargos'!$M35-'Swap - Encargos'!$L35)</f>
        <v>135</v>
      </c>
      <c r="S118" s="4">
        <f>Forward!S118+(-'Swap - Encargos'!J35-'Swap - Encargos'!$M35-'Swap - Encargos'!$L35)</f>
        <v>132</v>
      </c>
      <c r="T118" s="4">
        <f>Forward!T118+(-'Swap - Encargos'!K35-'Swap - Encargos'!$M35-'Swap - Encargos'!$L35)</f>
        <v>128</v>
      </c>
      <c r="U118" s="4">
        <f>Forward!U118</f>
        <v>0</v>
      </c>
      <c r="V118" s="6"/>
      <c r="W118" s="20">
        <f t="shared" si="0"/>
        <v>164.66666666666666</v>
      </c>
      <c r="X118" s="20">
        <f t="shared" si="1"/>
        <v>152.47222222222223</v>
      </c>
      <c r="Y118" s="23">
        <f t="shared" si="2"/>
        <v>154.33333333333334</v>
      </c>
      <c r="Z118" s="23">
        <f t="shared" si="3"/>
        <v>149.3224242424242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181.83333333333334</v>
      </c>
      <c r="AJ118" s="9">
        <f t="shared" si="8"/>
        <v>0.52477152477152478</v>
      </c>
      <c r="AK118" s="9">
        <f t="shared" si="9"/>
        <v>0.52477152477152478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Encargos'!$M36-'Swap - Encargos'!$L36)</f>
        <v>246</v>
      </c>
      <c r="N119" s="4">
        <f>Forward!N119+(-'Swap - Encargos'!E36-'Swap - Encargos'!$M36-'Swap - Encargos'!$L36)</f>
        <v>179</v>
      </c>
      <c r="O119" s="4">
        <f>Forward!O119+(-'Swap - Encargos'!F36-'Swap - Encargos'!$M36-'Swap - Encargos'!$L36)</f>
        <v>157</v>
      </c>
      <c r="P119" s="4">
        <f>Forward!P119+(-'Swap - Encargos'!G36-'Swap - Encargos'!$M36-'Swap - Encargos'!$L36)</f>
        <v>141</v>
      </c>
      <c r="Q119" s="4">
        <f>Forward!Q119+(-'Swap - Encargos'!H36-'Swap - Encargos'!$M36-'Swap - Encargos'!$L36)</f>
        <v>140</v>
      </c>
      <c r="R119" s="4">
        <f>Forward!R119+(-'Swap - Encargos'!I36-'Swap - Encargos'!$M36-'Swap - Encargos'!$L36)</f>
        <v>133</v>
      </c>
      <c r="S119" s="4">
        <f>Forward!S119+(-'Swap - Encargos'!J36-'Swap - Encargos'!$M36-'Swap - Encargos'!$L36)</f>
        <v>130</v>
      </c>
      <c r="T119" s="4">
        <f>Forward!T119+(-'Swap - Encargos'!K36-'Swap - Encargos'!$M36-'Swap - Encargos'!$L36)</f>
        <v>126</v>
      </c>
      <c r="U119" s="4">
        <f>Forward!U119</f>
        <v>0</v>
      </c>
      <c r="V119" s="6"/>
      <c r="W119" s="20">
        <f t="shared" si="0"/>
        <v>167.75</v>
      </c>
      <c r="X119" s="20">
        <f t="shared" si="1"/>
        <v>152.47222222222223</v>
      </c>
      <c r="Y119" s="23">
        <f t="shared" si="2"/>
        <v>155.65</v>
      </c>
      <c r="Z119" s="23">
        <f t="shared" si="3"/>
        <v>149.3224242424242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178.75</v>
      </c>
      <c r="AJ119" s="9">
        <f t="shared" si="8"/>
        <v>0.51587301587301593</v>
      </c>
      <c r="AK119" s="9">
        <f t="shared" si="9"/>
        <v>0.51587301587301593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Encargos'!$M37-'Swap - Encargos'!$L37)</f>
        <v>210</v>
      </c>
      <c r="N120" s="4">
        <f>Forward!N120+(-'Swap - Encargos'!E37-'Swap - Encargos'!$M37-'Swap - Encargos'!$L37)</f>
        <v>112</v>
      </c>
      <c r="O120" s="4">
        <f>Forward!O120+(-'Swap - Encargos'!F37-'Swap - Encargos'!$M37-'Swap - Encargos'!$L37)</f>
        <v>144</v>
      </c>
      <c r="P120" s="4">
        <f>Forward!P120+(-'Swap - Encargos'!G37-'Swap - Encargos'!$M37-'Swap - Encargos'!$L37)</f>
        <v>141</v>
      </c>
      <c r="Q120" s="4">
        <f>Forward!Q120+(-'Swap - Encargos'!H37-'Swap - Encargos'!$M37-'Swap - Encargos'!$L37)</f>
        <v>135</v>
      </c>
      <c r="R120" s="4">
        <f>Forward!R120+(-'Swap - Encargos'!I37-'Swap - Encargos'!$M37-'Swap - Encargos'!$L37)</f>
        <v>130</v>
      </c>
      <c r="S120" s="4">
        <f>Forward!S120+(-'Swap - Encargos'!J37-'Swap - Encargos'!$M37-'Swap - Encargos'!$L37)</f>
        <v>127</v>
      </c>
      <c r="T120" s="4">
        <f>Forward!T120+(-'Swap - Encargos'!K37-'Swap - Encargos'!$M37-'Swap - Encargos'!$L37)</f>
        <v>123</v>
      </c>
      <c r="U120" s="4">
        <f>Forward!U120</f>
        <v>0</v>
      </c>
      <c r="V120" s="6"/>
      <c r="W120" s="20">
        <f t="shared" si="0"/>
        <v>136.16666666666666</v>
      </c>
      <c r="X120" s="20">
        <f t="shared" si="1"/>
        <v>152.47222222222223</v>
      </c>
      <c r="Y120" s="23">
        <f t="shared" si="2"/>
        <v>135.06666666666666</v>
      </c>
      <c r="Z120" s="23">
        <f t="shared" si="3"/>
        <v>149.3224242424242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210.33333333333334</v>
      </c>
      <c r="AJ120" s="9">
        <f t="shared" si="8"/>
        <v>0.60702260702260702</v>
      </c>
      <c r="AK120" s="9">
        <f t="shared" si="9"/>
        <v>0.60702260702260702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Encargos'!$M38-'Swap - Encargos'!$L38)</f>
        <v>82</v>
      </c>
      <c r="N121" s="4">
        <f>Forward!N121+(-'Swap - Encargos'!E38-'Swap - Encargos'!$M38-'Swap - Encargos'!$L38)</f>
        <v>125</v>
      </c>
      <c r="O121" s="4">
        <f>Forward!O121+(-'Swap - Encargos'!F38-'Swap - Encargos'!$M38-'Swap - Encargos'!$L38)</f>
        <v>146</v>
      </c>
      <c r="P121" s="4">
        <f>Forward!P121+(-'Swap - Encargos'!G38-'Swap - Encargos'!$M38-'Swap - Encargos'!$L38)</f>
        <v>150</v>
      </c>
      <c r="Q121" s="4">
        <f>Forward!Q121+(-'Swap - Encargos'!H38-'Swap - Encargos'!$M38-'Swap - Encargos'!$L38)</f>
        <v>141</v>
      </c>
      <c r="R121" s="4">
        <f>Forward!R121+(-'Swap - Encargos'!I38-'Swap - Encargos'!$M38-'Swap - Encargos'!$L38)</f>
        <v>138</v>
      </c>
      <c r="S121" s="4">
        <f>Forward!S121+(-'Swap - Encargos'!J38-'Swap - Encargos'!$M38-'Swap - Encargos'!$L38)</f>
        <v>135</v>
      </c>
      <c r="T121" s="4">
        <f>Forward!T121+(-'Swap - Encargos'!K38-'Swap - Encargos'!$M38-'Swap - Encargos'!$L38)</f>
        <v>131</v>
      </c>
      <c r="U121" s="4">
        <f>Forward!U121</f>
        <v>0</v>
      </c>
      <c r="V121" s="6"/>
      <c r="W121" s="20">
        <f t="shared" si="0"/>
        <v>138.44444444444446</v>
      </c>
      <c r="X121" s="20">
        <f t="shared" si="1"/>
        <v>152.47222222222223</v>
      </c>
      <c r="Y121" s="23">
        <f t="shared" si="2"/>
        <v>139.06666666666666</v>
      </c>
      <c r="Z121" s="23">
        <f t="shared" si="3"/>
        <v>149.3224242424242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208.05555555555554</v>
      </c>
      <c r="AJ121" s="9">
        <f t="shared" si="8"/>
        <v>0.60044893378226705</v>
      </c>
      <c r="AK121" s="9">
        <f t="shared" si="9"/>
        <v>0.60044893378226705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Encargos'!$M39-'Swap - Encargos'!$L39)</f>
        <v>123</v>
      </c>
      <c r="O122" s="4">
        <f>Forward!O122+(-'Swap - Encargos'!F39-'Swap - Encargos'!$M39-'Swap - Encargos'!$L39)</f>
        <v>157</v>
      </c>
      <c r="P122" s="4">
        <f>Forward!P122+(-'Swap - Encargos'!G39-'Swap - Encargos'!$M39-'Swap - Encargos'!$L39)</f>
        <v>143</v>
      </c>
      <c r="Q122" s="4">
        <f>Forward!Q122+(-'Swap - Encargos'!H39-'Swap - Encargos'!$M39-'Swap - Encargos'!$L39)</f>
        <v>135</v>
      </c>
      <c r="R122" s="4">
        <f>Forward!R122+(-'Swap - Encargos'!I39-'Swap - Encargos'!$M39-'Swap - Encargos'!$L39)</f>
        <v>132</v>
      </c>
      <c r="S122" s="4">
        <f>Forward!S122+(-'Swap - Encargos'!J39-'Swap - Encargos'!$M39-'Swap - Encargos'!$L39)</f>
        <v>129</v>
      </c>
      <c r="T122" s="4">
        <f>Forward!T122+(-'Swap - Encargos'!K39-'Swap - Encargos'!$M39-'Swap - Encargos'!$L39)</f>
        <v>125</v>
      </c>
      <c r="U122" s="4">
        <f>Forward!U122</f>
        <v>0</v>
      </c>
      <c r="V122" s="6"/>
      <c r="W122" s="20">
        <f t="shared" si="0"/>
        <v>141</v>
      </c>
      <c r="X122" s="20">
        <f t="shared" si="1"/>
        <v>152.47222222222223</v>
      </c>
      <c r="Y122" s="23">
        <f t="shared" si="2"/>
        <v>138</v>
      </c>
      <c r="Z122" s="23">
        <f t="shared" si="3"/>
        <v>149.3224242424242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237.3</v>
      </c>
      <c r="AJ122" s="9">
        <f t="shared" si="8"/>
        <v>0.62727993655828707</v>
      </c>
      <c r="AK122" s="9">
        <f t="shared" si="9"/>
        <v>0.62727993655828707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Encargos'!$M40-'Swap - Encargos'!$L40)</f>
        <v>179</v>
      </c>
      <c r="O123" s="4">
        <f>Forward!O123+(-'Swap - Encargos'!F40-'Swap - Encargos'!$M40-'Swap - Encargos'!$L40)</f>
        <v>170</v>
      </c>
      <c r="P123" s="4">
        <f>Forward!P123+(-'Swap - Encargos'!G40-'Swap - Encargos'!$M40-'Swap - Encargos'!$L40)</f>
        <v>158</v>
      </c>
      <c r="Q123" s="4">
        <f>Forward!Q123+(-'Swap - Encargos'!H40-'Swap - Encargos'!$M40-'Swap - Encargos'!$L40)</f>
        <v>144</v>
      </c>
      <c r="R123" s="4">
        <f>Forward!R123+(-'Swap - Encargos'!I40-'Swap - Encargos'!$M40-'Swap - Encargos'!$L40)</f>
        <v>140</v>
      </c>
      <c r="S123" s="4">
        <f>Forward!S123+(-'Swap - Encargos'!J40-'Swap - Encargos'!$M40-'Swap - Encargos'!$L40)</f>
        <v>137</v>
      </c>
      <c r="T123" s="4">
        <f>Forward!T123+(-'Swap - Encargos'!K40-'Swap - Encargos'!$M40-'Swap - Encargos'!$L40)</f>
        <v>128</v>
      </c>
      <c r="U123" s="4">
        <f>Forward!U123</f>
        <v>0</v>
      </c>
      <c r="V123" s="6"/>
      <c r="W123" s="20">
        <f t="shared" si="0"/>
        <v>168.02777777777777</v>
      </c>
      <c r="X123" s="20">
        <f t="shared" si="1"/>
        <v>152.47222222222223</v>
      </c>
      <c r="Y123" s="23">
        <f t="shared" si="2"/>
        <v>157.5</v>
      </c>
      <c r="Z123" s="23">
        <f t="shared" si="3"/>
        <v>149.3224242424242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210.27222222222224</v>
      </c>
      <c r="AJ123" s="9">
        <f t="shared" si="8"/>
        <v>0.55583458160777754</v>
      </c>
      <c r="AK123" s="9">
        <f t="shared" si="9"/>
        <v>0.55583458160777754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Encargos'!$M41-'Swap - Encargos'!$L41)</f>
        <v>248</v>
      </c>
      <c r="O124" s="4">
        <f>Forward!O124+(-'Swap - Encargos'!F41-'Swap - Encargos'!$M41-'Swap - Encargos'!$L41)</f>
        <v>197</v>
      </c>
      <c r="P124" s="4">
        <f>Forward!P124+(-'Swap - Encargos'!G41-'Swap - Encargos'!$M41-'Swap - Encargos'!$L41)</f>
        <v>157</v>
      </c>
      <c r="Q124" s="4">
        <f>Forward!Q124+(-'Swap - Encargos'!H41-'Swap - Encargos'!$M41-'Swap - Encargos'!$L41)</f>
        <v>150</v>
      </c>
      <c r="R124" s="4">
        <f>Forward!R124+(-'Swap - Encargos'!I41-'Swap - Encargos'!$M41-'Swap - Encargos'!$L41)</f>
        <v>150</v>
      </c>
      <c r="S124" s="4">
        <f>Forward!S124+(-'Swap - Encargos'!J41-'Swap - Encargos'!$M41-'Swap - Encargos'!$L41)</f>
        <v>146</v>
      </c>
      <c r="T124" s="4">
        <f>Forward!T124+(-'Swap - Encargos'!K41-'Swap - Encargos'!$M41-'Swap - Encargos'!$L41)</f>
        <v>136</v>
      </c>
      <c r="U124" s="4">
        <f>Forward!U124</f>
        <v>0</v>
      </c>
      <c r="V124" s="6"/>
      <c r="W124" s="20">
        <f t="shared" si="0"/>
        <v>195.22222222222223</v>
      </c>
      <c r="X124" s="20">
        <f t="shared" si="1"/>
        <v>152.47222222222223</v>
      </c>
      <c r="Y124" s="23">
        <f t="shared" si="2"/>
        <v>177</v>
      </c>
      <c r="Z124" s="23">
        <f t="shared" si="3"/>
        <v>149.3224242424242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183.07777777777778</v>
      </c>
      <c r="AJ124" s="9">
        <f t="shared" si="8"/>
        <v>0.48394865920639119</v>
      </c>
      <c r="AK124" s="9">
        <f t="shared" si="9"/>
        <v>0.48394865920639119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Encargos'!$M42-'Swap - Encargos'!$L42)</f>
        <v>253</v>
      </c>
      <c r="O125" s="4">
        <f>Forward!O125+(-'Swap - Encargos'!F42-'Swap - Encargos'!$M42-'Swap - Encargos'!$L42)</f>
        <v>200</v>
      </c>
      <c r="P125" s="4">
        <f>Forward!P125+(-'Swap - Encargos'!G42-'Swap - Encargos'!$M42-'Swap - Encargos'!$L42)</f>
        <v>152</v>
      </c>
      <c r="Q125" s="4">
        <f>Forward!Q125+(-'Swap - Encargos'!H42-'Swap - Encargos'!$M42-'Swap - Encargos'!$L42)</f>
        <v>139</v>
      </c>
      <c r="R125" s="4">
        <f>Forward!R125+(-'Swap - Encargos'!I42-'Swap - Encargos'!$M42-'Swap - Encargos'!$L42)</f>
        <v>149</v>
      </c>
      <c r="S125" s="4">
        <f>Forward!S125+(-'Swap - Encargos'!J42-'Swap - Encargos'!$M42-'Swap - Encargos'!$L42)</f>
        <v>149</v>
      </c>
      <c r="T125" s="4">
        <f>Forward!T125+(-'Swap - Encargos'!K42-'Swap - Encargos'!$M42-'Swap - Encargos'!$L42)</f>
        <v>142</v>
      </c>
      <c r="U125" s="4">
        <f>Forward!U125</f>
        <v>0</v>
      </c>
      <c r="V125" s="6"/>
      <c r="W125" s="20">
        <f t="shared" si="0"/>
        <v>192.16666666666666</v>
      </c>
      <c r="X125" s="20">
        <f t="shared" si="1"/>
        <v>152.47222222222223</v>
      </c>
      <c r="Y125" s="23">
        <f t="shared" si="2"/>
        <v>173.4</v>
      </c>
      <c r="Z125" s="23">
        <f t="shared" si="3"/>
        <v>149.3224242424242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186.13333333333335</v>
      </c>
      <c r="AJ125" s="9">
        <f t="shared" si="8"/>
        <v>0.49202572913913123</v>
      </c>
      <c r="AK125" s="9">
        <f t="shared" si="9"/>
        <v>0.49202572913913123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Encargos'!$M43-'Swap - Encargos'!$L43)</f>
        <v>268</v>
      </c>
      <c r="O126" s="4">
        <f>Forward!O126+(-'Swap - Encargos'!F43-'Swap - Encargos'!$M43-'Swap - Encargos'!$L43)</f>
        <v>204</v>
      </c>
      <c r="P126" s="4">
        <f>Forward!P126+(-'Swap - Encargos'!G43-'Swap - Encargos'!$M43-'Swap - Encargos'!$L43)</f>
        <v>154</v>
      </c>
      <c r="Q126" s="4">
        <f>Forward!Q126+(-'Swap - Encargos'!H43-'Swap - Encargos'!$M43-'Swap - Encargos'!$L43)</f>
        <v>142</v>
      </c>
      <c r="R126" s="4">
        <f>Forward!R126+(-'Swap - Encargos'!I43-'Swap - Encargos'!$M43-'Swap - Encargos'!$L43)</f>
        <v>148</v>
      </c>
      <c r="S126" s="4">
        <f>Forward!S126+(-'Swap - Encargos'!J43-'Swap - Encargos'!$M43-'Swap - Encargos'!$L43)</f>
        <v>153</v>
      </c>
      <c r="T126" s="4">
        <f>Forward!T126+(-'Swap - Encargos'!K43-'Swap - Encargos'!$M43-'Swap - Encargos'!$L43)</f>
        <v>142</v>
      </c>
      <c r="U126" s="4">
        <f>Forward!U126</f>
        <v>0</v>
      </c>
      <c r="V126" s="6"/>
      <c r="W126" s="20">
        <f t="shared" si="0"/>
        <v>194.66666666666666</v>
      </c>
      <c r="X126" s="20">
        <f t="shared" si="1"/>
        <v>152.47222222222223</v>
      </c>
      <c r="Y126" s="23">
        <f t="shared" si="2"/>
        <v>175.53333333333333</v>
      </c>
      <c r="Z126" s="23">
        <f t="shared" si="3"/>
        <v>149.3224242424242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183.63333333333335</v>
      </c>
      <c r="AJ126" s="9">
        <f t="shared" si="8"/>
        <v>0.48541721737598031</v>
      </c>
      <c r="AK126" s="9">
        <f t="shared" si="9"/>
        <v>0.48541721737598031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Encargos'!$M44-'Swap - Encargos'!$L44)</f>
        <v>285</v>
      </c>
      <c r="O127" s="4">
        <f>Forward!O127+(-'Swap - Encargos'!F44-'Swap - Encargos'!$M44-'Swap - Encargos'!$L44)</f>
        <v>217</v>
      </c>
      <c r="P127" s="4">
        <f>Forward!P127+(-'Swap - Encargos'!G44-'Swap - Encargos'!$M44-'Swap - Encargos'!$L44)</f>
        <v>159</v>
      </c>
      <c r="Q127" s="4">
        <f>Forward!Q127+(-'Swap - Encargos'!H44-'Swap - Encargos'!$M44-'Swap - Encargos'!$L44)</f>
        <v>148</v>
      </c>
      <c r="R127" s="4">
        <f>Forward!R127+(-'Swap - Encargos'!I44-'Swap - Encargos'!$M44-'Swap - Encargos'!$L44)</f>
        <v>155</v>
      </c>
      <c r="S127" s="4">
        <f>Forward!S127+(-'Swap - Encargos'!J44-'Swap - Encargos'!$M44-'Swap - Encargos'!$L44)</f>
        <v>154</v>
      </c>
      <c r="T127" s="4">
        <f>Forward!T127+(-'Swap - Encargos'!K44-'Swap - Encargos'!$M44-'Swap - Encargos'!$L44)</f>
        <v>142</v>
      </c>
      <c r="U127" s="4">
        <f>Forward!U127</f>
        <v>0</v>
      </c>
      <c r="V127" s="6"/>
      <c r="W127" s="20">
        <f t="shared" si="0"/>
        <v>201.30555555555554</v>
      </c>
      <c r="X127" s="20">
        <f t="shared" si="1"/>
        <v>152.47222222222223</v>
      </c>
      <c r="Y127" s="23">
        <f t="shared" si="2"/>
        <v>181.88333333333333</v>
      </c>
      <c r="Z127" s="23">
        <f t="shared" si="3"/>
        <v>149.3224242424242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176.99444444444447</v>
      </c>
      <c r="AJ127" s="9">
        <f t="shared" si="8"/>
        <v>0.46786794724939063</v>
      </c>
      <c r="AK127" s="9">
        <f t="shared" si="9"/>
        <v>0.46786794724939063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Encargos'!$M45-'Swap - Encargos'!$L45)</f>
        <v>251</v>
      </c>
      <c r="O128" s="4">
        <f>Forward!O128+(-'Swap - Encargos'!F45-'Swap - Encargos'!$M45-'Swap - Encargos'!$L45)</f>
        <v>209</v>
      </c>
      <c r="P128" s="4">
        <f>Forward!P128+(-'Swap - Encargos'!G45-'Swap - Encargos'!$M45-'Swap - Encargos'!$L45)</f>
        <v>170</v>
      </c>
      <c r="Q128" s="4">
        <f>Forward!Q128+(-'Swap - Encargos'!H45-'Swap - Encargos'!$M45-'Swap - Encargos'!$L45)</f>
        <v>151</v>
      </c>
      <c r="R128" s="4">
        <f>Forward!R128+(-'Swap - Encargos'!I45-'Swap - Encargos'!$M45-'Swap - Encargos'!$L45)</f>
        <v>157</v>
      </c>
      <c r="S128" s="4">
        <f>Forward!S128+(-'Swap - Encargos'!J45-'Swap - Encargos'!$M45-'Swap - Encargos'!$L45)</f>
        <v>153</v>
      </c>
      <c r="T128" s="4">
        <f>Forward!T128+(-'Swap - Encargos'!K45-'Swap - Encargos'!$M45-'Swap - Encargos'!$L45)</f>
        <v>141</v>
      </c>
      <c r="U128" s="4">
        <f>Forward!U128</f>
        <v>0</v>
      </c>
      <c r="V128" s="6"/>
      <c r="W128" s="20">
        <f t="shared" si="0"/>
        <v>193.33333333333334</v>
      </c>
      <c r="X128" s="20">
        <f t="shared" si="1"/>
        <v>152.47222222222223</v>
      </c>
      <c r="Y128" s="23">
        <f t="shared" si="2"/>
        <v>177.8</v>
      </c>
      <c r="Z128" s="23">
        <f t="shared" si="3"/>
        <v>149.3224242424242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184.96666666666667</v>
      </c>
      <c r="AJ128" s="9">
        <f t="shared" si="8"/>
        <v>0.48894175698299408</v>
      </c>
      <c r="AK128" s="9">
        <f t="shared" si="9"/>
        <v>0.48894175698299408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Encargos'!$M46-'Swap - Encargos'!$L46)</f>
        <v>226</v>
      </c>
      <c r="O129" s="4">
        <f>Forward!O129+(-'Swap - Encargos'!F46-'Swap - Encargos'!$M46-'Swap - Encargos'!$L46)</f>
        <v>191</v>
      </c>
      <c r="P129" s="4">
        <f>Forward!P129+(-'Swap - Encargos'!G46-'Swap - Encargos'!$M46-'Swap - Encargos'!$L46)</f>
        <v>167</v>
      </c>
      <c r="Q129" s="4">
        <f>Forward!Q129+(-'Swap - Encargos'!H46-'Swap - Encargos'!$M46-'Swap - Encargos'!$L46)</f>
        <v>149</v>
      </c>
      <c r="R129" s="4">
        <f>Forward!R129+(-'Swap - Encargos'!I46-'Swap - Encargos'!$M46-'Swap - Encargos'!$L46)</f>
        <v>160</v>
      </c>
      <c r="S129" s="4">
        <f>Forward!S129+(-'Swap - Encargos'!J46-'Swap - Encargos'!$M46-'Swap - Encargos'!$L46)</f>
        <v>153</v>
      </c>
      <c r="T129" s="4">
        <f>Forward!T129+(-'Swap - Encargos'!K46-'Swap - Encargos'!$M46-'Swap - Encargos'!$L46)</f>
        <v>145</v>
      </c>
      <c r="U129" s="4">
        <f>Forward!U129</f>
        <v>0</v>
      </c>
      <c r="V129" s="6"/>
      <c r="W129" s="20">
        <f t="shared" si="0"/>
        <v>179.69444444444446</v>
      </c>
      <c r="X129" s="20">
        <f t="shared" si="1"/>
        <v>152.47222222222223</v>
      </c>
      <c r="Y129" s="23">
        <f t="shared" si="2"/>
        <v>170.08333333333334</v>
      </c>
      <c r="Z129" s="23">
        <f t="shared" si="3"/>
        <v>149.3224242424242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198.60555555555555</v>
      </c>
      <c r="AJ129" s="9">
        <f t="shared" si="8"/>
        <v>0.52499486004640639</v>
      </c>
      <c r="AK129" s="9">
        <f t="shared" si="9"/>
        <v>0.52499486004640639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Encargos'!$M47-'Swap - Encargos'!$L47)</f>
        <v>279</v>
      </c>
      <c r="O130" s="4">
        <f>Forward!O130+(-'Swap - Encargos'!F47-'Swap - Encargos'!$M47-'Swap - Encargos'!$L47)</f>
        <v>208</v>
      </c>
      <c r="P130" s="4">
        <f>Forward!P130+(-'Swap - Encargos'!G47-'Swap - Encargos'!$M47-'Swap - Encargos'!$L47)</f>
        <v>168</v>
      </c>
      <c r="Q130" s="4">
        <f>Forward!Q130+(-'Swap - Encargos'!H47-'Swap - Encargos'!$M47-'Swap - Encargos'!$L47)</f>
        <v>157</v>
      </c>
      <c r="R130" s="4">
        <f>Forward!R130+(-'Swap - Encargos'!I47-'Swap - Encargos'!$M47-'Swap - Encargos'!$L47)</f>
        <v>167</v>
      </c>
      <c r="S130" s="4">
        <f>Forward!S130+(-'Swap - Encargos'!J47-'Swap - Encargos'!$M47-'Swap - Encargos'!$L47)</f>
        <v>168</v>
      </c>
      <c r="T130" s="4">
        <f>Forward!T130+(-'Swap - Encargos'!K47-'Swap - Encargos'!$M47-'Swap - Encargos'!$L47)</f>
        <v>160</v>
      </c>
      <c r="U130" s="4">
        <f>Forward!U130</f>
        <v>0</v>
      </c>
      <c r="V130" s="6"/>
      <c r="W130" s="20">
        <f t="shared" si="0"/>
        <v>191.22222222222223</v>
      </c>
      <c r="X130" s="20">
        <f t="shared" si="1"/>
        <v>152.47222222222223</v>
      </c>
      <c r="Y130" s="23">
        <f t="shared" si="2"/>
        <v>181</v>
      </c>
      <c r="Z130" s="23">
        <f t="shared" si="3"/>
        <v>149.3224242424242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187.07777777777778</v>
      </c>
      <c r="AJ130" s="9">
        <f t="shared" si="8"/>
        <v>0.49452227802743265</v>
      </c>
      <c r="AK130" s="9">
        <f t="shared" si="9"/>
        <v>0.49452227802743265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Encargos'!$M48-'Swap - Encargos'!$L48)</f>
        <v>273</v>
      </c>
      <c r="O131" s="4">
        <f>Forward!O131+(-'Swap - Encargos'!F48-'Swap - Encargos'!$M48-'Swap - Encargos'!$L48)</f>
        <v>190</v>
      </c>
      <c r="P131" s="4">
        <f>Forward!P131+(-'Swap - Encargos'!G48-'Swap - Encargos'!$M48-'Swap - Encargos'!$L48)</f>
        <v>168</v>
      </c>
      <c r="Q131" s="4">
        <f>Forward!Q131+(-'Swap - Encargos'!H48-'Swap - Encargos'!$M48-'Swap - Encargos'!$L48)</f>
        <v>171</v>
      </c>
      <c r="R131" s="4">
        <f>Forward!R131+(-'Swap - Encargos'!I48-'Swap - Encargos'!$M48-'Swap - Encargos'!$L48)</f>
        <v>178</v>
      </c>
      <c r="S131" s="4">
        <f>Forward!S131+(-'Swap - Encargos'!J48-'Swap - Encargos'!$M48-'Swap - Encargos'!$L48)</f>
        <v>180</v>
      </c>
      <c r="T131" s="4">
        <f>Forward!T131+(-'Swap - Encargos'!K48-'Swap - Encargos'!$M48-'Swap - Encargos'!$L48)</f>
        <v>167</v>
      </c>
      <c r="U131" s="4">
        <f>Forward!U131</f>
        <v>0</v>
      </c>
      <c r="V131" s="6"/>
      <c r="W131" s="20">
        <f t="shared" si="0"/>
        <v>184.83333333333334</v>
      </c>
      <c r="X131" s="20">
        <f t="shared" si="1"/>
        <v>152.47222222222223</v>
      </c>
      <c r="Y131" s="23">
        <f t="shared" si="2"/>
        <v>182.05</v>
      </c>
      <c r="Z131" s="23">
        <f t="shared" si="3"/>
        <v>149.3224242424242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193.46666666666667</v>
      </c>
      <c r="AJ131" s="9">
        <f t="shared" si="8"/>
        <v>0.51141069697770725</v>
      </c>
      <c r="AK131" s="9">
        <f>IF(AJ131&gt;0,AJ131,0)</f>
        <v>0.51141069697770725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Encargos'!$M49-'Swap - Encargos'!$L49)</f>
        <v>243</v>
      </c>
      <c r="O132" s="4">
        <f>Forward!O132+(-'Swap - Encargos'!F49-'Swap - Encargos'!$M49-'Swap - Encargos'!$L49)</f>
        <v>185</v>
      </c>
      <c r="P132" s="4">
        <f>Forward!P132+(-'Swap - Encargos'!G49-'Swap - Encargos'!$M49-'Swap - Encargos'!$L49)</f>
        <v>164</v>
      </c>
      <c r="Q132" s="4">
        <f>Forward!Q132+(-'Swap - Encargos'!H49-'Swap - Encargos'!$M49-'Swap - Encargos'!$L49)</f>
        <v>169</v>
      </c>
      <c r="R132" s="4">
        <f>Forward!R132+(-'Swap - Encargos'!I49-'Swap - Encargos'!$M49-'Swap - Encargos'!$L49)</f>
        <v>167</v>
      </c>
      <c r="S132" s="4">
        <f>Forward!S132+(-'Swap - Encargos'!J49-'Swap - Encargos'!$M49-'Swap - Encargos'!$L49)</f>
        <v>174</v>
      </c>
      <c r="T132" s="4">
        <f>Forward!T132+(-'Swap - Encargos'!K49-'Swap - Encargos'!$M49-'Swap - Encargos'!$L49)</f>
        <v>166</v>
      </c>
      <c r="U132" s="4">
        <f>Forward!U132</f>
        <v>0</v>
      </c>
      <c r="V132" s="6"/>
      <c r="W132" s="20">
        <f t="shared" si="0"/>
        <v>176.77777777777777</v>
      </c>
      <c r="X132" s="20">
        <f t="shared" si="1"/>
        <v>152.47222222222223</v>
      </c>
      <c r="Y132" s="23">
        <f t="shared" si="2"/>
        <v>174.1</v>
      </c>
      <c r="Z132" s="23">
        <f t="shared" si="3"/>
        <v>149.3224242424242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201.52222222222224</v>
      </c>
      <c r="AJ132" s="9">
        <f t="shared" si="8"/>
        <v>0.53270479043674923</v>
      </c>
      <c r="AK132" s="9">
        <f>IF(AJ132&gt;0,AJ132,0)</f>
        <v>0.53270479043674923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Encargos'!$M50-'Swap - Encargos'!$L50)</f>
        <v>268</v>
      </c>
      <c r="O133" s="4">
        <f>Forward!O133+(-'Swap - Encargos'!F50-'Swap - Encargos'!$M50-'Swap - Encargos'!$L50)</f>
        <v>225</v>
      </c>
      <c r="P133" s="4">
        <f>Forward!P133+(-'Swap - Encargos'!G50-'Swap - Encargos'!$M50-'Swap - Encargos'!$L50)</f>
        <v>199</v>
      </c>
      <c r="Q133" s="4">
        <f>Forward!Q133+(-'Swap - Encargos'!H50-'Swap - Encargos'!$M50-'Swap - Encargos'!$L50)</f>
        <v>201</v>
      </c>
      <c r="R133" s="4">
        <f>Forward!R133+(-'Swap - Encargos'!I50-'Swap - Encargos'!$M50-'Swap - Encargos'!$L50)</f>
        <v>179</v>
      </c>
      <c r="S133" s="4">
        <f>Forward!S133+(-'Swap - Encargos'!J50-'Swap - Encargos'!$M50-'Swap - Encargos'!$L50)</f>
        <v>163</v>
      </c>
      <c r="T133" s="4">
        <f>Forward!T133+(-'Swap - Encargos'!K50-'Swap - Encargos'!$M50-'Swap - Encargos'!$L50)</f>
        <v>151</v>
      </c>
      <c r="U133" s="4">
        <f>Forward!U133</f>
        <v>0</v>
      </c>
      <c r="V133" s="6"/>
      <c r="W133" s="20">
        <f t="shared" si="0"/>
        <v>210.19444444444446</v>
      </c>
      <c r="X133" s="20">
        <f t="shared" si="1"/>
        <v>152.47222222222223</v>
      </c>
      <c r="Y133" s="23">
        <f t="shared" si="2"/>
        <v>195.15</v>
      </c>
      <c r="Z133" s="23">
        <f t="shared" si="3"/>
        <v>149.3224242424242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168.10555555555555</v>
      </c>
      <c r="AJ133" s="9">
        <f t="shared" si="8"/>
        <v>0.44437101653596495</v>
      </c>
      <c r="AK133" s="9">
        <f>IF(AJ133&gt;0,AJ133,0)</f>
        <v>0.44437101653596495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Encargos'!$M51-'Swap - Encargos'!$L51)</f>
        <v>291</v>
      </c>
      <c r="P134" s="4">
        <f>Forward!P134+(-'Swap - Encargos'!G51-'Swap - Encargos'!$M51-'Swap - Encargos'!$L51)</f>
        <v>224</v>
      </c>
      <c r="Q134" s="4">
        <f>Forward!Q134+(-'Swap - Encargos'!H51-'Swap - Encargos'!$M51-'Swap - Encargos'!$L51)</f>
        <v>218</v>
      </c>
      <c r="R134" s="4">
        <f>Forward!R134+(-'Swap - Encargos'!I51-'Swap - Encargos'!$M51-'Swap - Encargos'!$L51)</f>
        <v>201</v>
      </c>
      <c r="S134" s="4">
        <f>Forward!S134+(-'Swap - Encargos'!J51-'Swap - Encargos'!$M51-'Swap - Encargos'!$L51)</f>
        <v>172</v>
      </c>
      <c r="T134" s="4">
        <f>Forward!T134+(-'Swap - Encargos'!K51-'Swap - Encargos'!$M51-'Swap - Encargos'!$L51)</f>
        <v>162</v>
      </c>
      <c r="U134" s="4">
        <f>Forward!U134</f>
        <v>0</v>
      </c>
      <c r="V134" s="6"/>
      <c r="W134" s="20">
        <f t="shared" si="0"/>
        <v>244.33333333333334</v>
      </c>
      <c r="X134" s="20">
        <f t="shared" si="1"/>
        <v>152.47222222222223</v>
      </c>
      <c r="Y134" s="23">
        <f t="shared" si="2"/>
        <v>221.2</v>
      </c>
      <c r="Z134" s="23">
        <f t="shared" si="3"/>
        <v>149.3224242424242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145.66666666666666</v>
      </c>
      <c r="AJ134" s="9">
        <f t="shared" si="8"/>
        <v>0.37350427350427345</v>
      </c>
      <c r="AK134" s="9">
        <f>IF(AJ134&gt;0,AJ134,0)</f>
        <v>0.37350427350427345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Encargos'!$M52-'Swap - Encargos'!$L52)</f>
        <v>340</v>
      </c>
      <c r="P135" s="4">
        <f>Forward!P135+(-'Swap - Encargos'!G52-'Swap - Encargos'!$M52-'Swap - Encargos'!$L52)</f>
        <v>228</v>
      </c>
      <c r="Q135" s="4">
        <f>Forward!Q135+(-'Swap - Encargos'!H52-'Swap - Encargos'!$M52-'Swap - Encargos'!$L52)</f>
        <v>235</v>
      </c>
      <c r="R135" s="4">
        <f>Forward!R135+(-'Swap - Encargos'!I52-'Swap - Encargos'!$M52-'Swap - Encargos'!$L52)</f>
        <v>208</v>
      </c>
      <c r="S135" s="4">
        <f>Forward!S135+(-'Swap - Encargos'!J52-'Swap - Encargos'!$M52-'Swap - Encargos'!$L52)</f>
        <v>191</v>
      </c>
      <c r="T135" s="4">
        <f>Forward!T135+(-'Swap - Encargos'!K52-'Swap - Encargos'!$M52-'Swap - Encargos'!$L52)</f>
        <v>165</v>
      </c>
      <c r="U135" s="4">
        <f>Forward!U135</f>
        <v>0</v>
      </c>
      <c r="V135" s="6"/>
      <c r="W135" s="20">
        <f t="shared" si="0"/>
        <v>264</v>
      </c>
      <c r="X135" s="20">
        <f t="shared" si="1"/>
        <v>152.47222222222223</v>
      </c>
      <c r="Y135" s="23">
        <f t="shared" si="2"/>
        <v>237.48333333333332</v>
      </c>
      <c r="Z135" s="23">
        <f t="shared" si="3"/>
        <v>149.3224242424242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126</v>
      </c>
      <c r="AJ135" s="9">
        <f>(AE135-W135)/AE135</f>
        <v>0.32307692307692309</v>
      </c>
      <c r="AK135" s="9">
        <f>IF(AJ135&gt;0,AJ135,0)</f>
        <v>0.32307692307692309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Encargos'!$M53-'Swap - Encargos'!$L53)</f>
        <v>299</v>
      </c>
      <c r="P136" s="4">
        <f>Forward!P136+(-'Swap - Encargos'!G53-'Swap - Encargos'!$M53-'Swap - Encargos'!$L53)</f>
        <v>216</v>
      </c>
      <c r="Q136" s="4">
        <f>Forward!Q136+(-'Swap - Encargos'!H53-'Swap - Encargos'!$M53-'Swap - Encargos'!$L53)</f>
        <v>216</v>
      </c>
      <c r="R136" s="4">
        <f>Forward!R136+(-'Swap - Encargos'!I53-'Swap - Encargos'!$M53-'Swap - Encargos'!$L53)</f>
        <v>201</v>
      </c>
      <c r="S136" s="4">
        <f>Forward!S136+(-'Swap - Encargos'!J53-'Swap - Encargos'!$M53-'Swap - Encargos'!$L53)</f>
        <v>190</v>
      </c>
      <c r="T136" s="4">
        <f>Forward!T136+(-'Swap - Encargos'!K53-'Swap - Encargos'!$M53-'Swap - Encargos'!$L53)</f>
        <v>177</v>
      </c>
      <c r="U136" s="4">
        <f>Forward!U136</f>
        <v>0</v>
      </c>
      <c r="V136" s="6"/>
      <c r="W136" s="20">
        <f t="shared" si="0"/>
        <v>238.22222222222223</v>
      </c>
      <c r="X136" s="20">
        <f t="shared" si="1"/>
        <v>152.47222222222223</v>
      </c>
      <c r="Y136" s="23">
        <f t="shared" si="2"/>
        <v>220.33333333333334</v>
      </c>
      <c r="Z136" s="23">
        <f t="shared" si="3"/>
        <v>149.3224242424242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151.77777777777777</v>
      </c>
      <c r="AJ136" s="9">
        <f t="shared" ref="AJ136:AJ139" si="18">(AE136-W136)/AE136</f>
        <v>0.38917378917378914</v>
      </c>
      <c r="AK136" s="9">
        <f t="shared" ref="AK136:AK139" si="19">IF(AJ136&gt;0,AJ136,0)</f>
        <v>0.38917378917378914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Encargos'!$M54-'Swap - Encargos'!$L54)</f>
        <v>231</v>
      </c>
      <c r="P137" s="4">
        <f>Forward!P137+(-'Swap - Encargos'!G54-'Swap - Encargos'!$M54-'Swap - Encargos'!$L54)</f>
        <v>213</v>
      </c>
      <c r="Q137" s="4">
        <f>Forward!Q137+(-'Swap - Encargos'!H54-'Swap - Encargos'!$M54-'Swap - Encargos'!$L54)</f>
        <v>216</v>
      </c>
      <c r="R137" s="4">
        <f>Forward!R137+(-'Swap - Encargos'!I54-'Swap - Encargos'!$M54-'Swap - Encargos'!$L54)</f>
        <v>197</v>
      </c>
      <c r="S137" s="4">
        <f>Forward!S137+(-'Swap - Encargos'!J54-'Swap - Encargos'!$M54-'Swap - Encargos'!$L54)</f>
        <v>177</v>
      </c>
      <c r="T137" s="4">
        <f>Forward!T137+(-'Swap - Encargos'!K54-'Swap - Encargos'!$M54-'Swap - Encargos'!$L54)</f>
        <v>171</v>
      </c>
      <c r="U137" s="4">
        <f>Forward!U137</f>
        <v>0</v>
      </c>
      <c r="V137" s="4"/>
      <c r="W137" s="20">
        <f t="shared" si="0"/>
        <v>217.16666666666666</v>
      </c>
      <c r="X137" s="20">
        <f t="shared" si="1"/>
        <v>152.47222222222223</v>
      </c>
      <c r="Y137" s="23">
        <f t="shared" si="2"/>
        <v>203.8</v>
      </c>
      <c r="Z137" s="23">
        <f t="shared" si="3"/>
        <v>149.3224242424242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172.83333333333334</v>
      </c>
      <c r="AJ137" s="9">
        <f t="shared" si="18"/>
        <v>0.4431623931623932</v>
      </c>
      <c r="AK137" s="9">
        <f t="shared" si="19"/>
        <v>0.4431623931623932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Encargos'!$M55-'Swap - Encargos'!$L55)</f>
        <v>273</v>
      </c>
      <c r="P138" s="4">
        <f>Forward!P138+(-'Swap - Encargos'!G55-'Swap - Encargos'!$M55-'Swap - Encargos'!$L55)</f>
        <v>228</v>
      </c>
      <c r="Q138" s="4">
        <f>Forward!Q138+(-'Swap - Encargos'!H55-'Swap - Encargos'!$M55-'Swap - Encargos'!$L55)</f>
        <v>219</v>
      </c>
      <c r="R138" s="4">
        <f>Forward!R138+(-'Swap - Encargos'!I55-'Swap - Encargos'!$M55-'Swap - Encargos'!$L55)</f>
        <v>201</v>
      </c>
      <c r="S138" s="4">
        <f>Forward!S138+(-'Swap - Encargos'!J55-'Swap - Encargos'!$M55-'Swap - Encargos'!$L55)</f>
        <v>196</v>
      </c>
      <c r="T138" s="4">
        <f>Forward!T138+(-'Swap - Encargos'!K55-'Swap - Encargos'!$M55-'Swap - Encargos'!$L55)</f>
        <v>174</v>
      </c>
      <c r="U138" s="4">
        <f>Forward!U138</f>
        <v>0</v>
      </c>
      <c r="V138" s="4"/>
      <c r="W138" s="20">
        <f t="shared" si="0"/>
        <v>232</v>
      </c>
      <c r="X138" s="20">
        <f t="shared" si="1"/>
        <v>152.47222222222223</v>
      </c>
      <c r="Y138" s="23">
        <f t="shared" si="2"/>
        <v>216.8</v>
      </c>
      <c r="Z138" s="23">
        <f t="shared" si="3"/>
        <v>149.3224242424242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158</v>
      </c>
      <c r="AJ138" s="9">
        <f t="shared" si="18"/>
        <v>0.40512820512820513</v>
      </c>
      <c r="AK138" s="9">
        <f t="shared" si="19"/>
        <v>0.40512820512820513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Encargos'!$M56-'Swap - Encargos'!$L56)</f>
        <v>260</v>
      </c>
      <c r="P139" s="4">
        <f>Forward!P139+(-'Swap - Encargos'!G56-'Swap - Encargos'!$M56-'Swap - Encargos'!$L56)</f>
        <v>237</v>
      </c>
      <c r="Q139" s="4">
        <f>Forward!Q139+(-'Swap - Encargos'!H56-'Swap - Encargos'!$M56-'Swap - Encargos'!$L56)</f>
        <v>222</v>
      </c>
      <c r="R139" s="4">
        <f>Forward!R139+(-'Swap - Encargos'!I56-'Swap - Encargos'!$M56-'Swap - Encargos'!$L56)</f>
        <v>206</v>
      </c>
      <c r="S139" s="4">
        <f>Forward!S139+(-'Swap - Encargos'!J56-'Swap - Encargos'!$M56-'Swap - Encargos'!$L56)</f>
        <v>188</v>
      </c>
      <c r="T139" s="4">
        <f>Forward!T139+(-'Swap - Encargos'!K56-'Swap - Encargos'!$M56-'Swap - Encargos'!$L56)</f>
        <v>178</v>
      </c>
      <c r="U139" s="4">
        <f>Forward!U139</f>
        <v>0</v>
      </c>
      <c r="V139" s="4"/>
      <c r="W139" s="20">
        <f t="shared" si="0"/>
        <v>232.16666666666666</v>
      </c>
      <c r="X139" s="20">
        <f t="shared" si="1"/>
        <v>152.47222222222223</v>
      </c>
      <c r="Y139" s="23">
        <f t="shared" si="2"/>
        <v>215.76666666666668</v>
      </c>
      <c r="Z139" s="23">
        <f t="shared" si="3"/>
        <v>149.3224242424242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157.83333333333334</v>
      </c>
      <c r="AJ139" s="9">
        <f t="shared" si="18"/>
        <v>0.40470085470085471</v>
      </c>
      <c r="AK139" s="9">
        <f t="shared" si="19"/>
        <v>0.40470085470085471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Encargos'!$M57-'Swap - Encargos'!$L57)</f>
        <v>223</v>
      </c>
      <c r="P140" s="4">
        <f>Forward!P140+(-'Swap - Encargos'!G57-'Swap - Encargos'!$M57-'Swap - Encargos'!$L57)</f>
        <v>238</v>
      </c>
      <c r="Q140" s="4">
        <f>Forward!Q140+(-'Swap - Encargos'!H57-'Swap - Encargos'!$M57-'Swap - Encargos'!$L57)</f>
        <v>224</v>
      </c>
      <c r="R140" s="4">
        <f>Forward!R140+(-'Swap - Encargos'!I57-'Swap - Encargos'!$M57-'Swap - Encargos'!$L57)</f>
        <v>206</v>
      </c>
      <c r="S140" s="4">
        <f>Forward!S140+(-'Swap - Encargos'!J57-'Swap - Encargos'!$M57-'Swap - Encargos'!$L57)</f>
        <v>183</v>
      </c>
      <c r="T140" s="4">
        <f>Forward!T140+(-'Swap - Encargos'!K57-'Swap - Encargos'!$M57-'Swap - Encargos'!$L57)</f>
        <v>176</v>
      </c>
      <c r="U140" s="4">
        <f>Forward!U140</f>
        <v>0</v>
      </c>
      <c r="V140" s="4"/>
      <c r="W140" s="20">
        <f t="shared" si="0"/>
        <v>225.5</v>
      </c>
      <c r="X140" s="20">
        <f t="shared" si="1"/>
        <v>152.47222222222223</v>
      </c>
      <c r="Y140" s="23">
        <f t="shared" si="2"/>
        <v>210.1</v>
      </c>
      <c r="Z140" s="23">
        <f t="shared" si="3"/>
        <v>149.3224242424242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164.5</v>
      </c>
      <c r="AJ140" s="9">
        <f t="shared" ref="AJ140" si="23">(AE140-W140)/AE140</f>
        <v>0.4217948717948718</v>
      </c>
      <c r="AK140" s="9">
        <f t="shared" ref="AK140" si="24">IF(AJ140&gt;0,AJ140,0)</f>
        <v>0.4217948717948718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FA92B-54C1-4138-8138-38639BF7AF1B}">
  <dimension ref="A1:AR145"/>
  <sheetViews>
    <sheetView topLeftCell="A91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Encargos'!$L3)</f>
        <v>185</v>
      </c>
      <c r="L86" s="4">
        <f>Forward!L86+(-'Swap - Encargos'!C3-'Swap - Encargos'!$L3)</f>
        <v>195</v>
      </c>
      <c r="M86" s="4">
        <f>Forward!M86+(-'Swap - Encargos'!D3-'Swap - Encargos'!$L3)</f>
        <v>174</v>
      </c>
      <c r="N86" s="4">
        <f>Forward!N86+(-'Swap - Encargos'!E3-'Swap - Encargos'!$L3)</f>
        <v>160</v>
      </c>
      <c r="O86" s="4">
        <f>Forward!O86+(-'Swap - Encargos'!F3-'Swap - Encargos'!$L3)</f>
        <v>155</v>
      </c>
      <c r="P86" s="4">
        <f>Forward!P86+(-'Swap - Encargos'!G3-'Swap - Encargos'!$L3)</f>
        <v>150</v>
      </c>
      <c r="Q86" s="4">
        <f>Forward!Q86+(-'Swap - Encargos'!H3-'Swap - Encargos'!$L3)</f>
        <v>147</v>
      </c>
      <c r="R86" s="4">
        <f>Forward!R86+(-'Swap - Encargos'!I3-'Swap - Encargos'!$L3)</f>
        <v>143</v>
      </c>
      <c r="S86" s="4">
        <f>Forward!S86+(-'Swap - Encargos'!J3-'Swap - Encargos'!$L3)</f>
        <v>138</v>
      </c>
      <c r="T86" s="4">
        <f>Forward!T86+(-'Swap - Encargos'!K3-'Swap - Encargos'!$L3)</f>
        <v>133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184.66666666666666</v>
      </c>
      <c r="X86" s="20">
        <f t="shared" ref="X86:X140" si="1">AVERAGE($W$2:$W$198)</f>
        <v>157.4722222222222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173.8</v>
      </c>
      <c r="Z86" s="23">
        <f t="shared" ref="Z86:Z140" si="3">AVERAGE($Y$2:$Y$198)</f>
        <v>154.3224242424242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121.33333333333334</v>
      </c>
      <c r="AJ86" s="9">
        <f t="shared" ref="AJ86:AJ134" si="8">(AE86-W86)/AE86</f>
        <v>0.39651416122004363</v>
      </c>
      <c r="AK86" s="9">
        <f t="shared" ref="AK86:AK130" si="9">IF(AJ86&gt;0,AJ86,0)</f>
        <v>0.39651416122004363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Encargos'!$L4)</f>
        <v>115</v>
      </c>
      <c r="L87" s="4">
        <f>Forward!L87+(-'Swap - Encargos'!C4-'Swap - Encargos'!$L4)</f>
        <v>182</v>
      </c>
      <c r="M87" s="4">
        <f>Forward!M87+(-'Swap - Encargos'!D4-'Swap - Encargos'!$L4)</f>
        <v>178</v>
      </c>
      <c r="N87" s="4">
        <f>Forward!N87+(-'Swap - Encargos'!E4-'Swap - Encargos'!$L4)</f>
        <v>163</v>
      </c>
      <c r="O87" s="4">
        <f>Forward!O87+(-'Swap - Encargos'!F4-'Swap - Encargos'!$L4)</f>
        <v>157</v>
      </c>
      <c r="P87" s="4">
        <f>Forward!P87+(-'Swap - Encargos'!G4-'Swap - Encargos'!$L4)</f>
        <v>152</v>
      </c>
      <c r="Q87" s="4">
        <f>Forward!Q87+(-'Swap - Encargos'!H4-'Swap - Encargos'!$L4)</f>
        <v>149</v>
      </c>
      <c r="R87" s="4">
        <f>Forward!R87+(-'Swap - Encargos'!I4-'Swap - Encargos'!$L4)</f>
        <v>145</v>
      </c>
      <c r="S87" s="4">
        <f>Forward!S87+(-'Swap - Encargos'!J4-'Swap - Encargos'!$L4)</f>
        <v>140</v>
      </c>
      <c r="T87" s="4">
        <f>Forward!T87+(-'Swap - Encargos'!K4-'Swap - Encargos'!$L4)</f>
        <v>135</v>
      </c>
      <c r="U87" s="4">
        <f>Forward!U87</f>
        <v>0</v>
      </c>
      <c r="V87" s="6"/>
      <c r="W87" s="20">
        <f t="shared" si="0"/>
        <v>159.66666666666666</v>
      </c>
      <c r="X87" s="20">
        <f t="shared" si="1"/>
        <v>157.4722222222222</v>
      </c>
      <c r="Y87" s="23">
        <f t="shared" si="2"/>
        <v>159.61666666666667</v>
      </c>
      <c r="Z87" s="23">
        <f t="shared" si="3"/>
        <v>154.3224242424242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146.33333333333334</v>
      </c>
      <c r="AJ87" s="9">
        <f t="shared" si="8"/>
        <v>0.47821350762527237</v>
      </c>
      <c r="AK87" s="9">
        <f t="shared" si="9"/>
        <v>0.47821350762527237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Encargos'!$L5)</f>
        <v>157</v>
      </c>
      <c r="L88" s="4">
        <f>Forward!L88+(-'Swap - Encargos'!C5-'Swap - Encargos'!$L5)</f>
        <v>213</v>
      </c>
      <c r="M88" s="4">
        <f>Forward!M88+(-'Swap - Encargos'!D5-'Swap - Encargos'!$L5)</f>
        <v>184</v>
      </c>
      <c r="N88" s="4">
        <f>Forward!N88+(-'Swap - Encargos'!E5-'Swap - Encargos'!$L5)</f>
        <v>158</v>
      </c>
      <c r="O88" s="4">
        <f>Forward!O88+(-'Swap - Encargos'!F5-'Swap - Encargos'!$L5)</f>
        <v>156</v>
      </c>
      <c r="P88" s="4">
        <f>Forward!P88+(-'Swap - Encargos'!G5-'Swap - Encargos'!$L5)</f>
        <v>151</v>
      </c>
      <c r="Q88" s="4">
        <f>Forward!Q88+(-'Swap - Encargos'!H5-'Swap - Encargos'!$L5)</f>
        <v>148</v>
      </c>
      <c r="R88" s="4">
        <f>Forward!R88+(-'Swap - Encargos'!I5-'Swap - Encargos'!$L5)</f>
        <v>144</v>
      </c>
      <c r="S88" s="4">
        <f>Forward!S88+(-'Swap - Encargos'!J5-'Swap - Encargos'!$L5)</f>
        <v>139</v>
      </c>
      <c r="T88" s="4">
        <f>Forward!T88+(-'Swap - Encargos'!K5-'Swap - Encargos'!$L5)</f>
        <v>134</v>
      </c>
      <c r="U88" s="4">
        <f>Forward!U88</f>
        <v>0</v>
      </c>
      <c r="V88" s="6"/>
      <c r="W88" s="20">
        <f t="shared" si="0"/>
        <v>184.72222222222223</v>
      </c>
      <c r="X88" s="20">
        <f t="shared" si="1"/>
        <v>157.4722222222222</v>
      </c>
      <c r="Y88" s="23">
        <f t="shared" si="2"/>
        <v>173.4</v>
      </c>
      <c r="Z88" s="23">
        <f t="shared" si="3"/>
        <v>154.3224242424242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121.27777777777777</v>
      </c>
      <c r="AJ88" s="9">
        <f t="shared" si="8"/>
        <v>0.39633260711692081</v>
      </c>
      <c r="AK88" s="9">
        <f t="shared" si="9"/>
        <v>0.39633260711692081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Encargos'!$L6)</f>
        <v>136</v>
      </c>
      <c r="L89" s="4">
        <f>Forward!L89+(-'Swap - Encargos'!C6-'Swap - Encargos'!$L6)</f>
        <v>206</v>
      </c>
      <c r="M89" s="4">
        <f>Forward!M89+(-'Swap - Encargos'!D6-'Swap - Encargos'!$L6)</f>
        <v>189</v>
      </c>
      <c r="N89" s="4">
        <f>Forward!N89+(-'Swap - Encargos'!E6-'Swap - Encargos'!$L6)</f>
        <v>165</v>
      </c>
      <c r="O89" s="4">
        <f>Forward!O89+(-'Swap - Encargos'!F6-'Swap - Encargos'!$L6)</f>
        <v>156</v>
      </c>
      <c r="P89" s="4">
        <f>Forward!P89+(-'Swap - Encargos'!G6-'Swap - Encargos'!$L6)</f>
        <v>151</v>
      </c>
      <c r="Q89" s="4">
        <f>Forward!Q89+(-'Swap - Encargos'!H6-'Swap - Encargos'!$L6)</f>
        <v>148</v>
      </c>
      <c r="R89" s="4">
        <f>Forward!R89+(-'Swap - Encargos'!I6-'Swap - Encargos'!$L6)</f>
        <v>146</v>
      </c>
      <c r="S89" s="4">
        <f>Forward!S89+(-'Swap - Encargos'!J6-'Swap - Encargos'!$L6)</f>
        <v>141</v>
      </c>
      <c r="T89" s="4">
        <f>Forward!T89+(-'Swap - Encargos'!K6-'Swap - Encargos'!$L6)</f>
        <v>136</v>
      </c>
      <c r="U89" s="4">
        <f>Forward!U89</f>
        <v>0</v>
      </c>
      <c r="V89" s="6"/>
      <c r="W89" s="20">
        <f t="shared" si="0"/>
        <v>179.41666666666666</v>
      </c>
      <c r="X89" s="20">
        <f t="shared" si="1"/>
        <v>157.4722222222222</v>
      </c>
      <c r="Y89" s="23">
        <f t="shared" si="2"/>
        <v>171.15</v>
      </c>
      <c r="Z89" s="23">
        <f t="shared" si="3"/>
        <v>154.3224242424242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126.58333333333334</v>
      </c>
      <c r="AJ89" s="9">
        <f t="shared" si="8"/>
        <v>0.41367102396514166</v>
      </c>
      <c r="AK89" s="9">
        <f t="shared" si="9"/>
        <v>0.41367102396514166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Encargos'!$L7)</f>
        <v>134</v>
      </c>
      <c r="L90" s="4">
        <f>Forward!L90+(-'Swap - Encargos'!C7-'Swap - Encargos'!$L7)</f>
        <v>184</v>
      </c>
      <c r="M90" s="4">
        <f>Forward!M90+(-'Swap - Encargos'!D7-'Swap - Encargos'!$L7)</f>
        <v>188</v>
      </c>
      <c r="N90" s="4">
        <f>Forward!N90+(-'Swap - Encargos'!E7-'Swap - Encargos'!$L7)</f>
        <v>175</v>
      </c>
      <c r="O90" s="4">
        <f>Forward!O90+(-'Swap - Encargos'!F7-'Swap - Encargos'!$L7)</f>
        <v>159</v>
      </c>
      <c r="P90" s="4">
        <f>Forward!P90+(-'Swap - Encargos'!G7-'Swap - Encargos'!$L7)</f>
        <v>157</v>
      </c>
      <c r="Q90" s="4">
        <f>Forward!Q90+(-'Swap - Encargos'!H7-'Swap - Encargos'!$L7)</f>
        <v>154</v>
      </c>
      <c r="R90" s="4">
        <f>Forward!R90+(-'Swap - Encargos'!I7-'Swap - Encargos'!$L7)</f>
        <v>152</v>
      </c>
      <c r="S90" s="4">
        <f>Forward!S90+(-'Swap - Encargos'!J7-'Swap - Encargos'!$L7)</f>
        <v>147</v>
      </c>
      <c r="T90" s="4">
        <f>Forward!T90+(-'Swap - Encargos'!K7-'Swap - Encargos'!$L7)</f>
        <v>142</v>
      </c>
      <c r="U90" s="4">
        <f>Forward!U90</f>
        <v>0</v>
      </c>
      <c r="V90" s="6"/>
      <c r="W90" s="20">
        <f t="shared" si="0"/>
        <v>173.22222222222223</v>
      </c>
      <c r="X90" s="20">
        <f t="shared" si="1"/>
        <v>157.4722222222222</v>
      </c>
      <c r="Y90" s="23">
        <f t="shared" si="2"/>
        <v>169.53333333333333</v>
      </c>
      <c r="Z90" s="23">
        <f t="shared" si="3"/>
        <v>154.3224242424242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132.77777777777777</v>
      </c>
      <c r="AJ90" s="9">
        <f t="shared" si="8"/>
        <v>0.43391430646332607</v>
      </c>
      <c r="AK90" s="9">
        <f t="shared" si="9"/>
        <v>0.43391430646332607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Encargos'!$L8)</f>
        <v>129</v>
      </c>
      <c r="L91" s="4">
        <f>Forward!L91+(-'Swap - Encargos'!C8-'Swap - Encargos'!$L8)</f>
        <v>187</v>
      </c>
      <c r="M91" s="4">
        <f>Forward!M91+(-'Swap - Encargos'!D8-'Swap - Encargos'!$L8)</f>
        <v>184</v>
      </c>
      <c r="N91" s="4">
        <f>Forward!N91+(-'Swap - Encargos'!E8-'Swap - Encargos'!$L8)</f>
        <v>159</v>
      </c>
      <c r="O91" s="4">
        <f>Forward!O91+(-'Swap - Encargos'!F8-'Swap - Encargos'!$L8)</f>
        <v>152</v>
      </c>
      <c r="P91" s="4">
        <f>Forward!P91+(-'Swap - Encargos'!G8-'Swap - Encargos'!$L8)</f>
        <v>151</v>
      </c>
      <c r="Q91" s="4">
        <f>Forward!Q91+(-'Swap - Encargos'!H8-'Swap - Encargos'!$L8)</f>
        <v>148</v>
      </c>
      <c r="R91" s="4">
        <f>Forward!R91+(-'Swap - Encargos'!I8-'Swap - Encargos'!$L8)</f>
        <v>146</v>
      </c>
      <c r="S91" s="4">
        <f>Forward!S91+(-'Swap - Encargos'!J8-'Swap - Encargos'!$L8)</f>
        <v>141</v>
      </c>
      <c r="T91" s="4">
        <f>Forward!T91+(-'Swap - Encargos'!K8-'Swap - Encargos'!$L8)</f>
        <v>136</v>
      </c>
      <c r="U91" s="4">
        <f>Forward!U91</f>
        <v>0</v>
      </c>
      <c r="V91" s="6"/>
      <c r="W91" s="20">
        <f t="shared" si="0"/>
        <v>170.83333333333334</v>
      </c>
      <c r="X91" s="20">
        <f t="shared" si="1"/>
        <v>157.4722222222222</v>
      </c>
      <c r="Y91" s="23">
        <f t="shared" si="2"/>
        <v>164.03333333333333</v>
      </c>
      <c r="Z91" s="23">
        <f t="shared" si="3"/>
        <v>154.3224242424242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135.16666666666666</v>
      </c>
      <c r="AJ91" s="9">
        <f t="shared" si="8"/>
        <v>0.44172113289760345</v>
      </c>
      <c r="AK91" s="9">
        <f t="shared" si="9"/>
        <v>0.44172113289760345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Encargos'!$L9)</f>
        <v>61</v>
      </c>
      <c r="L92" s="4">
        <f>Forward!L92+(-'Swap - Encargos'!C9-'Swap - Encargos'!$L9)</f>
        <v>172</v>
      </c>
      <c r="M92" s="4">
        <f>Forward!M92+(-'Swap - Encargos'!D9-'Swap - Encargos'!$L9)</f>
        <v>175</v>
      </c>
      <c r="N92" s="4">
        <f>Forward!N92+(-'Swap - Encargos'!E9-'Swap - Encargos'!$L9)</f>
        <v>165</v>
      </c>
      <c r="O92" s="4">
        <f>Forward!O92+(-'Swap - Encargos'!F9-'Swap - Encargos'!$L9)</f>
        <v>154</v>
      </c>
      <c r="P92" s="4">
        <f>Forward!P92+(-'Swap - Encargos'!G9-'Swap - Encargos'!$L9)</f>
        <v>152</v>
      </c>
      <c r="Q92" s="4">
        <f>Forward!Q92+(-'Swap - Encargos'!H9-'Swap - Encargos'!$L9)</f>
        <v>149</v>
      </c>
      <c r="R92" s="4">
        <f>Forward!R92+(-'Swap - Encargos'!I9-'Swap - Encargos'!$L9)</f>
        <v>147</v>
      </c>
      <c r="S92" s="4">
        <f>Forward!S92+(-'Swap - Encargos'!J9-'Swap - Encargos'!$L9)</f>
        <v>142</v>
      </c>
      <c r="T92" s="4">
        <f>Forward!T92+(-'Swap - Encargos'!K9-'Swap - Encargos'!$L9)</f>
        <v>137</v>
      </c>
      <c r="U92" s="4">
        <f>Forward!U92</f>
        <v>0</v>
      </c>
      <c r="V92" s="6"/>
      <c r="W92" s="20">
        <f t="shared" si="0"/>
        <v>153.33333333333334</v>
      </c>
      <c r="X92" s="20">
        <f t="shared" si="1"/>
        <v>157.4722222222222</v>
      </c>
      <c r="Y92" s="23">
        <f t="shared" si="2"/>
        <v>154.5</v>
      </c>
      <c r="Z92" s="23">
        <f t="shared" si="3"/>
        <v>154.3224242424242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152.66666666666666</v>
      </c>
      <c r="AJ92" s="9">
        <f t="shared" si="8"/>
        <v>0.4989106753812636</v>
      </c>
      <c r="AK92" s="9">
        <f t="shared" si="9"/>
        <v>0.4989106753812636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Encargos'!$L10)</f>
        <v>72</v>
      </c>
      <c r="L93" s="4">
        <f>Forward!L93+(-'Swap - Encargos'!C10-'Swap - Encargos'!$L10)</f>
        <v>163</v>
      </c>
      <c r="M93" s="4">
        <f>Forward!M93+(-'Swap - Encargos'!D10-'Swap - Encargos'!$L10)</f>
        <v>166</v>
      </c>
      <c r="N93" s="4">
        <f>Forward!N93+(-'Swap - Encargos'!E10-'Swap - Encargos'!$L10)</f>
        <v>156</v>
      </c>
      <c r="O93" s="4">
        <f>Forward!O93+(-'Swap - Encargos'!F10-'Swap - Encargos'!$L10)</f>
        <v>151</v>
      </c>
      <c r="P93" s="4">
        <f>Forward!P93+(-'Swap - Encargos'!G10-'Swap - Encargos'!$L10)</f>
        <v>149</v>
      </c>
      <c r="Q93" s="4">
        <f>Forward!Q93+(-'Swap - Encargos'!H10-'Swap - Encargos'!$L10)</f>
        <v>149</v>
      </c>
      <c r="R93" s="4">
        <f>Forward!R93+(-'Swap - Encargos'!I10-'Swap - Encargos'!$L10)</f>
        <v>142</v>
      </c>
      <c r="S93" s="4">
        <f>Forward!S93+(-'Swap - Encargos'!J10-'Swap - Encargos'!$L10)</f>
        <v>137</v>
      </c>
      <c r="T93" s="4">
        <f>Forward!T93+(-'Swap - Encargos'!K10-'Swap - Encargos'!$L10)</f>
        <v>132</v>
      </c>
      <c r="U93" s="4">
        <f>Forward!U93</f>
        <v>0</v>
      </c>
      <c r="V93" s="6"/>
      <c r="W93" s="20">
        <f t="shared" si="0"/>
        <v>150</v>
      </c>
      <c r="X93" s="20">
        <f t="shared" si="1"/>
        <v>157.4722222222222</v>
      </c>
      <c r="Y93" s="23">
        <f t="shared" si="2"/>
        <v>150.58333333333334</v>
      </c>
      <c r="Z93" s="23">
        <f t="shared" si="3"/>
        <v>154.3224242424242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156</v>
      </c>
      <c r="AJ93" s="9">
        <f t="shared" si="8"/>
        <v>0.50980392156862742</v>
      </c>
      <c r="AK93" s="9">
        <f t="shared" si="9"/>
        <v>0.50980392156862742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Encargos'!$L11)</f>
        <v>91</v>
      </c>
      <c r="L94" s="4">
        <f>Forward!L94+(-'Swap - Encargos'!C11-'Swap - Encargos'!$L11)</f>
        <v>149</v>
      </c>
      <c r="M94" s="4">
        <f>Forward!M94+(-'Swap - Encargos'!D11-'Swap - Encargos'!$L11)</f>
        <v>165</v>
      </c>
      <c r="N94" s="4">
        <f>Forward!N94+(-'Swap - Encargos'!E11-'Swap - Encargos'!$L11)</f>
        <v>164</v>
      </c>
      <c r="O94" s="4">
        <f>Forward!O94+(-'Swap - Encargos'!F11-'Swap - Encargos'!$L11)</f>
        <v>153</v>
      </c>
      <c r="P94" s="4">
        <f>Forward!P94+(-'Swap - Encargos'!G11-'Swap - Encargos'!$L11)</f>
        <v>151</v>
      </c>
      <c r="Q94" s="4">
        <f>Forward!Q94+(-'Swap - Encargos'!H11-'Swap - Encargos'!$L11)</f>
        <v>145</v>
      </c>
      <c r="R94" s="4">
        <f>Forward!R94+(-'Swap - Encargos'!I11-'Swap - Encargos'!$L11)</f>
        <v>139</v>
      </c>
      <c r="S94" s="4">
        <f>Forward!S94+(-'Swap - Encargos'!J11-'Swap - Encargos'!$L11)</f>
        <v>136</v>
      </c>
      <c r="T94" s="4">
        <f>Forward!T94+(-'Swap - Encargos'!K11-'Swap - Encargos'!$L11)</f>
        <v>133</v>
      </c>
      <c r="U94" s="4">
        <f>Forward!U94</f>
        <v>0</v>
      </c>
      <c r="V94" s="6"/>
      <c r="W94" s="20">
        <f t="shared" si="0"/>
        <v>151.22222222222223</v>
      </c>
      <c r="X94" s="20">
        <f t="shared" si="1"/>
        <v>157.4722222222222</v>
      </c>
      <c r="Y94" s="23">
        <f t="shared" si="2"/>
        <v>152.4</v>
      </c>
      <c r="Z94" s="23">
        <f t="shared" si="3"/>
        <v>154.3224242424242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154.77777777777777</v>
      </c>
      <c r="AJ94" s="9">
        <f t="shared" si="8"/>
        <v>0.50580973129992735</v>
      </c>
      <c r="AK94" s="9">
        <f t="shared" si="9"/>
        <v>0.50580973129992735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Encargos'!$L12)</f>
        <v>70</v>
      </c>
      <c r="L95" s="4">
        <f>Forward!L95+(-'Swap - Encargos'!C12-'Swap - Encargos'!$L12)</f>
        <v>123</v>
      </c>
      <c r="M95" s="4">
        <f>Forward!M95+(-'Swap - Encargos'!D12-'Swap - Encargos'!$L12)</f>
        <v>144</v>
      </c>
      <c r="N95" s="4">
        <f>Forward!N95+(-'Swap - Encargos'!E12-'Swap - Encargos'!$L12)</f>
        <v>148</v>
      </c>
      <c r="O95" s="4">
        <f>Forward!O95+(-'Swap - Encargos'!F12-'Swap - Encargos'!$L12)</f>
        <v>141</v>
      </c>
      <c r="P95" s="4">
        <f>Forward!P95+(-'Swap - Encargos'!G12-'Swap - Encargos'!$L12)</f>
        <v>139</v>
      </c>
      <c r="Q95" s="4">
        <f>Forward!Q95+(-'Swap - Encargos'!H12-'Swap - Encargos'!$L12)</f>
        <v>133</v>
      </c>
      <c r="R95" s="4">
        <f>Forward!R95+(-'Swap - Encargos'!I12-'Swap - Encargos'!$L12)</f>
        <v>130</v>
      </c>
      <c r="S95" s="4">
        <f>Forward!S95+(-'Swap - Encargos'!J12-'Swap - Encargos'!$L12)</f>
        <v>127</v>
      </c>
      <c r="T95" s="4">
        <f>Forward!T95+(-'Swap - Encargos'!K12-'Swap - Encargos'!$L12)</f>
        <v>124</v>
      </c>
      <c r="U95" s="4">
        <f>Forward!U95</f>
        <v>0</v>
      </c>
      <c r="V95" s="6"/>
      <c r="W95" s="20">
        <f t="shared" si="0"/>
        <v>131.83333333333334</v>
      </c>
      <c r="X95" s="20">
        <f t="shared" si="1"/>
        <v>157.4722222222222</v>
      </c>
      <c r="Y95" s="23">
        <f t="shared" si="2"/>
        <v>135.55000000000001</v>
      </c>
      <c r="Z95" s="23">
        <f t="shared" si="3"/>
        <v>154.3224242424242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174.16666666666666</v>
      </c>
      <c r="AJ95" s="9">
        <f t="shared" si="8"/>
        <v>0.56917211328976036</v>
      </c>
      <c r="AK95" s="9">
        <f t="shared" si="9"/>
        <v>0.56917211328976036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Encargos'!$L13)</f>
        <v>65</v>
      </c>
      <c r="L96" s="4">
        <f>Forward!L96+(-'Swap - Encargos'!C13-'Swap - Encargos'!$L13)</f>
        <v>81</v>
      </c>
      <c r="M96" s="4">
        <f>Forward!M96+(-'Swap - Encargos'!D13-'Swap - Encargos'!$L13)</f>
        <v>120</v>
      </c>
      <c r="N96" s="4">
        <f>Forward!N96+(-'Swap - Encargos'!E13-'Swap - Encargos'!$L13)</f>
        <v>133</v>
      </c>
      <c r="O96" s="4">
        <f>Forward!O96+(-'Swap - Encargos'!F13-'Swap - Encargos'!$L13)</f>
        <v>126</v>
      </c>
      <c r="P96" s="4">
        <f>Forward!P96+(-'Swap - Encargos'!G13-'Swap - Encargos'!$L13)</f>
        <v>137</v>
      </c>
      <c r="Q96" s="4">
        <f>Forward!Q96+(-'Swap - Encargos'!H13-'Swap - Encargos'!$L13)</f>
        <v>131</v>
      </c>
      <c r="R96" s="4">
        <f>Forward!R96+(-'Swap - Encargos'!I13-'Swap - Encargos'!$L13)</f>
        <v>131</v>
      </c>
      <c r="S96" s="4">
        <f>Forward!S96+(-'Swap - Encargos'!J13-'Swap - Encargos'!$L13)</f>
        <v>127</v>
      </c>
      <c r="T96" s="4">
        <f>Forward!T96+(-'Swap - Encargos'!K13-'Swap - Encargos'!$L13)</f>
        <v>121</v>
      </c>
      <c r="U96" s="4">
        <f>Forward!U96</f>
        <v>0</v>
      </c>
      <c r="V96" s="6"/>
      <c r="W96" s="20">
        <f t="shared" si="0"/>
        <v>107.55555555555556</v>
      </c>
      <c r="X96" s="20">
        <f t="shared" si="1"/>
        <v>157.4722222222222</v>
      </c>
      <c r="Y96" s="23">
        <f t="shared" si="2"/>
        <v>117</v>
      </c>
      <c r="Z96" s="23">
        <f t="shared" si="3"/>
        <v>154.3224242424242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198.44444444444446</v>
      </c>
      <c r="AJ96" s="9">
        <f t="shared" si="8"/>
        <v>0.64851125635439366</v>
      </c>
      <c r="AK96" s="9">
        <f t="shared" si="9"/>
        <v>0.64851125635439366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Encargos'!$L14)</f>
        <v>68</v>
      </c>
      <c r="L97" s="4">
        <f>Forward!L97+(-'Swap - Encargos'!C14-'Swap - Encargos'!$L14)</f>
        <v>81</v>
      </c>
      <c r="M97" s="4">
        <f>Forward!M97+(-'Swap - Encargos'!D14-'Swap - Encargos'!$L14)</f>
        <v>118</v>
      </c>
      <c r="N97" s="4">
        <f>Forward!N97+(-'Swap - Encargos'!E14-'Swap - Encargos'!$L14)</f>
        <v>128</v>
      </c>
      <c r="O97" s="4">
        <f>Forward!O97+(-'Swap - Encargos'!F14-'Swap - Encargos'!$L14)</f>
        <v>123</v>
      </c>
      <c r="P97" s="4">
        <f>Forward!P97+(-'Swap - Encargos'!G14-'Swap - Encargos'!$L14)</f>
        <v>141</v>
      </c>
      <c r="Q97" s="4">
        <f>Forward!Q97+(-'Swap - Encargos'!H14-'Swap - Encargos'!$L14)</f>
        <v>140</v>
      </c>
      <c r="R97" s="4">
        <f>Forward!R97+(-'Swap - Encargos'!I14-'Swap - Encargos'!$L14)</f>
        <v>131</v>
      </c>
      <c r="S97" s="4">
        <f>Forward!S97+(-'Swap - Encargos'!J14-'Swap - Encargos'!$L14)</f>
        <v>127</v>
      </c>
      <c r="T97" s="4">
        <f>Forward!T97+(-'Swap - Encargos'!K14-'Swap - Encargos'!$L14)</f>
        <v>121</v>
      </c>
      <c r="U97" s="4">
        <f>Forward!U97</f>
        <v>0</v>
      </c>
      <c r="V97" s="6"/>
      <c r="W97" s="20">
        <f t="shared" si="0"/>
        <v>107.33333333333333</v>
      </c>
      <c r="X97" s="20">
        <f t="shared" si="1"/>
        <v>157.4722222222222</v>
      </c>
      <c r="Y97" s="23">
        <f t="shared" si="2"/>
        <v>116.98333333333333</v>
      </c>
      <c r="Z97" s="23">
        <f t="shared" si="3"/>
        <v>154.3224242424242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198.66666666666669</v>
      </c>
      <c r="AJ97" s="9">
        <f t="shared" si="8"/>
        <v>0.64923747276688459</v>
      </c>
      <c r="AK97" s="9">
        <f t="shared" si="9"/>
        <v>0.64923747276688459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Encargos'!$L15)</f>
        <v>73</v>
      </c>
      <c r="M98" s="4">
        <f>Forward!M98+(-'Swap - Encargos'!D15-'Swap - Encargos'!$L15)</f>
        <v>92</v>
      </c>
      <c r="N98" s="4">
        <f>Forward!N98+(-'Swap - Encargos'!E15-'Swap - Encargos'!$L15)</f>
        <v>107</v>
      </c>
      <c r="O98" s="4">
        <f>Forward!O98+(-'Swap - Encargos'!F15-'Swap - Encargos'!$L15)</f>
        <v>118</v>
      </c>
      <c r="P98" s="4">
        <f>Forward!P98+(-'Swap - Encargos'!G15-'Swap - Encargos'!$L15)</f>
        <v>145</v>
      </c>
      <c r="Q98" s="4">
        <f>Forward!Q98+(-'Swap - Encargos'!H15-'Swap - Encargos'!$L15)</f>
        <v>141</v>
      </c>
      <c r="R98" s="4">
        <f>Forward!R98+(-'Swap - Encargos'!I15-'Swap - Encargos'!$L15)</f>
        <v>135</v>
      </c>
      <c r="S98" s="4">
        <f>Forward!S98+(-'Swap - Encargos'!J15-'Swap - Encargos'!$L15)</f>
        <v>131</v>
      </c>
      <c r="T98" s="4">
        <f>Forward!T98+(-'Swap - Encargos'!K15-'Swap - Encargos'!$L15)</f>
        <v>125</v>
      </c>
      <c r="U98" s="4">
        <f>Forward!U98</f>
        <v>0</v>
      </c>
      <c r="V98" s="6"/>
      <c r="W98" s="20">
        <f t="shared" si="0"/>
        <v>90.666666666666671</v>
      </c>
      <c r="X98" s="20">
        <f t="shared" si="1"/>
        <v>157.4722222222222</v>
      </c>
      <c r="Y98" s="23">
        <f t="shared" si="2"/>
        <v>107</v>
      </c>
      <c r="Z98" s="23">
        <f t="shared" si="3"/>
        <v>154.3224242424242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226.13333333333333</v>
      </c>
      <c r="AJ98" s="9">
        <f t="shared" si="8"/>
        <v>0.71380471380471378</v>
      </c>
      <c r="AK98" s="9">
        <f t="shared" si="9"/>
        <v>0.71380471380471378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Encargos'!$L16)</f>
        <v>75</v>
      </c>
      <c r="M99" s="4">
        <f>Forward!M99+(-'Swap - Encargos'!D16-'Swap - Encargos'!$L16)</f>
        <v>84</v>
      </c>
      <c r="N99" s="4">
        <f>Forward!N99+(-'Swap - Encargos'!E16-'Swap - Encargos'!$L16)</f>
        <v>94</v>
      </c>
      <c r="O99" s="4">
        <f>Forward!O99+(-'Swap - Encargos'!F16-'Swap - Encargos'!$L16)</f>
        <v>111</v>
      </c>
      <c r="P99" s="4">
        <f>Forward!P99+(-'Swap - Encargos'!G16-'Swap - Encargos'!$L16)</f>
        <v>148</v>
      </c>
      <c r="Q99" s="4">
        <f>Forward!Q99+(-'Swap - Encargos'!H16-'Swap - Encargos'!$L16)</f>
        <v>144</v>
      </c>
      <c r="R99" s="4">
        <f>Forward!R99+(-'Swap - Encargos'!I16-'Swap - Encargos'!$L16)</f>
        <v>139</v>
      </c>
      <c r="S99" s="4">
        <f>Forward!S99+(-'Swap - Encargos'!J16-'Swap - Encargos'!$L16)</f>
        <v>135</v>
      </c>
      <c r="T99" s="4">
        <f>Forward!T99+(-'Swap - Encargos'!K16-'Swap - Encargos'!$L16)</f>
        <v>129</v>
      </c>
      <c r="U99" s="4">
        <f>Forward!U99</f>
        <v>0</v>
      </c>
      <c r="V99" s="6"/>
      <c r="W99" s="20">
        <f t="shared" si="0"/>
        <v>85.333333333333329</v>
      </c>
      <c r="X99" s="20">
        <f t="shared" si="1"/>
        <v>157.4722222222222</v>
      </c>
      <c r="Y99" s="23">
        <f t="shared" si="2"/>
        <v>103.55</v>
      </c>
      <c r="Z99" s="23">
        <f t="shared" si="3"/>
        <v>154.3224242424242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231.4666666666667</v>
      </c>
      <c r="AJ99" s="9">
        <f t="shared" si="8"/>
        <v>0.73063973063973076</v>
      </c>
      <c r="AK99" s="9">
        <f t="shared" si="9"/>
        <v>0.73063973063973076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Encargos'!$L17)</f>
        <v>75</v>
      </c>
      <c r="M100" s="4">
        <f>Forward!M100+(-'Swap - Encargos'!D17-'Swap - Encargos'!$L17)</f>
        <v>88</v>
      </c>
      <c r="N100" s="4">
        <f>Forward!N100+(-'Swap - Encargos'!E17-'Swap - Encargos'!$L17)</f>
        <v>90</v>
      </c>
      <c r="O100" s="4">
        <f>Forward!O100+(-'Swap - Encargos'!F17-'Swap - Encargos'!$L17)</f>
        <v>100</v>
      </c>
      <c r="P100" s="4">
        <f>Forward!P100+(-'Swap - Encargos'!G17-'Swap - Encargos'!$L17)</f>
        <v>124</v>
      </c>
      <c r="Q100" s="4">
        <f>Forward!Q100+(-'Swap - Encargos'!H17-'Swap - Encargos'!$L17)</f>
        <v>138</v>
      </c>
      <c r="R100" s="4">
        <f>Forward!R100+(-'Swap - Encargos'!I17-'Swap - Encargos'!$L17)</f>
        <v>132</v>
      </c>
      <c r="S100" s="4">
        <f>Forward!S100+(-'Swap - Encargos'!J17-'Swap - Encargos'!$L17)</f>
        <v>128</v>
      </c>
      <c r="T100" s="4">
        <f>Forward!T100+(-'Swap - Encargos'!K17-'Swap - Encargos'!$L17)</f>
        <v>122</v>
      </c>
      <c r="U100" s="4">
        <f>Forward!U100</f>
        <v>0</v>
      </c>
      <c r="V100" s="6"/>
      <c r="W100" s="20">
        <f t="shared" si="0"/>
        <v>85.722222222222229</v>
      </c>
      <c r="X100" s="20">
        <f t="shared" si="1"/>
        <v>157.4722222222222</v>
      </c>
      <c r="Y100" s="23">
        <f t="shared" si="2"/>
        <v>97.5</v>
      </c>
      <c r="Z100" s="23">
        <f t="shared" si="3"/>
        <v>154.3224242424242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231.07777777777778</v>
      </c>
      <c r="AJ100" s="9">
        <f t="shared" si="8"/>
        <v>0.729412177328844</v>
      </c>
      <c r="AK100" s="9">
        <f t="shared" si="9"/>
        <v>0.729412177328844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Encargos'!$L18)</f>
        <v>68</v>
      </c>
      <c r="M101" s="4">
        <f>Forward!M101+(-'Swap - Encargos'!D18-'Swap - Encargos'!$L18)</f>
        <v>72</v>
      </c>
      <c r="N101" s="4">
        <f>Forward!N101+(-'Swap - Encargos'!E18-'Swap - Encargos'!$L18)</f>
        <v>79</v>
      </c>
      <c r="O101" s="4">
        <f>Forward!O101+(-'Swap - Encargos'!F18-'Swap - Encargos'!$L18)</f>
        <v>92</v>
      </c>
      <c r="P101" s="4">
        <f>Forward!P101+(-'Swap - Encargos'!G18-'Swap - Encargos'!$L18)</f>
        <v>117</v>
      </c>
      <c r="Q101" s="4">
        <f>Forward!Q101+(-'Swap - Encargos'!H18-'Swap - Encargos'!$L18)</f>
        <v>131</v>
      </c>
      <c r="R101" s="4">
        <f>Forward!R101+(-'Swap - Encargos'!I18-'Swap - Encargos'!$L18)</f>
        <v>129</v>
      </c>
      <c r="S101" s="4">
        <f>Forward!S101+(-'Swap - Encargos'!J18-'Swap - Encargos'!$L18)</f>
        <v>128</v>
      </c>
      <c r="T101" s="4">
        <f>Forward!T101+(-'Swap - Encargos'!K18-'Swap - Encargos'!$L18)</f>
        <v>125</v>
      </c>
      <c r="U101" s="4">
        <f>Forward!U101</f>
        <v>0</v>
      </c>
      <c r="V101" s="6"/>
      <c r="W101" s="20">
        <f t="shared" si="0"/>
        <v>75</v>
      </c>
      <c r="X101" s="20">
        <f t="shared" si="1"/>
        <v>157.4722222222222</v>
      </c>
      <c r="Y101" s="23">
        <f t="shared" si="2"/>
        <v>88.75</v>
      </c>
      <c r="Z101" s="23">
        <f t="shared" si="3"/>
        <v>154.3224242424242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241.8</v>
      </c>
      <c r="AJ101" s="9">
        <f t="shared" si="8"/>
        <v>0.7632575757575758</v>
      </c>
      <c r="AK101" s="9">
        <f t="shared" si="9"/>
        <v>0.7632575757575758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Encargos'!$L19)</f>
        <v>77</v>
      </c>
      <c r="M102" s="4">
        <f>Forward!M102+(-'Swap - Encargos'!D19-'Swap - Encargos'!$L19)</f>
        <v>76</v>
      </c>
      <c r="N102" s="4">
        <f>Forward!N102+(-'Swap - Encargos'!E19-'Swap - Encargos'!$L19)</f>
        <v>89</v>
      </c>
      <c r="O102" s="4">
        <f>Forward!O102+(-'Swap - Encargos'!F19-'Swap - Encargos'!$L19)</f>
        <v>100</v>
      </c>
      <c r="P102" s="4">
        <f>Forward!P102+(-'Swap - Encargos'!G19-'Swap - Encargos'!$L19)</f>
        <v>115</v>
      </c>
      <c r="Q102" s="4">
        <f>Forward!Q102+(-'Swap - Encargos'!H19-'Swap - Encargos'!$L19)</f>
        <v>131</v>
      </c>
      <c r="R102" s="4">
        <f>Forward!R102+(-'Swap - Encargos'!I19-'Swap - Encargos'!$L19)</f>
        <v>128</v>
      </c>
      <c r="S102" s="4">
        <f>Forward!S102+(-'Swap - Encargos'!J19-'Swap - Encargos'!$L19)</f>
        <v>126</v>
      </c>
      <c r="T102" s="4">
        <f>Forward!T102+(-'Swap - Encargos'!K19-'Swap - Encargos'!$L19)</f>
        <v>124</v>
      </c>
      <c r="U102" s="4">
        <f>Forward!U102</f>
        <v>0</v>
      </c>
      <c r="V102" s="6"/>
      <c r="W102" s="20">
        <f t="shared" si="0"/>
        <v>83.222222222222229</v>
      </c>
      <c r="X102" s="20">
        <f t="shared" si="1"/>
        <v>157.4722222222222</v>
      </c>
      <c r="Y102" s="23">
        <f t="shared" si="2"/>
        <v>95</v>
      </c>
      <c r="Z102" s="23">
        <f t="shared" si="3"/>
        <v>154.3224242424242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233.57777777777778</v>
      </c>
      <c r="AJ102" s="9">
        <f t="shared" si="8"/>
        <v>0.73730359147025815</v>
      </c>
      <c r="AK102" s="9">
        <f t="shared" si="9"/>
        <v>0.73730359147025815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Encargos'!$L20)</f>
        <v>74</v>
      </c>
      <c r="M103" s="4">
        <f>Forward!M103+(-'Swap - Encargos'!D20-'Swap - Encargos'!$L20)</f>
        <v>79</v>
      </c>
      <c r="N103" s="4">
        <f>Forward!N103+(-'Swap - Encargos'!E20-'Swap - Encargos'!$L20)</f>
        <v>88</v>
      </c>
      <c r="O103" s="4">
        <f>Forward!O103+(-'Swap - Encargos'!F20-'Swap - Encargos'!$L20)</f>
        <v>96</v>
      </c>
      <c r="P103" s="4">
        <f>Forward!P103+(-'Swap - Encargos'!G20-'Swap - Encargos'!$L20)</f>
        <v>109</v>
      </c>
      <c r="Q103" s="4">
        <f>Forward!Q103+(-'Swap - Encargos'!H20-'Swap - Encargos'!$L20)</f>
        <v>126</v>
      </c>
      <c r="R103" s="4">
        <f>Forward!R103+(-'Swap - Encargos'!I20-'Swap - Encargos'!$L20)</f>
        <v>124</v>
      </c>
      <c r="S103" s="4">
        <f>Forward!S103+(-'Swap - Encargos'!J20-'Swap - Encargos'!$L20)</f>
        <v>122</v>
      </c>
      <c r="T103" s="4">
        <f>Forward!T103+(-'Swap - Encargos'!K20-'Swap - Encargos'!$L20)</f>
        <v>120</v>
      </c>
      <c r="U103" s="4">
        <f>Forward!U103</f>
        <v>0</v>
      </c>
      <c r="V103" s="6"/>
      <c r="W103" s="20">
        <f t="shared" si="0"/>
        <v>83.388888888888886</v>
      </c>
      <c r="X103" s="20">
        <f t="shared" si="1"/>
        <v>157.4722222222222</v>
      </c>
      <c r="Y103" s="23">
        <f t="shared" si="2"/>
        <v>93.533333333333331</v>
      </c>
      <c r="Z103" s="23">
        <f t="shared" si="3"/>
        <v>154.3224242424242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233.41111111111113</v>
      </c>
      <c r="AJ103" s="9">
        <f t="shared" si="8"/>
        <v>0.73677749719416386</v>
      </c>
      <c r="AK103" s="9">
        <f t="shared" si="9"/>
        <v>0.73677749719416386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Encargos'!$L21)</f>
        <v>77</v>
      </c>
      <c r="M104" s="4">
        <f>Forward!M104+(-'Swap - Encargos'!D21-'Swap - Encargos'!$L21)</f>
        <v>79</v>
      </c>
      <c r="N104" s="4">
        <f>Forward!N104+(-'Swap - Encargos'!E21-'Swap - Encargos'!$L21)</f>
        <v>91</v>
      </c>
      <c r="O104" s="4">
        <f>Forward!O104+(-'Swap - Encargos'!F21-'Swap - Encargos'!$L21)</f>
        <v>96</v>
      </c>
      <c r="P104" s="4">
        <f>Forward!P104+(-'Swap - Encargos'!G21-'Swap - Encargos'!$L21)</f>
        <v>105</v>
      </c>
      <c r="Q104" s="4">
        <f>Forward!Q104+(-'Swap - Encargos'!H21-'Swap - Encargos'!$L21)</f>
        <v>123</v>
      </c>
      <c r="R104" s="4">
        <f>Forward!R104+(-'Swap - Encargos'!I21-'Swap - Encargos'!$L21)</f>
        <v>120</v>
      </c>
      <c r="S104" s="4">
        <f>Forward!S104+(-'Swap - Encargos'!J21-'Swap - Encargos'!$L21)</f>
        <v>118</v>
      </c>
      <c r="T104" s="4">
        <f>Forward!T104+(-'Swap - Encargos'!K21-'Swap - Encargos'!$L21)</f>
        <v>116</v>
      </c>
      <c r="U104" s="4">
        <f>Forward!U104</f>
        <v>0</v>
      </c>
      <c r="V104" s="6"/>
      <c r="W104" s="20">
        <f t="shared" si="0"/>
        <v>85.5</v>
      </c>
      <c r="X104" s="20">
        <f t="shared" si="1"/>
        <v>157.4722222222222</v>
      </c>
      <c r="Y104" s="23">
        <f t="shared" si="2"/>
        <v>94.2</v>
      </c>
      <c r="Z104" s="23">
        <f t="shared" si="3"/>
        <v>154.3224242424242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231.3</v>
      </c>
      <c r="AJ104" s="9">
        <f t="shared" si="8"/>
        <v>0.73011363636363635</v>
      </c>
      <c r="AK104" s="9">
        <f t="shared" si="9"/>
        <v>0.73011363636363635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Encargos'!$L22)</f>
        <v>83</v>
      </c>
      <c r="M105" s="4">
        <f>Forward!M105+(-'Swap - Encargos'!D22-'Swap - Encargos'!$L22)</f>
        <v>74</v>
      </c>
      <c r="N105" s="4">
        <f>Forward!N105+(-'Swap - Encargos'!E22-'Swap - Encargos'!$L22)</f>
        <v>89</v>
      </c>
      <c r="O105" s="4">
        <f>Forward!O105+(-'Swap - Encargos'!F22-'Swap - Encargos'!$L22)</f>
        <v>97</v>
      </c>
      <c r="P105" s="4">
        <f>Forward!P105+(-'Swap - Encargos'!G22-'Swap - Encargos'!$L22)</f>
        <v>110</v>
      </c>
      <c r="Q105" s="4">
        <f>Forward!Q105+(-'Swap - Encargos'!H22-'Swap - Encargos'!$L22)</f>
        <v>117</v>
      </c>
      <c r="R105" s="4">
        <f>Forward!R105+(-'Swap - Encargos'!I22-'Swap - Encargos'!$L22)</f>
        <v>118</v>
      </c>
      <c r="S105" s="4">
        <f>Forward!S105+(-'Swap - Encargos'!J22-'Swap - Encargos'!$L22)</f>
        <v>116</v>
      </c>
      <c r="T105" s="4">
        <f>Forward!T105+(-'Swap - Encargos'!K22-'Swap - Encargos'!$L22)</f>
        <v>114</v>
      </c>
      <c r="U105" s="4">
        <f>Forward!U105</f>
        <v>0</v>
      </c>
      <c r="V105" s="6"/>
      <c r="W105" s="20">
        <f t="shared" si="0"/>
        <v>84.722222222222229</v>
      </c>
      <c r="X105" s="20">
        <f t="shared" si="1"/>
        <v>157.4722222222222</v>
      </c>
      <c r="Y105" s="23">
        <f t="shared" si="2"/>
        <v>94.566666666666663</v>
      </c>
      <c r="Z105" s="23">
        <f t="shared" si="3"/>
        <v>154.3224242424242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232.07777777777778</v>
      </c>
      <c r="AJ105" s="9">
        <f t="shared" si="8"/>
        <v>0.73256874298540964</v>
      </c>
      <c r="AK105" s="9">
        <f t="shared" si="9"/>
        <v>0.73256874298540964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Encargos'!$L23)</f>
        <v>78</v>
      </c>
      <c r="M106" s="4">
        <f>Forward!M106+(-'Swap - Encargos'!D23-'Swap - Encargos'!$L23)</f>
        <v>74</v>
      </c>
      <c r="N106" s="4">
        <f>Forward!N106+(-'Swap - Encargos'!E23-'Swap - Encargos'!$L23)</f>
        <v>83</v>
      </c>
      <c r="O106" s="4">
        <f>Forward!O106+(-'Swap - Encargos'!F23-'Swap - Encargos'!$L23)</f>
        <v>92</v>
      </c>
      <c r="P106" s="4">
        <f>Forward!P106+(-'Swap - Encargos'!G23-'Swap - Encargos'!$L23)</f>
        <v>110</v>
      </c>
      <c r="Q106" s="4">
        <f>Forward!Q106+(-'Swap - Encargos'!H23-'Swap - Encargos'!$L23)</f>
        <v>118</v>
      </c>
      <c r="R106" s="4">
        <f>Forward!R106+(-'Swap - Encargos'!I23-'Swap - Encargos'!$L23)</f>
        <v>118</v>
      </c>
      <c r="S106" s="4">
        <f>Forward!S106+(-'Swap - Encargos'!J23-'Swap - Encargos'!$L23)</f>
        <v>116</v>
      </c>
      <c r="T106" s="4">
        <f>Forward!T106+(-'Swap - Encargos'!K23-'Swap - Encargos'!$L23)</f>
        <v>114</v>
      </c>
      <c r="U106" s="4">
        <f>Forward!U106</f>
        <v>0</v>
      </c>
      <c r="V106" s="6"/>
      <c r="W106" s="20">
        <f t="shared" si="0"/>
        <v>81.444444444444443</v>
      </c>
      <c r="X106" s="20">
        <f t="shared" si="1"/>
        <v>157.4722222222222</v>
      </c>
      <c r="Y106" s="23">
        <f t="shared" si="2"/>
        <v>92.733333333333334</v>
      </c>
      <c r="Z106" s="23">
        <f t="shared" si="3"/>
        <v>154.3224242424242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235.35555555555555</v>
      </c>
      <c r="AJ106" s="9">
        <f t="shared" si="8"/>
        <v>0.74291526374859707</v>
      </c>
      <c r="AK106" s="9">
        <f t="shared" si="9"/>
        <v>0.74291526374859707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Encargos'!$L24)</f>
        <v>82</v>
      </c>
      <c r="M107" s="4">
        <f>Forward!M107+(-'Swap - Encargos'!D24-'Swap - Encargos'!$L24)</f>
        <v>73</v>
      </c>
      <c r="N107" s="4">
        <f>Forward!N107+(-'Swap - Encargos'!E24-'Swap - Encargos'!$L24)</f>
        <v>91</v>
      </c>
      <c r="O107" s="4">
        <f>Forward!O107+(-'Swap - Encargos'!F24-'Swap - Encargos'!$L24)</f>
        <v>99</v>
      </c>
      <c r="P107" s="4">
        <f>Forward!P107+(-'Swap - Encargos'!G24-'Swap - Encargos'!$L24)</f>
        <v>104</v>
      </c>
      <c r="Q107" s="4">
        <f>Forward!Q107+(-'Swap - Encargos'!H24-'Swap - Encargos'!$L24)</f>
        <v>117</v>
      </c>
      <c r="R107" s="4">
        <f>Forward!R107+(-'Swap - Encargos'!I24-'Swap - Encargos'!$L24)</f>
        <v>116</v>
      </c>
      <c r="S107" s="4">
        <f>Forward!S107+(-'Swap - Encargos'!J24-'Swap - Encargos'!$L24)</f>
        <v>114</v>
      </c>
      <c r="T107" s="4">
        <f>Forward!T107+(-'Swap - Encargos'!K24-'Swap - Encargos'!$L24)</f>
        <v>112</v>
      </c>
      <c r="U107" s="4">
        <f>Forward!U107</f>
        <v>0</v>
      </c>
      <c r="V107" s="6"/>
      <c r="W107" s="20">
        <f t="shared" si="0"/>
        <v>86.25</v>
      </c>
      <c r="X107" s="20">
        <f t="shared" si="1"/>
        <v>157.4722222222222</v>
      </c>
      <c r="Y107" s="23">
        <f t="shared" si="2"/>
        <v>95.05</v>
      </c>
      <c r="Z107" s="23">
        <f t="shared" si="3"/>
        <v>154.3224242424242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230.55</v>
      </c>
      <c r="AJ107" s="9">
        <f t="shared" si="8"/>
        <v>0.72774621212121215</v>
      </c>
      <c r="AK107" s="9">
        <f t="shared" si="9"/>
        <v>0.72774621212121215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Encargos'!$L25)</f>
        <v>83</v>
      </c>
      <c r="M108" s="4">
        <f>Forward!M108+(-'Swap - Encargos'!D25-'Swap - Encargos'!$L25)</f>
        <v>86</v>
      </c>
      <c r="N108" s="4">
        <f>Forward!N108+(-'Swap - Encargos'!E25-'Swap - Encargos'!$L25)</f>
        <v>100</v>
      </c>
      <c r="O108" s="4">
        <f>Forward!O108+(-'Swap - Encargos'!F25-'Swap - Encargos'!$L25)</f>
        <v>107</v>
      </c>
      <c r="P108" s="4">
        <f>Forward!P108+(-'Swap - Encargos'!G25-'Swap - Encargos'!$L25)</f>
        <v>106</v>
      </c>
      <c r="Q108" s="4">
        <f>Forward!Q108+(-'Swap - Encargos'!H25-'Swap - Encargos'!$L25)</f>
        <v>120</v>
      </c>
      <c r="R108" s="4">
        <f>Forward!R108+(-'Swap - Encargos'!I25-'Swap - Encargos'!$L25)</f>
        <v>118</v>
      </c>
      <c r="S108" s="4">
        <f>Forward!S108+(-'Swap - Encargos'!J25-'Swap - Encargos'!$L25)</f>
        <v>116</v>
      </c>
      <c r="T108" s="4">
        <f>Forward!T108+(-'Swap - Encargos'!K25-'Swap - Encargos'!$L25)</f>
        <v>114</v>
      </c>
      <c r="U108" s="4">
        <f>Forward!U108</f>
        <v>0</v>
      </c>
      <c r="V108" s="6"/>
      <c r="W108" s="20">
        <f t="shared" si="0"/>
        <v>96.333333333333329</v>
      </c>
      <c r="X108" s="20">
        <f t="shared" si="1"/>
        <v>157.4722222222222</v>
      </c>
      <c r="Y108" s="23">
        <f t="shared" si="2"/>
        <v>102.56666666666666</v>
      </c>
      <c r="Z108" s="23">
        <f t="shared" si="3"/>
        <v>154.3224242424242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220.4666666666667</v>
      </c>
      <c r="AJ108" s="9">
        <f t="shared" si="8"/>
        <v>0.69591750841750843</v>
      </c>
      <c r="AK108" s="9">
        <f t="shared" si="9"/>
        <v>0.69591750841750843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Encargos'!$L26)</f>
        <v>85</v>
      </c>
      <c r="M109" s="4">
        <f>Forward!M109+(-'Swap - Encargos'!D26-'Swap - Encargos'!$L26)</f>
        <v>87</v>
      </c>
      <c r="N109" s="4">
        <f>Forward!N109+(-'Swap - Encargos'!E26-'Swap - Encargos'!$L26)</f>
        <v>113</v>
      </c>
      <c r="O109" s="4">
        <f>Forward!O109+(-'Swap - Encargos'!F26-'Swap - Encargos'!$L26)</f>
        <v>122</v>
      </c>
      <c r="P109" s="4">
        <f>Forward!P109+(-'Swap - Encargos'!G26-'Swap - Encargos'!$L26)</f>
        <v>123</v>
      </c>
      <c r="Q109" s="4">
        <f>Forward!Q109+(-'Swap - Encargos'!H26-'Swap - Encargos'!$L26)</f>
        <v>127</v>
      </c>
      <c r="R109" s="4">
        <f>Forward!R109+(-'Swap - Encargos'!I26-'Swap - Encargos'!$L26)</f>
        <v>129</v>
      </c>
      <c r="S109" s="4">
        <f>Forward!S109+(-'Swap - Encargos'!J26-'Swap - Encargos'!$L26)</f>
        <v>127</v>
      </c>
      <c r="T109" s="4">
        <f>Forward!T109+(-'Swap - Encargos'!K26-'Swap - Encargos'!$L26)</f>
        <v>125</v>
      </c>
      <c r="U109" s="4">
        <f>Forward!U109</f>
        <v>0</v>
      </c>
      <c r="V109" s="6"/>
      <c r="W109" s="20">
        <f t="shared" si="0"/>
        <v>106.30555555555556</v>
      </c>
      <c r="X109" s="20">
        <f t="shared" si="1"/>
        <v>157.4722222222222</v>
      </c>
      <c r="Y109" s="23">
        <f t="shared" si="2"/>
        <v>113.7</v>
      </c>
      <c r="Z109" s="23">
        <f t="shared" si="3"/>
        <v>154.3224242424242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210.49444444444447</v>
      </c>
      <c r="AJ109" s="9">
        <f t="shared" si="8"/>
        <v>0.66443953423120095</v>
      </c>
      <c r="AK109" s="9">
        <f t="shared" si="9"/>
        <v>0.66443953423120095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Encargos'!$L27)</f>
        <v>87</v>
      </c>
      <c r="N110" s="4">
        <f>Forward!N110+(-'Swap - Encargos'!E27-'Swap - Encargos'!$L27)</f>
        <v>99</v>
      </c>
      <c r="O110" s="4">
        <f>Forward!O110+(-'Swap - Encargos'!F27-'Swap - Encargos'!$L27)</f>
        <v>112</v>
      </c>
      <c r="P110" s="4">
        <f>Forward!P110+(-'Swap - Encargos'!G27-'Swap - Encargos'!$L27)</f>
        <v>136</v>
      </c>
      <c r="Q110" s="4">
        <f>Forward!Q110+(-'Swap - Encargos'!H27-'Swap - Encargos'!$L27)</f>
        <v>135</v>
      </c>
      <c r="R110" s="4">
        <f>Forward!R110+(-'Swap - Encargos'!I27-'Swap - Encargos'!$L27)</f>
        <v>135</v>
      </c>
      <c r="S110" s="4">
        <f>Forward!S110+(-'Swap - Encargos'!J27-'Swap - Encargos'!$L27)</f>
        <v>133</v>
      </c>
      <c r="T110" s="4">
        <f>Forward!T110+(-'Swap - Encargos'!K27-'Swap - Encargos'!$L27)</f>
        <v>131</v>
      </c>
      <c r="U110" s="4">
        <f>Forward!U110</f>
        <v>0</v>
      </c>
      <c r="V110" s="6"/>
      <c r="W110" s="20">
        <f t="shared" si="0"/>
        <v>99.333333333333329</v>
      </c>
      <c r="X110" s="20">
        <f t="shared" si="1"/>
        <v>157.4722222222222</v>
      </c>
      <c r="Y110" s="23">
        <f t="shared" si="2"/>
        <v>113.8</v>
      </c>
      <c r="Z110" s="23">
        <f t="shared" si="3"/>
        <v>154.3224242424242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247.16666666666669</v>
      </c>
      <c r="AJ110" s="9">
        <f t="shared" si="8"/>
        <v>0.71332371332371336</v>
      </c>
      <c r="AK110" s="9">
        <f t="shared" si="9"/>
        <v>0.71332371332371336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Encargos'!$L28)</f>
        <v>125</v>
      </c>
      <c r="N111" s="4">
        <f>Forward!N111+(-'Swap - Encargos'!E28-'Swap - Encargos'!$L28)</f>
        <v>182</v>
      </c>
      <c r="O111" s="4">
        <f>Forward!O111+(-'Swap - Encargos'!F28-'Swap - Encargos'!$L28)</f>
        <v>178</v>
      </c>
      <c r="P111" s="4">
        <f>Forward!P111+(-'Swap - Encargos'!G28-'Swap - Encargos'!$L28)</f>
        <v>169</v>
      </c>
      <c r="Q111" s="4">
        <f>Forward!Q111+(-'Swap - Encargos'!H28-'Swap - Encargos'!$L28)</f>
        <v>161</v>
      </c>
      <c r="R111" s="4">
        <f>Forward!R111+(-'Swap - Encargos'!I28-'Swap - Encargos'!$L28)</f>
        <v>155</v>
      </c>
      <c r="S111" s="4">
        <f>Forward!S111+(-'Swap - Encargos'!J28-'Swap - Encargos'!$L28)</f>
        <v>150</v>
      </c>
      <c r="T111" s="4">
        <f>Forward!T111+(-'Swap - Encargos'!K28-'Swap - Encargos'!$L28)</f>
        <v>145</v>
      </c>
      <c r="U111" s="4">
        <f>Forward!U111</f>
        <v>0</v>
      </c>
      <c r="V111" s="6"/>
      <c r="W111" s="20">
        <f t="shared" si="0"/>
        <v>162.88888888888889</v>
      </c>
      <c r="X111" s="20">
        <f t="shared" si="1"/>
        <v>157.4722222222222</v>
      </c>
      <c r="Y111" s="23">
        <f t="shared" si="2"/>
        <v>163.5</v>
      </c>
      <c r="Z111" s="23">
        <f t="shared" si="3"/>
        <v>154.3224242424242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183.61111111111111</v>
      </c>
      <c r="AJ111" s="9">
        <f t="shared" si="8"/>
        <v>0.52990219656886328</v>
      </c>
      <c r="AK111" s="9">
        <f t="shared" si="9"/>
        <v>0.52990219656886328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Encargos'!$L29)</f>
        <v>130</v>
      </c>
      <c r="N112" s="4">
        <f>Forward!N112+(-'Swap - Encargos'!E29-'Swap - Encargos'!$L29)</f>
        <v>163</v>
      </c>
      <c r="O112" s="4">
        <f>Forward!O112+(-'Swap - Encargos'!F29-'Swap - Encargos'!$L29)</f>
        <v>160</v>
      </c>
      <c r="P112" s="4">
        <f>Forward!P112+(-'Swap - Encargos'!G29-'Swap - Encargos'!$L29)</f>
        <v>152</v>
      </c>
      <c r="Q112" s="4">
        <f>Forward!Q112+(-'Swap - Encargos'!H29-'Swap - Encargos'!$L29)</f>
        <v>158</v>
      </c>
      <c r="R112" s="4">
        <f>Forward!R112+(-'Swap - Encargos'!I29-'Swap - Encargos'!$L29)</f>
        <v>156</v>
      </c>
      <c r="S112" s="4">
        <f>Forward!S112+(-'Swap - Encargos'!J29-'Swap - Encargos'!$L29)</f>
        <v>151</v>
      </c>
      <c r="T112" s="4">
        <f>Forward!T112+(-'Swap - Encargos'!K29-'Swap - Encargos'!$L29)</f>
        <v>146</v>
      </c>
      <c r="U112" s="4">
        <f>Forward!U112</f>
        <v>0</v>
      </c>
      <c r="V112" s="6"/>
      <c r="W112" s="20">
        <f t="shared" si="0"/>
        <v>152.22222222222223</v>
      </c>
      <c r="X112" s="20">
        <f t="shared" si="1"/>
        <v>157.4722222222222</v>
      </c>
      <c r="Y112" s="23">
        <f t="shared" si="2"/>
        <v>153.46666666666667</v>
      </c>
      <c r="Z112" s="23">
        <f t="shared" si="3"/>
        <v>154.3224242424242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194.27777777777777</v>
      </c>
      <c r="AJ112" s="9">
        <f t="shared" si="8"/>
        <v>0.56068622735289397</v>
      </c>
      <c r="AK112" s="9">
        <f t="shared" si="9"/>
        <v>0.56068622735289397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Encargos'!$L30)</f>
        <v>113</v>
      </c>
      <c r="N113" s="4">
        <f>Forward!N113+(-'Swap - Encargos'!E30-'Swap - Encargos'!$L30)</f>
        <v>143</v>
      </c>
      <c r="O113" s="4">
        <f>Forward!O113+(-'Swap - Encargos'!F30-'Swap - Encargos'!$L30)</f>
        <v>150</v>
      </c>
      <c r="P113" s="4">
        <f>Forward!P113+(-'Swap - Encargos'!G30-'Swap - Encargos'!$L30)</f>
        <v>150</v>
      </c>
      <c r="Q113" s="4">
        <f>Forward!Q113+(-'Swap - Encargos'!H30-'Swap - Encargos'!$L30)</f>
        <v>143</v>
      </c>
      <c r="R113" s="4">
        <f>Forward!R113+(-'Swap - Encargos'!I30-'Swap - Encargos'!$L30)</f>
        <v>142</v>
      </c>
      <c r="S113" s="4">
        <f>Forward!S113+(-'Swap - Encargos'!J30-'Swap - Encargos'!$L30)</f>
        <v>137</v>
      </c>
      <c r="T113" s="4">
        <f>Forward!T113+(-'Swap - Encargos'!K30-'Swap - Encargos'!$L30)</f>
        <v>132</v>
      </c>
      <c r="U113" s="4">
        <f>Forward!U113</f>
        <v>0</v>
      </c>
      <c r="V113" s="6"/>
      <c r="W113" s="20">
        <f t="shared" si="0"/>
        <v>138.41666666666666</v>
      </c>
      <c r="X113" s="20">
        <f t="shared" si="1"/>
        <v>157.4722222222222</v>
      </c>
      <c r="Y113" s="23">
        <f t="shared" si="2"/>
        <v>141.25</v>
      </c>
      <c r="Z113" s="23">
        <f t="shared" si="3"/>
        <v>154.3224242424242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208.08333333333334</v>
      </c>
      <c r="AJ113" s="9">
        <f t="shared" si="8"/>
        <v>0.60052910052910058</v>
      </c>
      <c r="AK113" s="9">
        <f t="shared" si="9"/>
        <v>0.60052910052910058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Encargos'!$L31)</f>
        <v>85</v>
      </c>
      <c r="N114" s="4">
        <f>Forward!N114+(-'Swap - Encargos'!E31-'Swap - Encargos'!$L31)</f>
        <v>124</v>
      </c>
      <c r="O114" s="4">
        <f>Forward!O114+(-'Swap - Encargos'!F31-'Swap - Encargos'!$L31)</f>
        <v>139</v>
      </c>
      <c r="P114" s="4">
        <f>Forward!P114+(-'Swap - Encargos'!G31-'Swap - Encargos'!$L31)</f>
        <v>139</v>
      </c>
      <c r="Q114" s="4">
        <f>Forward!Q114+(-'Swap - Encargos'!H31-'Swap - Encargos'!$L31)</f>
        <v>136</v>
      </c>
      <c r="R114" s="4">
        <f>Forward!R114+(-'Swap - Encargos'!I31-'Swap - Encargos'!$L31)</f>
        <v>132</v>
      </c>
      <c r="S114" s="4">
        <f>Forward!S114+(-'Swap - Encargos'!J31-'Swap - Encargos'!$L31)</f>
        <v>127</v>
      </c>
      <c r="T114" s="4">
        <f>Forward!T114+(-'Swap - Encargos'!K31-'Swap - Encargos'!$L31)</f>
        <v>122</v>
      </c>
      <c r="U114" s="4">
        <f>Forward!U114</f>
        <v>0</v>
      </c>
      <c r="V114" s="6"/>
      <c r="W114" s="20">
        <f t="shared" si="0"/>
        <v>122</v>
      </c>
      <c r="X114" s="20">
        <f t="shared" si="1"/>
        <v>157.4722222222222</v>
      </c>
      <c r="Y114" s="23">
        <f t="shared" si="2"/>
        <v>127.73333333333333</v>
      </c>
      <c r="Z114" s="23">
        <f t="shared" si="3"/>
        <v>154.3224242424242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224.5</v>
      </c>
      <c r="AJ114" s="9">
        <f t="shared" si="8"/>
        <v>0.64790764790764788</v>
      </c>
      <c r="AK114" s="9">
        <f t="shared" si="9"/>
        <v>0.64790764790764788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Encargos'!$L32)</f>
        <v>142</v>
      </c>
      <c r="N115" s="4">
        <f>Forward!N115+(-'Swap - Encargos'!E32-'Swap - Encargos'!$L32)</f>
        <v>157</v>
      </c>
      <c r="O115" s="4">
        <f>Forward!O115+(-'Swap - Encargos'!F32-'Swap - Encargos'!$L32)</f>
        <v>156</v>
      </c>
      <c r="P115" s="4">
        <f>Forward!P115+(-'Swap - Encargos'!G32-'Swap - Encargos'!$L32)</f>
        <v>148</v>
      </c>
      <c r="Q115" s="4">
        <f>Forward!Q115+(-'Swap - Encargos'!H32-'Swap - Encargos'!$L32)</f>
        <v>144</v>
      </c>
      <c r="R115" s="4">
        <f>Forward!R115+(-'Swap - Encargos'!I32-'Swap - Encargos'!$L32)</f>
        <v>140</v>
      </c>
      <c r="S115" s="4">
        <f>Forward!S115+(-'Swap - Encargos'!J32-'Swap - Encargos'!$L32)</f>
        <v>135</v>
      </c>
      <c r="T115" s="4">
        <f>Forward!T115+(-'Swap - Encargos'!K32-'Swap - Encargos'!$L32)</f>
        <v>130</v>
      </c>
      <c r="U115" s="4">
        <f>Forward!U115</f>
        <v>0</v>
      </c>
      <c r="V115" s="6"/>
      <c r="W115" s="20">
        <f t="shared" si="0"/>
        <v>152.5</v>
      </c>
      <c r="X115" s="20">
        <f t="shared" si="1"/>
        <v>157.4722222222222</v>
      </c>
      <c r="Y115" s="23">
        <f t="shared" si="2"/>
        <v>149.23333333333332</v>
      </c>
      <c r="Z115" s="23">
        <f t="shared" si="3"/>
        <v>154.3224242424242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194</v>
      </c>
      <c r="AJ115" s="9">
        <f t="shared" si="8"/>
        <v>0.55988455988455987</v>
      </c>
      <c r="AK115" s="9">
        <f t="shared" si="9"/>
        <v>0.55988455988455987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Encargos'!$L33)</f>
        <v>200</v>
      </c>
      <c r="N116" s="4">
        <f>Forward!N116+(-'Swap - Encargos'!E33-'Swap - Encargos'!$L33)</f>
        <v>180</v>
      </c>
      <c r="O116" s="4">
        <f>Forward!O116+(-'Swap - Encargos'!F33-'Swap - Encargos'!$L33)</f>
        <v>165</v>
      </c>
      <c r="P116" s="4">
        <f>Forward!P116+(-'Swap - Encargos'!G33-'Swap - Encargos'!$L33)</f>
        <v>149</v>
      </c>
      <c r="Q116" s="4">
        <f>Forward!Q116+(-'Swap - Encargos'!H33-'Swap - Encargos'!$L33)</f>
        <v>147</v>
      </c>
      <c r="R116" s="4">
        <f>Forward!R116+(-'Swap - Encargos'!I33-'Swap - Encargos'!$L33)</f>
        <v>141</v>
      </c>
      <c r="S116" s="4">
        <f>Forward!S116+(-'Swap - Encargos'!J33-'Swap - Encargos'!$L33)</f>
        <v>136</v>
      </c>
      <c r="T116" s="4">
        <f>Forward!T116+(-'Swap - Encargos'!K33-'Swap - Encargos'!$L33)</f>
        <v>131</v>
      </c>
      <c r="U116" s="4">
        <f>Forward!U116</f>
        <v>0</v>
      </c>
      <c r="V116" s="6"/>
      <c r="W116" s="20">
        <f t="shared" si="0"/>
        <v>173.16666666666666</v>
      </c>
      <c r="X116" s="20">
        <f t="shared" si="1"/>
        <v>157.4722222222222</v>
      </c>
      <c r="Y116" s="23">
        <f t="shared" si="2"/>
        <v>162.30000000000001</v>
      </c>
      <c r="Z116" s="23">
        <f t="shared" si="3"/>
        <v>154.3224242424242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173.33333333333334</v>
      </c>
      <c r="AJ116" s="9">
        <f t="shared" si="8"/>
        <v>0.50024050024050026</v>
      </c>
      <c r="AK116" s="9">
        <f t="shared" si="9"/>
        <v>0.50024050024050026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Encargos'!$L34)</f>
        <v>152</v>
      </c>
      <c r="N117" s="4">
        <f>Forward!N117+(-'Swap - Encargos'!E34-'Swap - Encargos'!$L34)</f>
        <v>167</v>
      </c>
      <c r="O117" s="4">
        <f>Forward!O117+(-'Swap - Encargos'!F34-'Swap - Encargos'!$L34)</f>
        <v>160</v>
      </c>
      <c r="P117" s="4">
        <f>Forward!P117+(-'Swap - Encargos'!G34-'Swap - Encargos'!$L34)</f>
        <v>148</v>
      </c>
      <c r="Q117" s="4">
        <f>Forward!Q117+(-'Swap - Encargos'!H34-'Swap - Encargos'!$L34)</f>
        <v>140</v>
      </c>
      <c r="R117" s="4">
        <f>Forward!R117+(-'Swap - Encargos'!I34-'Swap - Encargos'!$L34)</f>
        <v>137</v>
      </c>
      <c r="S117" s="4">
        <f>Forward!S117+(-'Swap - Encargos'!J34-'Swap - Encargos'!$L34)</f>
        <v>134</v>
      </c>
      <c r="T117" s="4">
        <f>Forward!T117+(-'Swap - Encargos'!K34-'Swap - Encargos'!$L34)</f>
        <v>130</v>
      </c>
      <c r="U117" s="4">
        <f>Forward!U117</f>
        <v>0</v>
      </c>
      <c r="V117" s="6"/>
      <c r="W117" s="20">
        <f t="shared" si="0"/>
        <v>158.88888888888889</v>
      </c>
      <c r="X117" s="20">
        <f t="shared" si="1"/>
        <v>157.4722222222222</v>
      </c>
      <c r="Y117" s="23">
        <f t="shared" si="2"/>
        <v>151.65</v>
      </c>
      <c r="Z117" s="23">
        <f t="shared" si="3"/>
        <v>154.3224242424242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187.61111111111111</v>
      </c>
      <c r="AJ117" s="9">
        <f t="shared" si="8"/>
        <v>0.5414462081128748</v>
      </c>
      <c r="AK117" s="9">
        <f t="shared" si="9"/>
        <v>0.5414462081128748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Encargos'!$L35)</f>
        <v>196</v>
      </c>
      <c r="N118" s="4">
        <f>Forward!N118+(-'Swap - Encargos'!E35-'Swap - Encargos'!$L35)</f>
        <v>173</v>
      </c>
      <c r="O118" s="4">
        <f>Forward!O118+(-'Swap - Encargos'!F35-'Swap - Encargos'!$L35)</f>
        <v>168</v>
      </c>
      <c r="P118" s="4">
        <f>Forward!P118+(-'Swap - Encargos'!G35-'Swap - Encargos'!$L35)</f>
        <v>154</v>
      </c>
      <c r="Q118" s="4">
        <f>Forward!Q118+(-'Swap - Encargos'!H35-'Swap - Encargos'!$L35)</f>
        <v>143</v>
      </c>
      <c r="R118" s="4">
        <f>Forward!R118+(-'Swap - Encargos'!I35-'Swap - Encargos'!$L35)</f>
        <v>140</v>
      </c>
      <c r="S118" s="4">
        <f>Forward!S118+(-'Swap - Encargos'!J35-'Swap - Encargos'!$L35)</f>
        <v>137</v>
      </c>
      <c r="T118" s="4">
        <f>Forward!T118+(-'Swap - Encargos'!K35-'Swap - Encargos'!$L35)</f>
        <v>133</v>
      </c>
      <c r="U118" s="4">
        <f>Forward!U118</f>
        <v>0</v>
      </c>
      <c r="V118" s="6"/>
      <c r="W118" s="20">
        <f t="shared" si="0"/>
        <v>169.66666666666666</v>
      </c>
      <c r="X118" s="20">
        <f t="shared" si="1"/>
        <v>157.4722222222222</v>
      </c>
      <c r="Y118" s="23">
        <f t="shared" si="2"/>
        <v>159.33333333333334</v>
      </c>
      <c r="Z118" s="23">
        <f t="shared" si="3"/>
        <v>154.3224242424242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176.83333333333334</v>
      </c>
      <c r="AJ118" s="9">
        <f t="shared" si="8"/>
        <v>0.51034151034151032</v>
      </c>
      <c r="AK118" s="9">
        <f t="shared" si="9"/>
        <v>0.51034151034151032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Encargos'!$L36)</f>
        <v>251</v>
      </c>
      <c r="N119" s="4">
        <f>Forward!N119+(-'Swap - Encargos'!E36-'Swap - Encargos'!$L36)</f>
        <v>184</v>
      </c>
      <c r="O119" s="4">
        <f>Forward!O119+(-'Swap - Encargos'!F36-'Swap - Encargos'!$L36)</f>
        <v>162</v>
      </c>
      <c r="P119" s="4">
        <f>Forward!P119+(-'Swap - Encargos'!G36-'Swap - Encargos'!$L36)</f>
        <v>146</v>
      </c>
      <c r="Q119" s="4">
        <f>Forward!Q119+(-'Swap - Encargos'!H36-'Swap - Encargos'!$L36)</f>
        <v>145</v>
      </c>
      <c r="R119" s="4">
        <f>Forward!R119+(-'Swap - Encargos'!I36-'Swap - Encargos'!$L36)</f>
        <v>138</v>
      </c>
      <c r="S119" s="4">
        <f>Forward!S119+(-'Swap - Encargos'!J36-'Swap - Encargos'!$L36)</f>
        <v>135</v>
      </c>
      <c r="T119" s="4">
        <f>Forward!T119+(-'Swap - Encargos'!K36-'Swap - Encargos'!$L36)</f>
        <v>131</v>
      </c>
      <c r="U119" s="4">
        <f>Forward!U119</f>
        <v>0</v>
      </c>
      <c r="V119" s="6"/>
      <c r="W119" s="20">
        <f t="shared" si="0"/>
        <v>172.75</v>
      </c>
      <c r="X119" s="20">
        <f t="shared" si="1"/>
        <v>157.4722222222222</v>
      </c>
      <c r="Y119" s="23">
        <f t="shared" si="2"/>
        <v>160.65</v>
      </c>
      <c r="Z119" s="23">
        <f t="shared" si="3"/>
        <v>154.3224242424242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173.75</v>
      </c>
      <c r="AJ119" s="9">
        <f t="shared" si="8"/>
        <v>0.50144300144300147</v>
      </c>
      <c r="AK119" s="9">
        <f t="shared" si="9"/>
        <v>0.50144300144300147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Encargos'!$L37)</f>
        <v>215</v>
      </c>
      <c r="N120" s="4">
        <f>Forward!N120+(-'Swap - Encargos'!E37-'Swap - Encargos'!$L37)</f>
        <v>117</v>
      </c>
      <c r="O120" s="4">
        <f>Forward!O120+(-'Swap - Encargos'!F37-'Swap - Encargos'!$L37)</f>
        <v>149</v>
      </c>
      <c r="P120" s="4">
        <f>Forward!P120+(-'Swap - Encargos'!G37-'Swap - Encargos'!$L37)</f>
        <v>146</v>
      </c>
      <c r="Q120" s="4">
        <f>Forward!Q120+(-'Swap - Encargos'!H37-'Swap - Encargos'!$L37)</f>
        <v>140</v>
      </c>
      <c r="R120" s="4">
        <f>Forward!R120+(-'Swap - Encargos'!I37-'Swap - Encargos'!$L37)</f>
        <v>135</v>
      </c>
      <c r="S120" s="4">
        <f>Forward!S120+(-'Swap - Encargos'!J37-'Swap - Encargos'!$L37)</f>
        <v>132</v>
      </c>
      <c r="T120" s="4">
        <f>Forward!T120+(-'Swap - Encargos'!K37-'Swap - Encargos'!$L37)</f>
        <v>128</v>
      </c>
      <c r="U120" s="4">
        <f>Forward!U120</f>
        <v>0</v>
      </c>
      <c r="V120" s="6"/>
      <c r="W120" s="20">
        <f t="shared" si="0"/>
        <v>141.16666666666666</v>
      </c>
      <c r="X120" s="20">
        <f t="shared" si="1"/>
        <v>157.4722222222222</v>
      </c>
      <c r="Y120" s="23">
        <f t="shared" si="2"/>
        <v>140.06666666666666</v>
      </c>
      <c r="Z120" s="23">
        <f t="shared" si="3"/>
        <v>154.3224242424242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205.33333333333334</v>
      </c>
      <c r="AJ120" s="9">
        <f t="shared" si="8"/>
        <v>0.59259259259259267</v>
      </c>
      <c r="AK120" s="9">
        <f t="shared" si="9"/>
        <v>0.59259259259259267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Encargos'!$L38)</f>
        <v>87</v>
      </c>
      <c r="N121" s="4">
        <f>Forward!N121+(-'Swap - Encargos'!E38-'Swap - Encargos'!$L38)</f>
        <v>130</v>
      </c>
      <c r="O121" s="4">
        <f>Forward!O121+(-'Swap - Encargos'!F38-'Swap - Encargos'!$L38)</f>
        <v>151</v>
      </c>
      <c r="P121" s="4">
        <f>Forward!P121+(-'Swap - Encargos'!G38-'Swap - Encargos'!$L38)</f>
        <v>155</v>
      </c>
      <c r="Q121" s="4">
        <f>Forward!Q121+(-'Swap - Encargos'!H38-'Swap - Encargos'!$L38)</f>
        <v>146</v>
      </c>
      <c r="R121" s="4">
        <f>Forward!R121+(-'Swap - Encargos'!I38-'Swap - Encargos'!$L38)</f>
        <v>143</v>
      </c>
      <c r="S121" s="4">
        <f>Forward!S121+(-'Swap - Encargos'!J38-'Swap - Encargos'!$L38)</f>
        <v>140</v>
      </c>
      <c r="T121" s="4">
        <f>Forward!T121+(-'Swap - Encargos'!K38-'Swap - Encargos'!$L38)</f>
        <v>136</v>
      </c>
      <c r="U121" s="4">
        <f>Forward!U121</f>
        <v>0</v>
      </c>
      <c r="V121" s="6"/>
      <c r="W121" s="20">
        <f t="shared" si="0"/>
        <v>143.44444444444446</v>
      </c>
      <c r="X121" s="20">
        <f t="shared" si="1"/>
        <v>157.4722222222222</v>
      </c>
      <c r="Y121" s="23">
        <f t="shared" si="2"/>
        <v>144.06666666666666</v>
      </c>
      <c r="Z121" s="23">
        <f t="shared" si="3"/>
        <v>154.3224242424242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203.05555555555554</v>
      </c>
      <c r="AJ121" s="9">
        <f t="shared" si="8"/>
        <v>0.5860189193522527</v>
      </c>
      <c r="AK121" s="9">
        <f t="shared" si="9"/>
        <v>0.5860189193522527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Encargos'!$L39)</f>
        <v>128</v>
      </c>
      <c r="O122" s="4">
        <f>Forward!O122+(-'Swap - Encargos'!F39-'Swap - Encargos'!$L39)</f>
        <v>162</v>
      </c>
      <c r="P122" s="4">
        <f>Forward!P122+(-'Swap - Encargos'!G39-'Swap - Encargos'!$L39)</f>
        <v>148</v>
      </c>
      <c r="Q122" s="4">
        <f>Forward!Q122+(-'Swap - Encargos'!H39-'Swap - Encargos'!$L39)</f>
        <v>140</v>
      </c>
      <c r="R122" s="4">
        <f>Forward!R122+(-'Swap - Encargos'!I39-'Swap - Encargos'!$L39)</f>
        <v>137</v>
      </c>
      <c r="S122" s="4">
        <f>Forward!S122+(-'Swap - Encargos'!J39-'Swap - Encargos'!$L39)</f>
        <v>134</v>
      </c>
      <c r="T122" s="4">
        <f>Forward!T122+(-'Swap - Encargos'!K39-'Swap - Encargos'!$L39)</f>
        <v>130</v>
      </c>
      <c r="U122" s="4">
        <f>Forward!U122</f>
        <v>0</v>
      </c>
      <c r="V122" s="6"/>
      <c r="W122" s="20">
        <f t="shared" si="0"/>
        <v>146</v>
      </c>
      <c r="X122" s="20">
        <f t="shared" si="1"/>
        <v>157.4722222222222</v>
      </c>
      <c r="Y122" s="23">
        <f t="shared" si="2"/>
        <v>143</v>
      </c>
      <c r="Z122" s="23">
        <f t="shared" si="3"/>
        <v>154.3224242424242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232.3</v>
      </c>
      <c r="AJ122" s="9">
        <f t="shared" si="8"/>
        <v>0.61406291303198524</v>
      </c>
      <c r="AK122" s="9">
        <f t="shared" si="9"/>
        <v>0.61406291303198524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Encargos'!$L40)</f>
        <v>184</v>
      </c>
      <c r="O123" s="4">
        <f>Forward!O123+(-'Swap - Encargos'!F40-'Swap - Encargos'!$L40)</f>
        <v>175</v>
      </c>
      <c r="P123" s="4">
        <f>Forward!P123+(-'Swap - Encargos'!G40-'Swap - Encargos'!$L40)</f>
        <v>163</v>
      </c>
      <c r="Q123" s="4">
        <f>Forward!Q123+(-'Swap - Encargos'!H40-'Swap - Encargos'!$L40)</f>
        <v>149</v>
      </c>
      <c r="R123" s="4">
        <f>Forward!R123+(-'Swap - Encargos'!I40-'Swap - Encargos'!$L40)</f>
        <v>145</v>
      </c>
      <c r="S123" s="4">
        <f>Forward!S123+(-'Swap - Encargos'!J40-'Swap - Encargos'!$L40)</f>
        <v>142</v>
      </c>
      <c r="T123" s="4">
        <f>Forward!T123+(-'Swap - Encargos'!K40-'Swap - Encargos'!$L40)</f>
        <v>133</v>
      </c>
      <c r="U123" s="4">
        <f>Forward!U123</f>
        <v>0</v>
      </c>
      <c r="V123" s="6"/>
      <c r="W123" s="20">
        <f t="shared" si="0"/>
        <v>173.02777777777777</v>
      </c>
      <c r="X123" s="20">
        <f t="shared" si="1"/>
        <v>157.4722222222222</v>
      </c>
      <c r="Y123" s="23">
        <f t="shared" si="2"/>
        <v>162.5</v>
      </c>
      <c r="Z123" s="23">
        <f t="shared" si="3"/>
        <v>154.3224242424242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205.27222222222224</v>
      </c>
      <c r="AJ123" s="9">
        <f t="shared" si="8"/>
        <v>0.5426175580814756</v>
      </c>
      <c r="AK123" s="9">
        <f t="shared" si="9"/>
        <v>0.5426175580814756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Encargos'!$L41)</f>
        <v>253</v>
      </c>
      <c r="O124" s="4">
        <f>Forward!O124+(-'Swap - Encargos'!F41-'Swap - Encargos'!$L41)</f>
        <v>202</v>
      </c>
      <c r="P124" s="4">
        <f>Forward!P124+(-'Swap - Encargos'!G41-'Swap - Encargos'!$L41)</f>
        <v>162</v>
      </c>
      <c r="Q124" s="4">
        <f>Forward!Q124+(-'Swap - Encargos'!H41-'Swap - Encargos'!$L41)</f>
        <v>155</v>
      </c>
      <c r="R124" s="4">
        <f>Forward!R124+(-'Swap - Encargos'!I41-'Swap - Encargos'!$L41)</f>
        <v>155</v>
      </c>
      <c r="S124" s="4">
        <f>Forward!S124+(-'Swap - Encargos'!J41-'Swap - Encargos'!$L41)</f>
        <v>151</v>
      </c>
      <c r="T124" s="4">
        <f>Forward!T124+(-'Swap - Encargos'!K41-'Swap - Encargos'!$L41)</f>
        <v>141</v>
      </c>
      <c r="U124" s="4">
        <f>Forward!U124</f>
        <v>0</v>
      </c>
      <c r="V124" s="6"/>
      <c r="W124" s="20">
        <f t="shared" si="0"/>
        <v>200.22222222222223</v>
      </c>
      <c r="X124" s="20">
        <f t="shared" si="1"/>
        <v>157.4722222222222</v>
      </c>
      <c r="Y124" s="23">
        <f t="shared" si="2"/>
        <v>182</v>
      </c>
      <c r="Z124" s="23">
        <f t="shared" si="3"/>
        <v>154.3224242424242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178.07777777777778</v>
      </c>
      <c r="AJ124" s="9">
        <f t="shared" si="8"/>
        <v>0.4707316356800893</v>
      </c>
      <c r="AK124" s="9">
        <f t="shared" si="9"/>
        <v>0.4707316356800893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Encargos'!$L42)</f>
        <v>258</v>
      </c>
      <c r="O125" s="4">
        <f>Forward!O125+(-'Swap - Encargos'!F42-'Swap - Encargos'!$L42)</f>
        <v>205</v>
      </c>
      <c r="P125" s="4">
        <f>Forward!P125+(-'Swap - Encargos'!G42-'Swap - Encargos'!$L42)</f>
        <v>157</v>
      </c>
      <c r="Q125" s="4">
        <f>Forward!Q125+(-'Swap - Encargos'!H42-'Swap - Encargos'!$L42)</f>
        <v>144</v>
      </c>
      <c r="R125" s="4">
        <f>Forward!R125+(-'Swap - Encargos'!I42-'Swap - Encargos'!$L42)</f>
        <v>154</v>
      </c>
      <c r="S125" s="4">
        <f>Forward!S125+(-'Swap - Encargos'!J42-'Swap - Encargos'!$L42)</f>
        <v>154</v>
      </c>
      <c r="T125" s="4">
        <f>Forward!T125+(-'Swap - Encargos'!K42-'Swap - Encargos'!$L42)</f>
        <v>147</v>
      </c>
      <c r="U125" s="4">
        <f>Forward!U125</f>
        <v>0</v>
      </c>
      <c r="V125" s="6"/>
      <c r="W125" s="20">
        <f t="shared" si="0"/>
        <v>197.16666666666666</v>
      </c>
      <c r="X125" s="20">
        <f t="shared" si="1"/>
        <v>157.4722222222222</v>
      </c>
      <c r="Y125" s="23">
        <f t="shared" si="2"/>
        <v>178.4</v>
      </c>
      <c r="Z125" s="23">
        <f t="shared" si="3"/>
        <v>154.3224242424242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181.13333333333335</v>
      </c>
      <c r="AJ125" s="9">
        <f t="shared" si="8"/>
        <v>0.47880870561282934</v>
      </c>
      <c r="AK125" s="9">
        <f t="shared" si="9"/>
        <v>0.47880870561282934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Encargos'!$L43)</f>
        <v>273</v>
      </c>
      <c r="O126" s="4">
        <f>Forward!O126+(-'Swap - Encargos'!F43-'Swap - Encargos'!$L43)</f>
        <v>209</v>
      </c>
      <c r="P126" s="4">
        <f>Forward!P126+(-'Swap - Encargos'!G43-'Swap - Encargos'!$L43)</f>
        <v>159</v>
      </c>
      <c r="Q126" s="4">
        <f>Forward!Q126+(-'Swap - Encargos'!H43-'Swap - Encargos'!$L43)</f>
        <v>147</v>
      </c>
      <c r="R126" s="4">
        <f>Forward!R126+(-'Swap - Encargos'!I43-'Swap - Encargos'!$L43)</f>
        <v>153</v>
      </c>
      <c r="S126" s="4">
        <f>Forward!S126+(-'Swap - Encargos'!J43-'Swap - Encargos'!$L43)</f>
        <v>158</v>
      </c>
      <c r="T126" s="4">
        <f>Forward!T126+(-'Swap - Encargos'!K43-'Swap - Encargos'!$L43)</f>
        <v>147</v>
      </c>
      <c r="U126" s="4">
        <f>Forward!U126</f>
        <v>0</v>
      </c>
      <c r="V126" s="6"/>
      <c r="W126" s="20">
        <f t="shared" si="0"/>
        <v>199.66666666666666</v>
      </c>
      <c r="X126" s="20">
        <f t="shared" si="1"/>
        <v>157.4722222222222</v>
      </c>
      <c r="Y126" s="23">
        <f t="shared" si="2"/>
        <v>180.53333333333333</v>
      </c>
      <c r="Z126" s="23">
        <f t="shared" si="3"/>
        <v>154.3224242424242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178.63333333333335</v>
      </c>
      <c r="AJ126" s="9">
        <f t="shared" si="8"/>
        <v>0.47220019384967843</v>
      </c>
      <c r="AK126" s="9">
        <f t="shared" si="9"/>
        <v>0.47220019384967843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Encargos'!$L44)</f>
        <v>290</v>
      </c>
      <c r="O127" s="4">
        <f>Forward!O127+(-'Swap - Encargos'!F44-'Swap - Encargos'!$L44)</f>
        <v>222</v>
      </c>
      <c r="P127" s="4">
        <f>Forward!P127+(-'Swap - Encargos'!G44-'Swap - Encargos'!$L44)</f>
        <v>164</v>
      </c>
      <c r="Q127" s="4">
        <f>Forward!Q127+(-'Swap - Encargos'!H44-'Swap - Encargos'!$L44)</f>
        <v>153</v>
      </c>
      <c r="R127" s="4">
        <f>Forward!R127+(-'Swap - Encargos'!I44-'Swap - Encargos'!$L44)</f>
        <v>160</v>
      </c>
      <c r="S127" s="4">
        <f>Forward!S127+(-'Swap - Encargos'!J44-'Swap - Encargos'!$L44)</f>
        <v>159</v>
      </c>
      <c r="T127" s="4">
        <f>Forward!T127+(-'Swap - Encargos'!K44-'Swap - Encargos'!$L44)</f>
        <v>147</v>
      </c>
      <c r="U127" s="4">
        <f>Forward!U127</f>
        <v>0</v>
      </c>
      <c r="V127" s="6"/>
      <c r="W127" s="20">
        <f t="shared" si="0"/>
        <v>206.30555555555554</v>
      </c>
      <c r="X127" s="20">
        <f t="shared" si="1"/>
        <v>157.4722222222222</v>
      </c>
      <c r="Y127" s="23">
        <f t="shared" si="2"/>
        <v>186.88333333333333</v>
      </c>
      <c r="Z127" s="23">
        <f t="shared" si="3"/>
        <v>154.3224242424242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171.99444444444447</v>
      </c>
      <c r="AJ127" s="9">
        <f t="shared" si="8"/>
        <v>0.45465092372308874</v>
      </c>
      <c r="AK127" s="9">
        <f t="shared" si="9"/>
        <v>0.45465092372308874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Encargos'!$L45)</f>
        <v>256</v>
      </c>
      <c r="O128" s="4">
        <f>Forward!O128+(-'Swap - Encargos'!F45-'Swap - Encargos'!$L45)</f>
        <v>214</v>
      </c>
      <c r="P128" s="4">
        <f>Forward!P128+(-'Swap - Encargos'!G45-'Swap - Encargos'!$L45)</f>
        <v>175</v>
      </c>
      <c r="Q128" s="4">
        <f>Forward!Q128+(-'Swap - Encargos'!H45-'Swap - Encargos'!$L45)</f>
        <v>156</v>
      </c>
      <c r="R128" s="4">
        <f>Forward!R128+(-'Swap - Encargos'!I45-'Swap - Encargos'!$L45)</f>
        <v>162</v>
      </c>
      <c r="S128" s="4">
        <f>Forward!S128+(-'Swap - Encargos'!J45-'Swap - Encargos'!$L45)</f>
        <v>158</v>
      </c>
      <c r="T128" s="4">
        <f>Forward!T128+(-'Swap - Encargos'!K45-'Swap - Encargos'!$L45)</f>
        <v>146</v>
      </c>
      <c r="U128" s="4">
        <f>Forward!U128</f>
        <v>0</v>
      </c>
      <c r="V128" s="6"/>
      <c r="W128" s="20">
        <f t="shared" si="0"/>
        <v>198.33333333333334</v>
      </c>
      <c r="X128" s="20">
        <f t="shared" si="1"/>
        <v>157.4722222222222</v>
      </c>
      <c r="Y128" s="23">
        <f t="shared" si="2"/>
        <v>182.8</v>
      </c>
      <c r="Z128" s="23">
        <f t="shared" si="3"/>
        <v>154.3224242424242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179.96666666666667</v>
      </c>
      <c r="AJ128" s="9">
        <f t="shared" si="8"/>
        <v>0.47572473345669219</v>
      </c>
      <c r="AK128" s="9">
        <f t="shared" si="9"/>
        <v>0.47572473345669219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Encargos'!$L46)</f>
        <v>231</v>
      </c>
      <c r="O129" s="4">
        <f>Forward!O129+(-'Swap - Encargos'!F46-'Swap - Encargos'!$L46)</f>
        <v>196</v>
      </c>
      <c r="P129" s="4">
        <f>Forward!P129+(-'Swap - Encargos'!G46-'Swap - Encargos'!$L46)</f>
        <v>172</v>
      </c>
      <c r="Q129" s="4">
        <f>Forward!Q129+(-'Swap - Encargos'!H46-'Swap - Encargos'!$L46)</f>
        <v>154</v>
      </c>
      <c r="R129" s="4">
        <f>Forward!R129+(-'Swap - Encargos'!I46-'Swap - Encargos'!$L46)</f>
        <v>165</v>
      </c>
      <c r="S129" s="4">
        <f>Forward!S129+(-'Swap - Encargos'!J46-'Swap - Encargos'!$L46)</f>
        <v>158</v>
      </c>
      <c r="T129" s="4">
        <f>Forward!T129+(-'Swap - Encargos'!K46-'Swap - Encargos'!$L46)</f>
        <v>150</v>
      </c>
      <c r="U129" s="4">
        <f>Forward!U129</f>
        <v>0</v>
      </c>
      <c r="V129" s="6"/>
      <c r="W129" s="20">
        <f t="shared" si="0"/>
        <v>184.69444444444446</v>
      </c>
      <c r="X129" s="20">
        <f t="shared" si="1"/>
        <v>157.4722222222222</v>
      </c>
      <c r="Y129" s="23">
        <f t="shared" si="2"/>
        <v>175.08333333333334</v>
      </c>
      <c r="Z129" s="23">
        <f t="shared" si="3"/>
        <v>154.3224242424242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193.60555555555555</v>
      </c>
      <c r="AJ129" s="9">
        <f t="shared" si="8"/>
        <v>0.51177783652010456</v>
      </c>
      <c r="AK129" s="9">
        <f t="shared" si="9"/>
        <v>0.51177783652010456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Encargos'!$L47)</f>
        <v>284</v>
      </c>
      <c r="O130" s="4">
        <f>Forward!O130+(-'Swap - Encargos'!F47-'Swap - Encargos'!$L47)</f>
        <v>213</v>
      </c>
      <c r="P130" s="4">
        <f>Forward!P130+(-'Swap - Encargos'!G47-'Swap - Encargos'!$L47)</f>
        <v>173</v>
      </c>
      <c r="Q130" s="4">
        <f>Forward!Q130+(-'Swap - Encargos'!H47-'Swap - Encargos'!$L47)</f>
        <v>162</v>
      </c>
      <c r="R130" s="4">
        <f>Forward!R130+(-'Swap - Encargos'!I47-'Swap - Encargos'!$L47)</f>
        <v>172</v>
      </c>
      <c r="S130" s="4">
        <f>Forward!S130+(-'Swap - Encargos'!J47-'Swap - Encargos'!$L47)</f>
        <v>173</v>
      </c>
      <c r="T130" s="4">
        <f>Forward!T130+(-'Swap - Encargos'!K47-'Swap - Encargos'!$L47)</f>
        <v>165</v>
      </c>
      <c r="U130" s="4">
        <f>Forward!U130</f>
        <v>0</v>
      </c>
      <c r="V130" s="6"/>
      <c r="W130" s="20">
        <f t="shared" si="0"/>
        <v>196.22222222222223</v>
      </c>
      <c r="X130" s="20">
        <f t="shared" si="1"/>
        <v>157.4722222222222</v>
      </c>
      <c r="Y130" s="23">
        <f t="shared" si="2"/>
        <v>186</v>
      </c>
      <c r="Z130" s="23">
        <f t="shared" si="3"/>
        <v>154.3224242424242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182.07777777777778</v>
      </c>
      <c r="AJ130" s="9">
        <f t="shared" si="8"/>
        <v>0.48130525450113076</v>
      </c>
      <c r="AK130" s="9">
        <f t="shared" si="9"/>
        <v>0.48130525450113076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Encargos'!$L48)</f>
        <v>278</v>
      </c>
      <c r="O131" s="4">
        <f>Forward!O131+(-'Swap - Encargos'!F48-'Swap - Encargos'!$L48)</f>
        <v>195</v>
      </c>
      <c r="P131" s="4">
        <f>Forward!P131+(-'Swap - Encargos'!G48-'Swap - Encargos'!$L48)</f>
        <v>173</v>
      </c>
      <c r="Q131" s="4">
        <f>Forward!Q131+(-'Swap - Encargos'!H48-'Swap - Encargos'!$L48)</f>
        <v>176</v>
      </c>
      <c r="R131" s="4">
        <f>Forward!R131+(-'Swap - Encargos'!I48-'Swap - Encargos'!$L48)</f>
        <v>183</v>
      </c>
      <c r="S131" s="4">
        <f>Forward!S131+(-'Swap - Encargos'!J48-'Swap - Encargos'!$L48)</f>
        <v>185</v>
      </c>
      <c r="T131" s="4">
        <f>Forward!T131+(-'Swap - Encargos'!K48-'Swap - Encargos'!$L48)</f>
        <v>172</v>
      </c>
      <c r="U131" s="4">
        <f>Forward!U131</f>
        <v>0</v>
      </c>
      <c r="V131" s="6"/>
      <c r="W131" s="20">
        <f t="shared" si="0"/>
        <v>189.83333333333334</v>
      </c>
      <c r="X131" s="20">
        <f t="shared" si="1"/>
        <v>157.4722222222222</v>
      </c>
      <c r="Y131" s="23">
        <f t="shared" si="2"/>
        <v>187.05</v>
      </c>
      <c r="Z131" s="23">
        <f t="shared" si="3"/>
        <v>154.3224242424242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188.46666666666667</v>
      </c>
      <c r="AJ131" s="9">
        <f t="shared" si="8"/>
        <v>0.49819367345140542</v>
      </c>
      <c r="AK131" s="9">
        <f>IF(AJ131&gt;0,AJ131,0)</f>
        <v>0.49819367345140542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Encargos'!$L49)</f>
        <v>248</v>
      </c>
      <c r="O132" s="4">
        <f>Forward!O132+(-'Swap - Encargos'!F49-'Swap - Encargos'!$L49)</f>
        <v>190</v>
      </c>
      <c r="P132" s="4">
        <f>Forward!P132+(-'Swap - Encargos'!G49-'Swap - Encargos'!$L49)</f>
        <v>169</v>
      </c>
      <c r="Q132" s="4">
        <f>Forward!Q132+(-'Swap - Encargos'!H49-'Swap - Encargos'!$L49)</f>
        <v>174</v>
      </c>
      <c r="R132" s="4">
        <f>Forward!R132+(-'Swap - Encargos'!I49-'Swap - Encargos'!$L49)</f>
        <v>172</v>
      </c>
      <c r="S132" s="4">
        <f>Forward!S132+(-'Swap - Encargos'!J49-'Swap - Encargos'!$L49)</f>
        <v>179</v>
      </c>
      <c r="T132" s="4">
        <f>Forward!T132+(-'Swap - Encargos'!K49-'Swap - Encargos'!$L49)</f>
        <v>171</v>
      </c>
      <c r="U132" s="4">
        <f>Forward!U132</f>
        <v>0</v>
      </c>
      <c r="V132" s="6"/>
      <c r="W132" s="20">
        <f t="shared" si="0"/>
        <v>181.77777777777777</v>
      </c>
      <c r="X132" s="20">
        <f t="shared" si="1"/>
        <v>157.4722222222222</v>
      </c>
      <c r="Y132" s="23">
        <f t="shared" si="2"/>
        <v>179.1</v>
      </c>
      <c r="Z132" s="23">
        <f t="shared" si="3"/>
        <v>154.3224242424242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196.52222222222224</v>
      </c>
      <c r="AJ132" s="9">
        <f t="shared" si="8"/>
        <v>0.5194877669104474</v>
      </c>
      <c r="AK132" s="9">
        <f>IF(AJ132&gt;0,AJ132,0)</f>
        <v>0.5194877669104474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Encargos'!$L50)</f>
        <v>273</v>
      </c>
      <c r="O133" s="4">
        <f>Forward!O133+(-'Swap - Encargos'!F50-'Swap - Encargos'!$L50)</f>
        <v>230</v>
      </c>
      <c r="P133" s="4">
        <f>Forward!P133+(-'Swap - Encargos'!G50-'Swap - Encargos'!$L50)</f>
        <v>204</v>
      </c>
      <c r="Q133" s="4">
        <f>Forward!Q133+(-'Swap - Encargos'!H50-'Swap - Encargos'!$L50)</f>
        <v>206</v>
      </c>
      <c r="R133" s="4">
        <f>Forward!R133+(-'Swap - Encargos'!I50-'Swap - Encargos'!$L50)</f>
        <v>184</v>
      </c>
      <c r="S133" s="4">
        <f>Forward!S133+(-'Swap - Encargos'!J50-'Swap - Encargos'!$L50)</f>
        <v>168</v>
      </c>
      <c r="T133" s="4">
        <f>Forward!T133+(-'Swap - Encargos'!K50-'Swap - Encargos'!$L50)</f>
        <v>156</v>
      </c>
      <c r="U133" s="4">
        <f>Forward!U133</f>
        <v>0</v>
      </c>
      <c r="V133" s="6"/>
      <c r="W133" s="20">
        <f t="shared" si="0"/>
        <v>215.19444444444446</v>
      </c>
      <c r="X133" s="20">
        <f t="shared" si="1"/>
        <v>157.4722222222222</v>
      </c>
      <c r="Y133" s="23">
        <f t="shared" si="2"/>
        <v>200.15</v>
      </c>
      <c r="Z133" s="23">
        <f t="shared" si="3"/>
        <v>154.3224242424242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163.10555555555555</v>
      </c>
      <c r="AJ133" s="9">
        <f t="shared" si="8"/>
        <v>0.43115399300966312</v>
      </c>
      <c r="AK133" s="9">
        <f>IF(AJ133&gt;0,AJ133,0)</f>
        <v>0.43115399300966312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Encargos'!$L51)</f>
        <v>296</v>
      </c>
      <c r="P134" s="4">
        <f>Forward!P134+(-'Swap - Encargos'!G51-'Swap - Encargos'!$L51)</f>
        <v>229</v>
      </c>
      <c r="Q134" s="4">
        <f>Forward!Q134+(-'Swap - Encargos'!H51-'Swap - Encargos'!$L51)</f>
        <v>223</v>
      </c>
      <c r="R134" s="4">
        <f>Forward!R134+(-'Swap - Encargos'!I51-'Swap - Encargos'!$L51)</f>
        <v>206</v>
      </c>
      <c r="S134" s="4">
        <f>Forward!S134+(-'Swap - Encargos'!J51-'Swap - Encargos'!$L51)</f>
        <v>177</v>
      </c>
      <c r="T134" s="4">
        <f>Forward!T134+(-'Swap - Encargos'!K51-'Swap - Encargos'!$L51)</f>
        <v>167</v>
      </c>
      <c r="U134" s="4">
        <f>Forward!U134</f>
        <v>0</v>
      </c>
      <c r="V134" s="6"/>
      <c r="W134" s="20">
        <f t="shared" si="0"/>
        <v>249.33333333333334</v>
      </c>
      <c r="X134" s="20">
        <f t="shared" si="1"/>
        <v>157.4722222222222</v>
      </c>
      <c r="Y134" s="23">
        <f t="shared" si="2"/>
        <v>226.2</v>
      </c>
      <c r="Z134" s="23">
        <f t="shared" si="3"/>
        <v>154.3224242424242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140.66666666666666</v>
      </c>
      <c r="AJ134" s="9">
        <f t="shared" si="8"/>
        <v>0.36068376068376068</v>
      </c>
      <c r="AK134" s="9">
        <f>IF(AJ134&gt;0,AJ134,0)</f>
        <v>0.36068376068376068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Encargos'!$L52)</f>
        <v>345</v>
      </c>
      <c r="P135" s="4">
        <f>Forward!P135+(-'Swap - Encargos'!G52-'Swap - Encargos'!$L52)</f>
        <v>233</v>
      </c>
      <c r="Q135" s="4">
        <f>Forward!Q135+(-'Swap - Encargos'!H52-'Swap - Encargos'!$L52)</f>
        <v>240</v>
      </c>
      <c r="R135" s="4">
        <f>Forward!R135+(-'Swap - Encargos'!I52-'Swap - Encargos'!$L52)</f>
        <v>213</v>
      </c>
      <c r="S135" s="4">
        <f>Forward!S135+(-'Swap - Encargos'!J52-'Swap - Encargos'!$L52)</f>
        <v>196</v>
      </c>
      <c r="T135" s="4">
        <f>Forward!T135+(-'Swap - Encargos'!K52-'Swap - Encargos'!$L52)</f>
        <v>170</v>
      </c>
      <c r="U135" s="4">
        <f>Forward!U135</f>
        <v>0</v>
      </c>
      <c r="V135" s="6"/>
      <c r="W135" s="20">
        <f t="shared" si="0"/>
        <v>269</v>
      </c>
      <c r="X135" s="20">
        <f t="shared" si="1"/>
        <v>157.4722222222222</v>
      </c>
      <c r="Y135" s="23">
        <f t="shared" si="2"/>
        <v>242.48333333333332</v>
      </c>
      <c r="Z135" s="23">
        <f t="shared" si="3"/>
        <v>154.3224242424242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121</v>
      </c>
      <c r="AJ135" s="9">
        <f>(AE135-W135)/AE135</f>
        <v>0.31025641025641026</v>
      </c>
      <c r="AK135" s="9">
        <f>IF(AJ135&gt;0,AJ135,0)</f>
        <v>0.31025641025641026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Encargos'!$L53)</f>
        <v>304</v>
      </c>
      <c r="P136" s="4">
        <f>Forward!P136+(-'Swap - Encargos'!G53-'Swap - Encargos'!$L53)</f>
        <v>221</v>
      </c>
      <c r="Q136" s="4">
        <f>Forward!Q136+(-'Swap - Encargos'!H53-'Swap - Encargos'!$L53)</f>
        <v>221</v>
      </c>
      <c r="R136" s="4">
        <f>Forward!R136+(-'Swap - Encargos'!I53-'Swap - Encargos'!$L53)</f>
        <v>206</v>
      </c>
      <c r="S136" s="4">
        <f>Forward!S136+(-'Swap - Encargos'!J53-'Swap - Encargos'!$L53)</f>
        <v>195</v>
      </c>
      <c r="T136" s="4">
        <f>Forward!T136+(-'Swap - Encargos'!K53-'Swap - Encargos'!$L53)</f>
        <v>182</v>
      </c>
      <c r="U136" s="4">
        <f>Forward!U136</f>
        <v>0</v>
      </c>
      <c r="V136" s="6"/>
      <c r="W136" s="20">
        <f t="shared" si="0"/>
        <v>243.22222222222223</v>
      </c>
      <c r="X136" s="20">
        <f t="shared" si="1"/>
        <v>157.4722222222222</v>
      </c>
      <c r="Y136" s="23">
        <f t="shared" si="2"/>
        <v>225.33333333333334</v>
      </c>
      <c r="Z136" s="23">
        <f t="shared" si="3"/>
        <v>154.3224242424242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146.77777777777777</v>
      </c>
      <c r="AJ136" s="9">
        <f t="shared" ref="AJ136:AJ139" si="18">(AE136-W136)/AE136</f>
        <v>0.37635327635327631</v>
      </c>
      <c r="AK136" s="9">
        <f t="shared" ref="AK136:AK139" si="19">IF(AJ136&gt;0,AJ136,0)</f>
        <v>0.37635327635327631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Encargos'!$L54)</f>
        <v>236</v>
      </c>
      <c r="P137" s="4">
        <f>Forward!P137+(-'Swap - Encargos'!G54-'Swap - Encargos'!$L54)</f>
        <v>218</v>
      </c>
      <c r="Q137" s="4">
        <f>Forward!Q137+(-'Swap - Encargos'!H54-'Swap - Encargos'!$L54)</f>
        <v>221</v>
      </c>
      <c r="R137" s="4">
        <f>Forward!R137+(-'Swap - Encargos'!I54-'Swap - Encargos'!$L54)</f>
        <v>202</v>
      </c>
      <c r="S137" s="4">
        <f>Forward!S137+(-'Swap - Encargos'!J54-'Swap - Encargos'!$L54)</f>
        <v>182</v>
      </c>
      <c r="T137" s="4">
        <f>Forward!T137+(-'Swap - Encargos'!K54-'Swap - Encargos'!$L54)</f>
        <v>176</v>
      </c>
      <c r="U137" s="4">
        <f>Forward!U137</f>
        <v>0</v>
      </c>
      <c r="V137" s="4"/>
      <c r="W137" s="20">
        <f t="shared" si="0"/>
        <v>222.16666666666666</v>
      </c>
      <c r="X137" s="20">
        <f t="shared" si="1"/>
        <v>157.4722222222222</v>
      </c>
      <c r="Y137" s="23">
        <f t="shared" si="2"/>
        <v>208.8</v>
      </c>
      <c r="Z137" s="23">
        <f t="shared" si="3"/>
        <v>154.3224242424242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167.83333333333334</v>
      </c>
      <c r="AJ137" s="9">
        <f t="shared" si="18"/>
        <v>0.43034188034188037</v>
      </c>
      <c r="AK137" s="9">
        <f t="shared" si="19"/>
        <v>0.43034188034188037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Encargos'!$L55)</f>
        <v>278</v>
      </c>
      <c r="P138" s="4">
        <f>Forward!P138+(-'Swap - Encargos'!G55-'Swap - Encargos'!$L55)</f>
        <v>233</v>
      </c>
      <c r="Q138" s="4">
        <f>Forward!Q138+(-'Swap - Encargos'!H55-'Swap - Encargos'!$L55)</f>
        <v>224</v>
      </c>
      <c r="R138" s="4">
        <f>Forward!R138+(-'Swap - Encargos'!I55-'Swap - Encargos'!$L55)</f>
        <v>206</v>
      </c>
      <c r="S138" s="4">
        <f>Forward!S138+(-'Swap - Encargos'!J55-'Swap - Encargos'!$L55)</f>
        <v>201</v>
      </c>
      <c r="T138" s="4">
        <f>Forward!T138+(-'Swap - Encargos'!K55-'Swap - Encargos'!$L55)</f>
        <v>179</v>
      </c>
      <c r="U138" s="4">
        <f>Forward!U138</f>
        <v>0</v>
      </c>
      <c r="V138" s="4"/>
      <c r="W138" s="20">
        <f t="shared" si="0"/>
        <v>237</v>
      </c>
      <c r="X138" s="20">
        <f t="shared" si="1"/>
        <v>157.4722222222222</v>
      </c>
      <c r="Y138" s="23">
        <f t="shared" si="2"/>
        <v>221.8</v>
      </c>
      <c r="Z138" s="23">
        <f t="shared" si="3"/>
        <v>154.3224242424242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153</v>
      </c>
      <c r="AJ138" s="9">
        <f t="shared" si="18"/>
        <v>0.3923076923076923</v>
      </c>
      <c r="AK138" s="9">
        <f t="shared" si="19"/>
        <v>0.3923076923076923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Encargos'!$L56)</f>
        <v>265</v>
      </c>
      <c r="P139" s="4">
        <f>Forward!P139+(-'Swap - Encargos'!G56-'Swap - Encargos'!$L56)</f>
        <v>242</v>
      </c>
      <c r="Q139" s="4">
        <f>Forward!Q139+(-'Swap - Encargos'!H56-'Swap - Encargos'!$L56)</f>
        <v>227</v>
      </c>
      <c r="R139" s="4">
        <f>Forward!R139+(-'Swap - Encargos'!I56-'Swap - Encargos'!$L56)</f>
        <v>211</v>
      </c>
      <c r="S139" s="4">
        <f>Forward!S139+(-'Swap - Encargos'!J56-'Swap - Encargos'!$L56)</f>
        <v>193</v>
      </c>
      <c r="T139" s="4">
        <f>Forward!T139+(-'Swap - Encargos'!K56-'Swap - Encargos'!$L56)</f>
        <v>183</v>
      </c>
      <c r="U139" s="4">
        <f>Forward!U139</f>
        <v>0</v>
      </c>
      <c r="V139" s="4"/>
      <c r="W139" s="20">
        <f t="shared" si="0"/>
        <v>237.16666666666666</v>
      </c>
      <c r="X139" s="20">
        <f t="shared" si="1"/>
        <v>157.4722222222222</v>
      </c>
      <c r="Y139" s="23">
        <f t="shared" si="2"/>
        <v>220.76666666666668</v>
      </c>
      <c r="Z139" s="23">
        <f t="shared" si="3"/>
        <v>154.3224242424242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152.83333333333334</v>
      </c>
      <c r="AJ139" s="9">
        <f t="shared" si="18"/>
        <v>0.39188034188034193</v>
      </c>
      <c r="AK139" s="9">
        <f t="shared" si="19"/>
        <v>0.39188034188034193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Encargos'!$L57)</f>
        <v>228</v>
      </c>
      <c r="P140" s="4">
        <f>Forward!P140+(-'Swap - Encargos'!G57-'Swap - Encargos'!$L57)</f>
        <v>243</v>
      </c>
      <c r="Q140" s="4">
        <f>Forward!Q140+(-'Swap - Encargos'!H57-'Swap - Encargos'!$L57)</f>
        <v>229</v>
      </c>
      <c r="R140" s="4">
        <f>Forward!R140+(-'Swap - Encargos'!I57-'Swap - Encargos'!$L57)</f>
        <v>211</v>
      </c>
      <c r="S140" s="4">
        <f>Forward!S140+(-'Swap - Encargos'!J57-'Swap - Encargos'!$L57)</f>
        <v>188</v>
      </c>
      <c r="T140" s="4">
        <f>Forward!T140+(-'Swap - Encargos'!K57-'Swap - Encargos'!$L57)</f>
        <v>181</v>
      </c>
      <c r="U140" s="4">
        <f>Forward!U140</f>
        <v>0</v>
      </c>
      <c r="V140" s="4"/>
      <c r="W140" s="20">
        <f t="shared" si="0"/>
        <v>230.5</v>
      </c>
      <c r="X140" s="20">
        <f t="shared" si="1"/>
        <v>157.4722222222222</v>
      </c>
      <c r="Y140" s="23">
        <f t="shared" si="2"/>
        <v>215.1</v>
      </c>
      <c r="Z140" s="23">
        <f t="shared" si="3"/>
        <v>154.3224242424242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159.5</v>
      </c>
      <c r="AJ140" s="9">
        <f t="shared" ref="AJ140" si="23">(AE140-W140)/AE140</f>
        <v>0.40897435897435896</v>
      </c>
      <c r="AK140" s="9">
        <f t="shared" ref="AK140" si="24">IF(AJ140&gt;0,AJ140,0)</f>
        <v>0.40897435897435896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A572F-D89F-4507-B9D0-9324BC474EB8}">
  <dimension ref="A1:CV145"/>
  <sheetViews>
    <sheetView topLeftCell="A100" zoomScale="85" zoomScaleNormal="85" workbookViewId="0">
      <selection activeCell="M104" sqref="M10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Encargos'!$L3)</f>
        <v>204</v>
      </c>
      <c r="L86" s="4">
        <f>Forward!L86+(-'Swap - Encargos'!$L3)</f>
        <v>211</v>
      </c>
      <c r="M86" s="4">
        <f>Forward!M86+(-'Swap - Encargos'!$L3)</f>
        <v>184</v>
      </c>
      <c r="N86" s="4">
        <f>Forward!N86+(-'Swap - Encargos'!$L3)</f>
        <v>169</v>
      </c>
      <c r="O86" s="4">
        <f>Forward!O86+(-'Swap - Encargos'!$L3)</f>
        <v>161</v>
      </c>
      <c r="P86" s="4">
        <f>Forward!P86+(-'Swap - Encargos'!$L3)</f>
        <v>153</v>
      </c>
      <c r="Q86" s="4">
        <f>Forward!Q86+(-'Swap - Encargos'!$L3)</f>
        <v>148</v>
      </c>
      <c r="R86" s="4">
        <f>Forward!R86+(-'Swap - Encargos'!$L3)</f>
        <v>143</v>
      </c>
      <c r="S86" s="4">
        <f>Forward!S86+(-'Swap - Encargos'!$L3)</f>
        <v>138</v>
      </c>
      <c r="T86" s="4">
        <f>Forward!T86+(-'Swap - Encargos'!$L3)</f>
        <v>133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199.66666666666666</v>
      </c>
      <c r="X86" s="20">
        <f t="shared" ref="X86:X140" si="1">AVERAGE($W$2:$W$198)</f>
        <v>173.29292929292933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185.8</v>
      </c>
      <c r="Z86" s="23">
        <f t="shared" ref="Z86:Z140" si="3">AVERAGE($Y$2:$Y$198)</f>
        <v>166.81303030303025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106.33333333333334</v>
      </c>
      <c r="AJ86" s="9">
        <f t="shared" ref="AJ86:AJ134" si="8">(AE86-W86)/AE86</f>
        <v>0.34749455337690632</v>
      </c>
      <c r="AK86" s="9">
        <f t="shared" ref="AK86:AK130" si="9">IF(AJ86&gt;0,AJ86,0)</f>
        <v>0.34749455337690632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Encargos'!$L4)</f>
        <v>143</v>
      </c>
      <c r="L87" s="4">
        <f>Forward!L87+(-'Swap - Encargos'!$L4)</f>
        <v>204</v>
      </c>
      <c r="M87" s="4">
        <f>Forward!M87+(-'Swap - Encargos'!$L4)</f>
        <v>189</v>
      </c>
      <c r="N87" s="4">
        <f>Forward!N87+(-'Swap - Encargos'!$L4)</f>
        <v>171</v>
      </c>
      <c r="O87" s="4">
        <f>Forward!O87+(-'Swap - Encargos'!$L4)</f>
        <v>163</v>
      </c>
      <c r="P87" s="4">
        <f>Forward!P87+(-'Swap - Encargos'!$L4)</f>
        <v>155</v>
      </c>
      <c r="Q87" s="4">
        <f>Forward!Q87+(-'Swap - Encargos'!$L4)</f>
        <v>150</v>
      </c>
      <c r="R87" s="4">
        <f>Forward!R87+(-'Swap - Encargos'!$L4)</f>
        <v>145</v>
      </c>
      <c r="S87" s="4">
        <f>Forward!S87+(-'Swap - Encargos'!$L4)</f>
        <v>140</v>
      </c>
      <c r="T87" s="4">
        <f>Forward!T87+(-'Swap - Encargos'!$L4)</f>
        <v>135</v>
      </c>
      <c r="U87" s="4">
        <f>Forward!U87</f>
        <v>0</v>
      </c>
      <c r="V87" s="6"/>
      <c r="W87" s="20">
        <f t="shared" si="0"/>
        <v>179.44444444444446</v>
      </c>
      <c r="X87" s="20">
        <f t="shared" si="1"/>
        <v>173.29292929292933</v>
      </c>
      <c r="Y87" s="23">
        <f t="shared" si="2"/>
        <v>174.2</v>
      </c>
      <c r="Z87" s="23">
        <f t="shared" si="3"/>
        <v>166.81303030303025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126.55555555555554</v>
      </c>
      <c r="AJ87" s="9">
        <f t="shared" si="8"/>
        <v>0.4135802469135802</v>
      </c>
      <c r="AK87" s="9">
        <f t="shared" si="9"/>
        <v>0.4135802469135802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Encargos'!$L5)</f>
        <v>162</v>
      </c>
      <c r="L88" s="4">
        <f>Forward!L88+(-'Swap - Encargos'!$L5)</f>
        <v>228</v>
      </c>
      <c r="M88" s="4">
        <f>Forward!M88+(-'Swap - Encargos'!$L5)</f>
        <v>195</v>
      </c>
      <c r="N88" s="4">
        <f>Forward!N88+(-'Swap - Encargos'!$L5)</f>
        <v>170</v>
      </c>
      <c r="O88" s="4">
        <f>Forward!O88+(-'Swap - Encargos'!$L5)</f>
        <v>162</v>
      </c>
      <c r="P88" s="4">
        <f>Forward!P88+(-'Swap - Encargos'!$L5)</f>
        <v>154</v>
      </c>
      <c r="Q88" s="4">
        <f>Forward!Q88+(-'Swap - Encargos'!$L5)</f>
        <v>149</v>
      </c>
      <c r="R88" s="4">
        <f>Forward!R88+(-'Swap - Encargos'!$L5)</f>
        <v>144</v>
      </c>
      <c r="S88" s="4">
        <f>Forward!S88+(-'Swap - Encargos'!$L5)</f>
        <v>139</v>
      </c>
      <c r="T88" s="4">
        <f>Forward!T88+(-'Swap - Encargos'!$L5)</f>
        <v>134</v>
      </c>
      <c r="U88" s="4">
        <f>Forward!U88</f>
        <v>0</v>
      </c>
      <c r="V88" s="6"/>
      <c r="W88" s="20">
        <f t="shared" si="0"/>
        <v>195.44444444444446</v>
      </c>
      <c r="X88" s="20">
        <f t="shared" si="1"/>
        <v>173.29292929292933</v>
      </c>
      <c r="Y88" s="23">
        <f t="shared" si="2"/>
        <v>183.13333333333333</v>
      </c>
      <c r="Z88" s="23">
        <f t="shared" si="3"/>
        <v>166.81303030303025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110.55555555555554</v>
      </c>
      <c r="AJ88" s="9">
        <f t="shared" si="8"/>
        <v>0.36129266521423381</v>
      </c>
      <c r="AK88" s="9">
        <f t="shared" si="9"/>
        <v>0.36129266521423381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Encargos'!$L6)</f>
        <v>142</v>
      </c>
      <c r="L89" s="4">
        <f>Forward!L89+(-'Swap - Encargos'!$L6)</f>
        <v>228</v>
      </c>
      <c r="M89" s="4">
        <f>Forward!M89+(-'Swap - Encargos'!$L6)</f>
        <v>203</v>
      </c>
      <c r="N89" s="4">
        <f>Forward!N89+(-'Swap - Encargos'!$L6)</f>
        <v>172</v>
      </c>
      <c r="O89" s="4">
        <f>Forward!O89+(-'Swap - Encargos'!$L6)</f>
        <v>164</v>
      </c>
      <c r="P89" s="4">
        <f>Forward!P89+(-'Swap - Encargos'!$L6)</f>
        <v>156</v>
      </c>
      <c r="Q89" s="4">
        <f>Forward!Q89+(-'Swap - Encargos'!$L6)</f>
        <v>151</v>
      </c>
      <c r="R89" s="4">
        <f>Forward!R89+(-'Swap - Encargos'!$L6)</f>
        <v>146</v>
      </c>
      <c r="S89" s="4">
        <f>Forward!S89+(-'Swap - Encargos'!$L6)</f>
        <v>141</v>
      </c>
      <c r="T89" s="4">
        <f>Forward!T89+(-'Swap - Encargos'!$L6)</f>
        <v>136</v>
      </c>
      <c r="U89" s="4">
        <f>Forward!U89</f>
        <v>0</v>
      </c>
      <c r="V89" s="6"/>
      <c r="W89" s="20">
        <f t="shared" si="0"/>
        <v>193.5</v>
      </c>
      <c r="X89" s="20">
        <f t="shared" si="1"/>
        <v>173.29292929292933</v>
      </c>
      <c r="Y89" s="23">
        <f t="shared" si="2"/>
        <v>182.5</v>
      </c>
      <c r="Z89" s="23">
        <f t="shared" si="3"/>
        <v>166.81303030303025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112.5</v>
      </c>
      <c r="AJ89" s="9">
        <f t="shared" si="8"/>
        <v>0.36764705882352944</v>
      </c>
      <c r="AK89" s="9">
        <f t="shared" si="9"/>
        <v>0.36764705882352944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Encargos'!$L7)</f>
        <v>140</v>
      </c>
      <c r="L90" s="4">
        <f>Forward!L90+(-'Swap - Encargos'!$L7)</f>
        <v>205</v>
      </c>
      <c r="M90" s="4">
        <f>Forward!M90+(-'Swap - Encargos'!$L7)</f>
        <v>198</v>
      </c>
      <c r="N90" s="4">
        <f>Forward!N90+(-'Swap - Encargos'!$L7)</f>
        <v>178</v>
      </c>
      <c r="O90" s="4">
        <f>Forward!O90+(-'Swap - Encargos'!$L7)</f>
        <v>170</v>
      </c>
      <c r="P90" s="4">
        <f>Forward!P90+(-'Swap - Encargos'!$L7)</f>
        <v>162</v>
      </c>
      <c r="Q90" s="4">
        <f>Forward!Q90+(-'Swap - Encargos'!$L7)</f>
        <v>157</v>
      </c>
      <c r="R90" s="4">
        <f>Forward!R90+(-'Swap - Encargos'!$L7)</f>
        <v>152</v>
      </c>
      <c r="S90" s="4">
        <f>Forward!S90+(-'Swap - Encargos'!$L7)</f>
        <v>147</v>
      </c>
      <c r="T90" s="4">
        <f>Forward!T90+(-'Swap - Encargos'!$L7)</f>
        <v>142</v>
      </c>
      <c r="U90" s="4">
        <f>Forward!U90</f>
        <v>0</v>
      </c>
      <c r="V90" s="6"/>
      <c r="W90" s="20">
        <f t="shared" si="0"/>
        <v>185.22222222222223</v>
      </c>
      <c r="X90" s="20">
        <f t="shared" si="1"/>
        <v>173.29292929292933</v>
      </c>
      <c r="Y90" s="23">
        <f t="shared" si="2"/>
        <v>179.66666666666666</v>
      </c>
      <c r="Z90" s="23">
        <f t="shared" si="3"/>
        <v>166.81303030303025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120.77777777777777</v>
      </c>
      <c r="AJ90" s="9">
        <f t="shared" si="8"/>
        <v>0.39469862018881624</v>
      </c>
      <c r="AK90" s="9">
        <f t="shared" si="9"/>
        <v>0.39469862018881624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Encargos'!$L8)</f>
        <v>134</v>
      </c>
      <c r="L91" s="4">
        <f>Forward!L91+(-'Swap - Encargos'!$L8)</f>
        <v>202</v>
      </c>
      <c r="M91" s="4">
        <f>Forward!M91+(-'Swap - Encargos'!$L8)</f>
        <v>193</v>
      </c>
      <c r="N91" s="4">
        <f>Forward!N91+(-'Swap - Encargos'!$L8)</f>
        <v>172</v>
      </c>
      <c r="O91" s="4">
        <f>Forward!O91+(-'Swap - Encargos'!$L8)</f>
        <v>164</v>
      </c>
      <c r="P91" s="4">
        <f>Forward!P91+(-'Swap - Encargos'!$L8)</f>
        <v>156</v>
      </c>
      <c r="Q91" s="4">
        <f>Forward!Q91+(-'Swap - Encargos'!$L8)</f>
        <v>151</v>
      </c>
      <c r="R91" s="4">
        <f>Forward!R91+(-'Swap - Encargos'!$L8)</f>
        <v>146</v>
      </c>
      <c r="S91" s="4">
        <f>Forward!S91+(-'Swap - Encargos'!$L8)</f>
        <v>141</v>
      </c>
      <c r="T91" s="4">
        <f>Forward!T91+(-'Swap - Encargos'!$L8)</f>
        <v>136</v>
      </c>
      <c r="U91" s="4">
        <f>Forward!U91</f>
        <v>0</v>
      </c>
      <c r="V91" s="6"/>
      <c r="W91" s="20">
        <f t="shared" si="0"/>
        <v>181.61111111111111</v>
      </c>
      <c r="X91" s="20">
        <f t="shared" si="1"/>
        <v>173.29292929292933</v>
      </c>
      <c r="Y91" s="23">
        <f t="shared" si="2"/>
        <v>174.83333333333334</v>
      </c>
      <c r="Z91" s="23">
        <f t="shared" si="3"/>
        <v>166.81303030303025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124.38888888888889</v>
      </c>
      <c r="AJ91" s="9">
        <f t="shared" si="8"/>
        <v>0.40649963689179375</v>
      </c>
      <c r="AK91" s="9">
        <f t="shared" si="9"/>
        <v>0.40649963689179375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Encargos'!$L9)</f>
        <v>67</v>
      </c>
      <c r="L92" s="4">
        <f>Forward!L92+(-'Swap - Encargos'!$L9)</f>
        <v>187</v>
      </c>
      <c r="M92" s="4">
        <f>Forward!M92+(-'Swap - Encargos'!$L9)</f>
        <v>187</v>
      </c>
      <c r="N92" s="4">
        <f>Forward!N92+(-'Swap - Encargos'!$L9)</f>
        <v>173</v>
      </c>
      <c r="O92" s="4">
        <f>Forward!O92+(-'Swap - Encargos'!$L9)</f>
        <v>165</v>
      </c>
      <c r="P92" s="4">
        <f>Forward!P92+(-'Swap - Encargos'!$L9)</f>
        <v>157</v>
      </c>
      <c r="Q92" s="4">
        <f>Forward!Q92+(-'Swap - Encargos'!$L9)</f>
        <v>152</v>
      </c>
      <c r="R92" s="4">
        <f>Forward!R92+(-'Swap - Encargos'!$L9)</f>
        <v>147</v>
      </c>
      <c r="S92" s="4">
        <f>Forward!S92+(-'Swap - Encargos'!$L9)</f>
        <v>142</v>
      </c>
      <c r="T92" s="4">
        <f>Forward!T92+(-'Swap - Encargos'!$L9)</f>
        <v>137</v>
      </c>
      <c r="U92" s="4">
        <f>Forward!U92</f>
        <v>0</v>
      </c>
      <c r="V92" s="6"/>
      <c r="W92" s="20">
        <f t="shared" si="0"/>
        <v>164.66666666666666</v>
      </c>
      <c r="X92" s="20">
        <f t="shared" si="1"/>
        <v>173.29292929292933</v>
      </c>
      <c r="Y92" s="23">
        <f t="shared" si="2"/>
        <v>164.8</v>
      </c>
      <c r="Z92" s="23">
        <f t="shared" si="3"/>
        <v>166.81303030303025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141.33333333333334</v>
      </c>
      <c r="AJ92" s="9">
        <f t="shared" si="8"/>
        <v>0.46187363834422662</v>
      </c>
      <c r="AK92" s="9">
        <f t="shared" si="9"/>
        <v>0.46187363834422662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Encargos'!$L10)</f>
        <v>69</v>
      </c>
      <c r="L93" s="4">
        <f>Forward!L93+(-'Swap - Encargos'!$L10)</f>
        <v>173</v>
      </c>
      <c r="M93" s="4">
        <f>Forward!M93+(-'Swap - Encargos'!$L10)</f>
        <v>178</v>
      </c>
      <c r="N93" s="4">
        <f>Forward!N93+(-'Swap - Encargos'!$L10)</f>
        <v>168</v>
      </c>
      <c r="O93" s="4">
        <f>Forward!O93+(-'Swap - Encargos'!$L10)</f>
        <v>160</v>
      </c>
      <c r="P93" s="4">
        <f>Forward!P93+(-'Swap - Encargos'!$L10)</f>
        <v>152</v>
      </c>
      <c r="Q93" s="4">
        <f>Forward!Q93+(-'Swap - Encargos'!$L10)</f>
        <v>147</v>
      </c>
      <c r="R93" s="4">
        <f>Forward!R93+(-'Swap - Encargos'!$L10)</f>
        <v>142</v>
      </c>
      <c r="S93" s="4">
        <f>Forward!S93+(-'Swap - Encargos'!$L10)</f>
        <v>137</v>
      </c>
      <c r="T93" s="4">
        <f>Forward!T93+(-'Swap - Encargos'!$L10)</f>
        <v>132</v>
      </c>
      <c r="U93" s="4">
        <f>Forward!U93</f>
        <v>0</v>
      </c>
      <c r="V93" s="6"/>
      <c r="W93" s="20">
        <f t="shared" si="0"/>
        <v>159.25</v>
      </c>
      <c r="X93" s="20">
        <f t="shared" si="1"/>
        <v>173.29292929292933</v>
      </c>
      <c r="Y93" s="23">
        <f t="shared" si="2"/>
        <v>159.28333333333333</v>
      </c>
      <c r="Z93" s="23">
        <f t="shared" si="3"/>
        <v>166.81303030303025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146.75</v>
      </c>
      <c r="AJ93" s="9">
        <f t="shared" si="8"/>
        <v>0.47957516339869283</v>
      </c>
      <c r="AK93" s="9">
        <f t="shared" si="9"/>
        <v>0.47957516339869283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Encargos'!$L11)</f>
        <v>89</v>
      </c>
      <c r="L94" s="4">
        <f>Forward!L94+(-'Swap - Encargos'!$L11)</f>
        <v>167</v>
      </c>
      <c r="M94" s="4">
        <f>Forward!M94+(-'Swap - Encargos'!$L11)</f>
        <v>174</v>
      </c>
      <c r="N94" s="4">
        <f>Forward!N94+(-'Swap - Encargos'!$L11)</f>
        <v>170</v>
      </c>
      <c r="O94" s="4">
        <f>Forward!O94+(-'Swap - Encargos'!$L11)</f>
        <v>162</v>
      </c>
      <c r="P94" s="4">
        <f>Forward!P94+(-'Swap - Encargos'!$L11)</f>
        <v>154</v>
      </c>
      <c r="Q94" s="4">
        <f>Forward!Q94+(-'Swap - Encargos'!$L11)</f>
        <v>149</v>
      </c>
      <c r="R94" s="4">
        <f>Forward!R94+(-'Swap - Encargos'!$L11)</f>
        <v>144</v>
      </c>
      <c r="S94" s="4">
        <f>Forward!S94+(-'Swap - Encargos'!$L11)</f>
        <v>139</v>
      </c>
      <c r="T94" s="4">
        <f>Forward!T94+(-'Swap - Encargos'!$L11)</f>
        <v>134</v>
      </c>
      <c r="U94" s="4">
        <f>Forward!U94</f>
        <v>0</v>
      </c>
      <c r="V94" s="6"/>
      <c r="W94" s="20">
        <f t="shared" si="0"/>
        <v>161.33333333333334</v>
      </c>
      <c r="X94" s="20">
        <f t="shared" si="1"/>
        <v>173.29292929292933</v>
      </c>
      <c r="Y94" s="23">
        <f t="shared" si="2"/>
        <v>161.06666666666666</v>
      </c>
      <c r="Z94" s="23">
        <f t="shared" si="3"/>
        <v>166.81303030303025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144.66666666666666</v>
      </c>
      <c r="AJ94" s="9">
        <f t="shared" si="8"/>
        <v>0.47276688453159038</v>
      </c>
      <c r="AK94" s="9">
        <f t="shared" si="9"/>
        <v>0.47276688453159038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Encargos'!$L12)</f>
        <v>65</v>
      </c>
      <c r="L95" s="4">
        <f>Forward!L95+(-'Swap - Encargos'!$L12)</f>
        <v>135</v>
      </c>
      <c r="M95" s="4">
        <f>Forward!M95+(-'Swap - Encargos'!$L12)</f>
        <v>155</v>
      </c>
      <c r="N95" s="4">
        <f>Forward!N95+(-'Swap - Encargos'!$L12)</f>
        <v>155</v>
      </c>
      <c r="O95" s="4">
        <f>Forward!O95+(-'Swap - Encargos'!$L12)</f>
        <v>147</v>
      </c>
      <c r="P95" s="4">
        <f>Forward!P95+(-'Swap - Encargos'!$L12)</f>
        <v>145</v>
      </c>
      <c r="Q95" s="4">
        <f>Forward!Q95+(-'Swap - Encargos'!$L12)</f>
        <v>140</v>
      </c>
      <c r="R95" s="4">
        <f>Forward!R95+(-'Swap - Encargos'!$L12)</f>
        <v>135</v>
      </c>
      <c r="S95" s="4">
        <f>Forward!S95+(-'Swap - Encargos'!$L12)</f>
        <v>130</v>
      </c>
      <c r="T95" s="4">
        <f>Forward!T95+(-'Swap - Encargos'!$L12)</f>
        <v>125</v>
      </c>
      <c r="U95" s="4">
        <f>Forward!U95</f>
        <v>0</v>
      </c>
      <c r="V95" s="6"/>
      <c r="W95" s="20">
        <f t="shared" si="0"/>
        <v>140.83333333333334</v>
      </c>
      <c r="X95" s="20">
        <f t="shared" si="1"/>
        <v>173.29292929292933</v>
      </c>
      <c r="Y95" s="23">
        <f t="shared" si="2"/>
        <v>143.4</v>
      </c>
      <c r="Z95" s="23">
        <f t="shared" si="3"/>
        <v>166.81303030303025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165.16666666666666</v>
      </c>
      <c r="AJ95" s="9">
        <f t="shared" si="8"/>
        <v>0.539760348583878</v>
      </c>
      <c r="AK95" s="9">
        <f t="shared" si="9"/>
        <v>0.539760348583878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Encargos'!$L13)</f>
        <v>60</v>
      </c>
      <c r="L96" s="4">
        <f>Forward!L96+(-'Swap - Encargos'!$L13)</f>
        <v>91</v>
      </c>
      <c r="M96" s="4">
        <f>Forward!M96+(-'Swap - Encargos'!$L13)</f>
        <v>133</v>
      </c>
      <c r="N96" s="4">
        <f>Forward!N96+(-'Swap - Encargos'!$L13)</f>
        <v>143</v>
      </c>
      <c r="O96" s="4">
        <f>Forward!O96+(-'Swap - Encargos'!$L13)</f>
        <v>135</v>
      </c>
      <c r="P96" s="4">
        <f>Forward!P96+(-'Swap - Encargos'!$L13)</f>
        <v>145</v>
      </c>
      <c r="Q96" s="4">
        <f>Forward!Q96+(-'Swap - Encargos'!$L13)</f>
        <v>140</v>
      </c>
      <c r="R96" s="4">
        <f>Forward!R96+(-'Swap - Encargos'!$L13)</f>
        <v>135</v>
      </c>
      <c r="S96" s="4">
        <f>Forward!S96+(-'Swap - Encargos'!$L13)</f>
        <v>130</v>
      </c>
      <c r="T96" s="4">
        <f>Forward!T96+(-'Swap - Encargos'!$L13)</f>
        <v>125</v>
      </c>
      <c r="U96" s="4">
        <f>Forward!U96</f>
        <v>0</v>
      </c>
      <c r="V96" s="6"/>
      <c r="W96" s="20">
        <f t="shared" si="0"/>
        <v>117.72222222222223</v>
      </c>
      <c r="X96" s="20">
        <f t="shared" si="1"/>
        <v>173.29292929292933</v>
      </c>
      <c r="Y96" s="23">
        <f t="shared" si="2"/>
        <v>126.56666666666666</v>
      </c>
      <c r="Z96" s="23">
        <f t="shared" si="3"/>
        <v>166.81303030303025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188.27777777777777</v>
      </c>
      <c r="AJ96" s="9">
        <f t="shared" si="8"/>
        <v>0.61528685548293394</v>
      </c>
      <c r="AK96" s="9">
        <f t="shared" si="9"/>
        <v>0.61528685548293394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Encargos'!$L14)</f>
        <v>61</v>
      </c>
      <c r="L97" s="4">
        <f>Forward!L97+(-'Swap - Encargos'!$L14)</f>
        <v>88</v>
      </c>
      <c r="M97" s="4">
        <f>Forward!M97+(-'Swap - Encargos'!$L14)</f>
        <v>128</v>
      </c>
      <c r="N97" s="4">
        <f>Forward!N97+(-'Swap - Encargos'!$L14)</f>
        <v>140</v>
      </c>
      <c r="O97" s="4">
        <f>Forward!O97+(-'Swap - Encargos'!$L14)</f>
        <v>132</v>
      </c>
      <c r="P97" s="4">
        <f>Forward!P97+(-'Swap - Encargos'!$L14)</f>
        <v>145</v>
      </c>
      <c r="Q97" s="4">
        <f>Forward!Q97+(-'Swap - Encargos'!$L14)</f>
        <v>140</v>
      </c>
      <c r="R97" s="4">
        <f>Forward!R97+(-'Swap - Encargos'!$L14)</f>
        <v>135</v>
      </c>
      <c r="S97" s="4">
        <f>Forward!S97+(-'Swap - Encargos'!$L14)</f>
        <v>130</v>
      </c>
      <c r="T97" s="4">
        <f>Forward!T97+(-'Swap - Encargos'!$L14)</f>
        <v>125</v>
      </c>
      <c r="U97" s="4">
        <f>Forward!U97</f>
        <v>0</v>
      </c>
      <c r="V97" s="6"/>
      <c r="W97" s="20">
        <f t="shared" si="0"/>
        <v>116.47222222222223</v>
      </c>
      <c r="X97" s="20">
        <f t="shared" si="1"/>
        <v>173.29292929292933</v>
      </c>
      <c r="Y97" s="23">
        <f t="shared" si="2"/>
        <v>125.2</v>
      </c>
      <c r="Z97" s="23">
        <f t="shared" si="3"/>
        <v>166.81303030303025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189.52777777777777</v>
      </c>
      <c r="AJ97" s="9">
        <f t="shared" si="8"/>
        <v>0.61937182280319536</v>
      </c>
      <c r="AK97" s="9">
        <f t="shared" si="9"/>
        <v>0.61937182280319536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Encargos'!$L15)</f>
        <v>78</v>
      </c>
      <c r="M98" s="4">
        <f>Forward!M98+(-'Swap - Encargos'!$L15)</f>
        <v>100</v>
      </c>
      <c r="N98" s="4">
        <f>Forward!N98+(-'Swap - Encargos'!$L15)</f>
        <v>115</v>
      </c>
      <c r="O98" s="4">
        <f>Forward!O98+(-'Swap - Encargos'!$L15)</f>
        <v>128</v>
      </c>
      <c r="P98" s="4">
        <f>Forward!P98+(-'Swap - Encargos'!$L15)</f>
        <v>149</v>
      </c>
      <c r="Q98" s="4">
        <f>Forward!Q98+(-'Swap - Encargos'!$L15)</f>
        <v>144</v>
      </c>
      <c r="R98" s="4">
        <f>Forward!R98+(-'Swap - Encargos'!$L15)</f>
        <v>139</v>
      </c>
      <c r="S98" s="4">
        <f>Forward!S98+(-'Swap - Encargos'!$L15)</f>
        <v>134</v>
      </c>
      <c r="T98" s="4">
        <f>Forward!T98+(-'Swap - Encargos'!$L15)</f>
        <v>129</v>
      </c>
      <c r="U98" s="4">
        <f>Forward!U98</f>
        <v>0</v>
      </c>
      <c r="V98" s="6"/>
      <c r="W98" s="20">
        <f t="shared" si="0"/>
        <v>97.666666666666671</v>
      </c>
      <c r="X98" s="20">
        <f t="shared" si="1"/>
        <v>173.29292929292933</v>
      </c>
      <c r="Y98" s="23">
        <f t="shared" si="2"/>
        <v>114</v>
      </c>
      <c r="Z98" s="23">
        <f t="shared" si="3"/>
        <v>166.81303030303025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219.13333333333333</v>
      </c>
      <c r="AJ98" s="9">
        <f t="shared" si="8"/>
        <v>0.69170875420875411</v>
      </c>
      <c r="AK98" s="9">
        <f t="shared" si="9"/>
        <v>0.69170875420875411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Encargos'!$L16)</f>
        <v>77</v>
      </c>
      <c r="M99" s="4">
        <f>Forward!M99+(-'Swap - Encargos'!$L16)</f>
        <v>91</v>
      </c>
      <c r="N99" s="4">
        <f>Forward!N99+(-'Swap - Encargos'!$L16)</f>
        <v>104</v>
      </c>
      <c r="O99" s="4">
        <f>Forward!O99+(-'Swap - Encargos'!$L16)</f>
        <v>115</v>
      </c>
      <c r="P99" s="4">
        <f>Forward!P99+(-'Swap - Encargos'!$L16)</f>
        <v>149</v>
      </c>
      <c r="Q99" s="4">
        <f>Forward!Q99+(-'Swap - Encargos'!$L16)</f>
        <v>148</v>
      </c>
      <c r="R99" s="4">
        <f>Forward!R99+(-'Swap - Encargos'!$L16)</f>
        <v>143</v>
      </c>
      <c r="S99" s="4">
        <f>Forward!S99+(-'Swap - Encargos'!$L16)</f>
        <v>138</v>
      </c>
      <c r="T99" s="4">
        <f>Forward!T99+(-'Swap - Encargos'!$L16)</f>
        <v>133</v>
      </c>
      <c r="U99" s="4">
        <f>Forward!U99</f>
        <v>0</v>
      </c>
      <c r="V99" s="6"/>
      <c r="W99" s="20">
        <f t="shared" si="0"/>
        <v>91.722222222222229</v>
      </c>
      <c r="X99" s="20">
        <f t="shared" si="1"/>
        <v>173.29292929292933</v>
      </c>
      <c r="Y99" s="23">
        <f t="shared" si="2"/>
        <v>108.38333333333334</v>
      </c>
      <c r="Z99" s="23">
        <f t="shared" si="3"/>
        <v>166.81303030303025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225.07777777777778</v>
      </c>
      <c r="AJ99" s="9">
        <f t="shared" si="8"/>
        <v>0.71047278338945008</v>
      </c>
      <c r="AK99" s="9">
        <f t="shared" si="9"/>
        <v>0.71047278338945008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Encargos'!$L17)</f>
        <v>73</v>
      </c>
      <c r="M100" s="4">
        <f>Forward!M100+(-'Swap - Encargos'!$L17)</f>
        <v>86</v>
      </c>
      <c r="N100" s="4">
        <f>Forward!N100+(-'Swap - Encargos'!$L17)</f>
        <v>100</v>
      </c>
      <c r="O100" s="4">
        <f>Forward!O100+(-'Swap - Encargos'!$L17)</f>
        <v>107</v>
      </c>
      <c r="P100" s="4">
        <f>Forward!P100+(-'Swap - Encargos'!$L17)</f>
        <v>129</v>
      </c>
      <c r="Q100" s="4">
        <f>Forward!Q100+(-'Swap - Encargos'!$L17)</f>
        <v>141</v>
      </c>
      <c r="R100" s="4">
        <f>Forward!R100+(-'Swap - Encargos'!$L17)</f>
        <v>136</v>
      </c>
      <c r="S100" s="4">
        <f>Forward!S100+(-'Swap - Encargos'!$L17)</f>
        <v>131</v>
      </c>
      <c r="T100" s="4">
        <f>Forward!T100+(-'Swap - Encargos'!$L17)</f>
        <v>126</v>
      </c>
      <c r="U100" s="4">
        <f>Forward!U100</f>
        <v>0</v>
      </c>
      <c r="V100" s="6"/>
      <c r="W100" s="20">
        <f t="shared" si="0"/>
        <v>88.222222222222229</v>
      </c>
      <c r="X100" s="20">
        <f t="shared" si="1"/>
        <v>173.29292929292933</v>
      </c>
      <c r="Y100" s="23">
        <f t="shared" si="2"/>
        <v>101.26666666666667</v>
      </c>
      <c r="Z100" s="23">
        <f t="shared" si="3"/>
        <v>166.81303030303025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228.57777777777778</v>
      </c>
      <c r="AJ100" s="9">
        <f t="shared" si="8"/>
        <v>0.72152076318742986</v>
      </c>
      <c r="AK100" s="9">
        <f t="shared" si="9"/>
        <v>0.72152076318742986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Encargos'!$L18)</f>
        <v>71</v>
      </c>
      <c r="M101" s="4">
        <f>Forward!M101+(-'Swap - Encargos'!$L18)</f>
        <v>73</v>
      </c>
      <c r="N101" s="4">
        <f>Forward!N101+(-'Swap - Encargos'!$L18)</f>
        <v>85</v>
      </c>
      <c r="O101" s="4">
        <f>Forward!O101+(-'Swap - Encargos'!$L18)</f>
        <v>98</v>
      </c>
      <c r="P101" s="4">
        <f>Forward!P101+(-'Swap - Encargos'!$L18)</f>
        <v>119</v>
      </c>
      <c r="Q101" s="4">
        <f>Forward!Q101+(-'Swap - Encargos'!$L18)</f>
        <v>135</v>
      </c>
      <c r="R101" s="4">
        <f>Forward!R101+(-'Swap - Encargos'!$L18)</f>
        <v>133</v>
      </c>
      <c r="S101" s="4">
        <f>Forward!S101+(-'Swap - Encargos'!$L18)</f>
        <v>131</v>
      </c>
      <c r="T101" s="4">
        <f>Forward!T101+(-'Swap - Encargos'!$L18)</f>
        <v>129</v>
      </c>
      <c r="U101" s="4">
        <f>Forward!U101</f>
        <v>0</v>
      </c>
      <c r="V101" s="6"/>
      <c r="W101" s="20">
        <f t="shared" si="0"/>
        <v>78.583333333333329</v>
      </c>
      <c r="X101" s="20">
        <f t="shared" si="1"/>
        <v>173.29292929292933</v>
      </c>
      <c r="Y101" s="23">
        <f t="shared" si="2"/>
        <v>92.4</v>
      </c>
      <c r="Z101" s="23">
        <f t="shared" si="3"/>
        <v>166.81303030303025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238.2166666666667</v>
      </c>
      <c r="AJ101" s="9">
        <f t="shared" si="8"/>
        <v>0.75194654882154888</v>
      </c>
      <c r="AK101" s="9">
        <f t="shared" si="9"/>
        <v>0.75194654882154888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Encargos'!$L19)</f>
        <v>75</v>
      </c>
      <c r="M102" s="4">
        <f>Forward!M102+(-'Swap - Encargos'!$L19)</f>
        <v>76</v>
      </c>
      <c r="N102" s="4">
        <f>Forward!N102+(-'Swap - Encargos'!$L19)</f>
        <v>89</v>
      </c>
      <c r="O102" s="4">
        <f>Forward!O102+(-'Swap - Encargos'!$L19)</f>
        <v>100</v>
      </c>
      <c r="P102" s="4">
        <f>Forward!P102+(-'Swap - Encargos'!$L19)</f>
        <v>115</v>
      </c>
      <c r="Q102" s="4">
        <f>Forward!Q102+(-'Swap - Encargos'!$L19)</f>
        <v>130</v>
      </c>
      <c r="R102" s="4">
        <f>Forward!R102+(-'Swap - Encargos'!$L19)</f>
        <v>128</v>
      </c>
      <c r="S102" s="4">
        <f>Forward!S102+(-'Swap - Encargos'!$L19)</f>
        <v>126</v>
      </c>
      <c r="T102" s="4">
        <f>Forward!T102+(-'Swap - Encargos'!$L19)</f>
        <v>124</v>
      </c>
      <c r="U102" s="4">
        <f>Forward!U102</f>
        <v>0</v>
      </c>
      <c r="V102" s="6"/>
      <c r="W102" s="20">
        <f t="shared" si="0"/>
        <v>82.777777777777771</v>
      </c>
      <c r="X102" s="20">
        <f t="shared" si="1"/>
        <v>173.29292929292933</v>
      </c>
      <c r="Y102" s="23">
        <f t="shared" si="2"/>
        <v>94.666666666666671</v>
      </c>
      <c r="Z102" s="23">
        <f t="shared" si="3"/>
        <v>166.81303030303025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234.02222222222224</v>
      </c>
      <c r="AJ102" s="9">
        <f t="shared" si="8"/>
        <v>0.73870650953984285</v>
      </c>
      <c r="AK102" s="9">
        <f t="shared" si="9"/>
        <v>0.73870650953984285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Encargos'!$L20)</f>
        <v>75</v>
      </c>
      <c r="M103" s="4">
        <f>Forward!M103+(-'Swap - Encargos'!$L20)</f>
        <v>77</v>
      </c>
      <c r="N103" s="4">
        <f>Forward!N103+(-'Swap - Encargos'!$L20)</f>
        <v>91</v>
      </c>
      <c r="O103" s="4">
        <f>Forward!O103+(-'Swap - Encargos'!$L20)</f>
        <v>101</v>
      </c>
      <c r="P103" s="4">
        <f>Forward!P103+(-'Swap - Encargos'!$L20)</f>
        <v>109</v>
      </c>
      <c r="Q103" s="4">
        <f>Forward!Q103+(-'Swap - Encargos'!$L20)</f>
        <v>126</v>
      </c>
      <c r="R103" s="4">
        <f>Forward!R103+(-'Swap - Encargos'!$L20)</f>
        <v>124</v>
      </c>
      <c r="S103" s="4">
        <f>Forward!S103+(-'Swap - Encargos'!$L20)</f>
        <v>122</v>
      </c>
      <c r="T103" s="4">
        <f>Forward!T103+(-'Swap - Encargos'!$L20)</f>
        <v>120</v>
      </c>
      <c r="U103" s="4">
        <f>Forward!U103</f>
        <v>0</v>
      </c>
      <c r="V103" s="6"/>
      <c r="W103" s="20">
        <f t="shared" si="0"/>
        <v>84.611111111111114</v>
      </c>
      <c r="X103" s="20">
        <f t="shared" si="1"/>
        <v>173.29292929292933</v>
      </c>
      <c r="Y103" s="23">
        <f t="shared" si="2"/>
        <v>94.85</v>
      </c>
      <c r="Z103" s="23">
        <f t="shared" si="3"/>
        <v>166.81303030303025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232.1888888888889</v>
      </c>
      <c r="AJ103" s="9">
        <f t="shared" si="8"/>
        <v>0.73291947250280587</v>
      </c>
      <c r="AK103" s="9">
        <f t="shared" si="9"/>
        <v>0.73291947250280587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Encargos'!$L21)</f>
        <v>78</v>
      </c>
      <c r="M104" s="4">
        <f>Forward!M104+(-'Swap - Encargos'!$L21)</f>
        <v>80</v>
      </c>
      <c r="N104" s="4">
        <f>Forward!N104+(-'Swap - Encargos'!$L21)</f>
        <v>93</v>
      </c>
      <c r="O104" s="4">
        <f>Forward!O104+(-'Swap - Encargos'!$L21)</f>
        <v>100</v>
      </c>
      <c r="P104" s="4">
        <f>Forward!P104+(-'Swap - Encargos'!$L21)</f>
        <v>109</v>
      </c>
      <c r="Q104" s="4">
        <f>Forward!Q104+(-'Swap - Encargos'!$L21)</f>
        <v>122</v>
      </c>
      <c r="R104" s="4">
        <f>Forward!R104+(-'Swap - Encargos'!$L21)</f>
        <v>120</v>
      </c>
      <c r="S104" s="4">
        <f>Forward!S104+(-'Swap - Encargos'!$L21)</f>
        <v>118</v>
      </c>
      <c r="T104" s="4">
        <f>Forward!T104+(-'Swap - Encargos'!$L21)</f>
        <v>116</v>
      </c>
      <c r="U104" s="4">
        <f>Forward!U104</f>
        <v>0</v>
      </c>
      <c r="V104" s="6"/>
      <c r="W104" s="20">
        <f t="shared" si="0"/>
        <v>87.333333333333329</v>
      </c>
      <c r="X104" s="20">
        <f t="shared" si="1"/>
        <v>173.29292929292933</v>
      </c>
      <c r="Y104" s="23">
        <f t="shared" si="2"/>
        <v>96.4</v>
      </c>
      <c r="Z104" s="23">
        <f t="shared" si="3"/>
        <v>166.81303030303025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229.4666666666667</v>
      </c>
      <c r="AJ104" s="9">
        <f t="shared" si="8"/>
        <v>0.72432659932659937</v>
      </c>
      <c r="AK104" s="9">
        <f t="shared" si="9"/>
        <v>0.72432659932659937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Encargos'!$L22)</f>
        <v>81</v>
      </c>
      <c r="M105" s="4">
        <f>Forward!M105+(-'Swap - Encargos'!$L22)</f>
        <v>77</v>
      </c>
      <c r="N105" s="4">
        <f>Forward!N105+(-'Swap - Encargos'!$L22)</f>
        <v>92</v>
      </c>
      <c r="O105" s="4">
        <f>Forward!O105+(-'Swap - Encargos'!$L22)</f>
        <v>100</v>
      </c>
      <c r="P105" s="4">
        <f>Forward!P105+(-'Swap - Encargos'!$L22)</f>
        <v>109</v>
      </c>
      <c r="Q105" s="4">
        <f>Forward!Q105+(-'Swap - Encargos'!$L22)</f>
        <v>122</v>
      </c>
      <c r="R105" s="4">
        <f>Forward!R105+(-'Swap - Encargos'!$L22)</f>
        <v>120</v>
      </c>
      <c r="S105" s="4">
        <f>Forward!S105+(-'Swap - Encargos'!$L22)</f>
        <v>118</v>
      </c>
      <c r="T105" s="4">
        <f>Forward!T105+(-'Swap - Encargos'!$L22)</f>
        <v>116</v>
      </c>
      <c r="U105" s="4">
        <f>Forward!U105</f>
        <v>0</v>
      </c>
      <c r="V105" s="6"/>
      <c r="W105" s="20">
        <f t="shared" si="0"/>
        <v>87.027777777777771</v>
      </c>
      <c r="X105" s="20">
        <f t="shared" si="1"/>
        <v>173.29292929292933</v>
      </c>
      <c r="Y105" s="23">
        <f t="shared" si="2"/>
        <v>96.583333333333329</v>
      </c>
      <c r="Z105" s="23">
        <f t="shared" si="3"/>
        <v>166.81303030303025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229.77222222222224</v>
      </c>
      <c r="AJ105" s="9">
        <f t="shared" si="8"/>
        <v>0.72529110549943887</v>
      </c>
      <c r="AK105" s="9">
        <f t="shared" si="9"/>
        <v>0.72529110549943887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Encargos'!$L23)</f>
        <v>78</v>
      </c>
      <c r="M106" s="4">
        <f>Forward!M106+(-'Swap - Encargos'!$L23)</f>
        <v>73</v>
      </c>
      <c r="N106" s="4">
        <f>Forward!N106+(-'Swap - Encargos'!$L23)</f>
        <v>86</v>
      </c>
      <c r="O106" s="4">
        <f>Forward!O106+(-'Swap - Encargos'!$L23)</f>
        <v>95</v>
      </c>
      <c r="P106" s="4">
        <f>Forward!P106+(-'Swap - Encargos'!$L23)</f>
        <v>109</v>
      </c>
      <c r="Q106" s="4">
        <f>Forward!Q106+(-'Swap - Encargos'!$L23)</f>
        <v>122</v>
      </c>
      <c r="R106" s="4">
        <f>Forward!R106+(-'Swap - Encargos'!$L23)</f>
        <v>120</v>
      </c>
      <c r="S106" s="4">
        <f>Forward!S106+(-'Swap - Encargos'!$L23)</f>
        <v>118</v>
      </c>
      <c r="T106" s="4">
        <f>Forward!T106+(-'Swap - Encargos'!$L23)</f>
        <v>116</v>
      </c>
      <c r="U106" s="4">
        <f>Forward!U106</f>
        <v>0</v>
      </c>
      <c r="V106" s="6"/>
      <c r="W106" s="20">
        <f t="shared" si="0"/>
        <v>82.777777777777771</v>
      </c>
      <c r="X106" s="20">
        <f t="shared" si="1"/>
        <v>173.29292929292933</v>
      </c>
      <c r="Y106" s="23">
        <f t="shared" si="2"/>
        <v>94.066666666666663</v>
      </c>
      <c r="Z106" s="23">
        <f t="shared" si="3"/>
        <v>166.81303030303025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234.02222222222224</v>
      </c>
      <c r="AJ106" s="9">
        <f t="shared" si="8"/>
        <v>0.73870650953984285</v>
      </c>
      <c r="AK106" s="9">
        <f t="shared" si="9"/>
        <v>0.73870650953984285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Encargos'!$L24)</f>
        <v>80</v>
      </c>
      <c r="M107" s="4">
        <f>Forward!M107+(-'Swap - Encargos'!$L24)</f>
        <v>74</v>
      </c>
      <c r="N107" s="4">
        <f>Forward!N107+(-'Swap - Encargos'!$L24)</f>
        <v>90</v>
      </c>
      <c r="O107" s="4">
        <f>Forward!O107+(-'Swap - Encargos'!$L24)</f>
        <v>100</v>
      </c>
      <c r="P107" s="4">
        <f>Forward!P107+(-'Swap - Encargos'!$L24)</f>
        <v>107</v>
      </c>
      <c r="Q107" s="4">
        <f>Forward!Q107+(-'Swap - Encargos'!$L24)</f>
        <v>120</v>
      </c>
      <c r="R107" s="4">
        <f>Forward!R107+(-'Swap - Encargos'!$L24)</f>
        <v>118</v>
      </c>
      <c r="S107" s="4">
        <f>Forward!S107+(-'Swap - Encargos'!$L24)</f>
        <v>116</v>
      </c>
      <c r="T107" s="4">
        <f>Forward!T107+(-'Swap - Encargos'!$L24)</f>
        <v>114</v>
      </c>
      <c r="U107" s="4">
        <f>Forward!U107</f>
        <v>0</v>
      </c>
      <c r="V107" s="6"/>
      <c r="W107" s="20">
        <f t="shared" si="0"/>
        <v>86.333333333333329</v>
      </c>
      <c r="X107" s="20">
        <f t="shared" si="1"/>
        <v>173.29292929292933</v>
      </c>
      <c r="Y107" s="23">
        <f t="shared" si="2"/>
        <v>96.2</v>
      </c>
      <c r="Z107" s="23">
        <f t="shared" si="3"/>
        <v>166.81303030303025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230.4666666666667</v>
      </c>
      <c r="AJ107" s="9">
        <f t="shared" si="8"/>
        <v>0.72748316498316501</v>
      </c>
      <c r="AK107" s="9">
        <f t="shared" si="9"/>
        <v>0.72748316498316501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Encargos'!$L25)</f>
        <v>80</v>
      </c>
      <c r="M108" s="4">
        <f>Forward!M108+(-'Swap - Encargos'!$L25)</f>
        <v>87</v>
      </c>
      <c r="N108" s="4">
        <f>Forward!N108+(-'Swap - Encargos'!$L25)</f>
        <v>99</v>
      </c>
      <c r="O108" s="4">
        <f>Forward!O108+(-'Swap - Encargos'!$L25)</f>
        <v>109</v>
      </c>
      <c r="P108" s="4">
        <f>Forward!P108+(-'Swap - Encargos'!$L25)</f>
        <v>107</v>
      </c>
      <c r="Q108" s="4">
        <f>Forward!Q108+(-'Swap - Encargos'!$L25)</f>
        <v>120</v>
      </c>
      <c r="R108" s="4">
        <f>Forward!R108+(-'Swap - Encargos'!$L25)</f>
        <v>118</v>
      </c>
      <c r="S108" s="4">
        <f>Forward!S108+(-'Swap - Encargos'!$L25)</f>
        <v>116</v>
      </c>
      <c r="T108" s="4">
        <f>Forward!T108+(-'Swap - Encargos'!$L25)</f>
        <v>114</v>
      </c>
      <c r="U108" s="4">
        <f>Forward!U108</f>
        <v>0</v>
      </c>
      <c r="V108" s="6"/>
      <c r="W108" s="20">
        <f t="shared" si="0"/>
        <v>96.722222222222229</v>
      </c>
      <c r="X108" s="20">
        <f t="shared" si="1"/>
        <v>173.29292929292933</v>
      </c>
      <c r="Y108" s="23">
        <f t="shared" si="2"/>
        <v>103.06666666666666</v>
      </c>
      <c r="Z108" s="23">
        <f t="shared" si="3"/>
        <v>166.81303030303025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220.07777777777778</v>
      </c>
      <c r="AJ108" s="9">
        <f t="shared" si="8"/>
        <v>0.69468995510662179</v>
      </c>
      <c r="AK108" s="9">
        <f t="shared" si="9"/>
        <v>0.69468995510662179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Encargos'!$L26)</f>
        <v>81</v>
      </c>
      <c r="M109" s="4">
        <f>Forward!M109+(-'Swap - Encargos'!$L26)</f>
        <v>86</v>
      </c>
      <c r="N109" s="4">
        <f>Forward!N109+(-'Swap - Encargos'!$L26)</f>
        <v>114</v>
      </c>
      <c r="O109" s="4">
        <f>Forward!O109+(-'Swap - Encargos'!$L26)</f>
        <v>124</v>
      </c>
      <c r="P109" s="4">
        <f>Forward!P109+(-'Swap - Encargos'!$L26)</f>
        <v>123</v>
      </c>
      <c r="Q109" s="4">
        <f>Forward!Q109+(-'Swap - Encargos'!$L26)</f>
        <v>131</v>
      </c>
      <c r="R109" s="4">
        <f>Forward!R109+(-'Swap - Encargos'!$L26)</f>
        <v>129</v>
      </c>
      <c r="S109" s="4">
        <f>Forward!S109+(-'Swap - Encargos'!$L26)</f>
        <v>127</v>
      </c>
      <c r="T109" s="4">
        <f>Forward!T109+(-'Swap - Encargos'!$L26)</f>
        <v>125</v>
      </c>
      <c r="U109" s="4">
        <f>Forward!U109</f>
        <v>0</v>
      </c>
      <c r="V109" s="6"/>
      <c r="W109" s="20">
        <f t="shared" si="0"/>
        <v>106.80555555555556</v>
      </c>
      <c r="X109" s="20">
        <f t="shared" si="1"/>
        <v>173.29292929292933</v>
      </c>
      <c r="Y109" s="23">
        <f t="shared" si="2"/>
        <v>114.76666666666667</v>
      </c>
      <c r="Z109" s="23">
        <f t="shared" si="3"/>
        <v>166.81303030303025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209.99444444444447</v>
      </c>
      <c r="AJ109" s="9">
        <f t="shared" si="8"/>
        <v>0.66286125140291807</v>
      </c>
      <c r="AK109" s="9">
        <f t="shared" si="9"/>
        <v>0.66286125140291807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Encargos'!$L27)</f>
        <v>90</v>
      </c>
      <c r="N110" s="4">
        <f>Forward!N110+(-'Swap - Encargos'!$L27)</f>
        <v>105</v>
      </c>
      <c r="O110" s="4">
        <f>Forward!O110+(-'Swap - Encargos'!$L27)</f>
        <v>117</v>
      </c>
      <c r="P110" s="4">
        <f>Forward!P110+(-'Swap - Encargos'!$L27)</f>
        <v>138</v>
      </c>
      <c r="Q110" s="4">
        <f>Forward!Q110+(-'Swap - Encargos'!$L27)</f>
        <v>137</v>
      </c>
      <c r="R110" s="4">
        <f>Forward!R110+(-'Swap - Encargos'!$L27)</f>
        <v>135</v>
      </c>
      <c r="S110" s="4">
        <f>Forward!S110+(-'Swap - Encargos'!$L27)</f>
        <v>133</v>
      </c>
      <c r="T110" s="4">
        <f>Forward!T110+(-'Swap - Encargos'!$L27)</f>
        <v>131</v>
      </c>
      <c r="U110" s="4">
        <f>Forward!U110</f>
        <v>0</v>
      </c>
      <c r="V110" s="6"/>
      <c r="W110" s="20">
        <f t="shared" si="0"/>
        <v>104</v>
      </c>
      <c r="X110" s="20">
        <f t="shared" si="1"/>
        <v>173.29292929292933</v>
      </c>
      <c r="Y110" s="23">
        <f t="shared" si="2"/>
        <v>117.4</v>
      </c>
      <c r="Z110" s="23">
        <f t="shared" si="3"/>
        <v>166.81303030303025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242.5</v>
      </c>
      <c r="AJ110" s="9">
        <f t="shared" si="8"/>
        <v>0.69985569985569984</v>
      </c>
      <c r="AK110" s="9">
        <f t="shared" si="9"/>
        <v>0.69985569985569984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Encargos'!$L28)</f>
        <v>129</v>
      </c>
      <c r="N111" s="4">
        <f>Forward!N111+(-'Swap - Encargos'!$L28)</f>
        <v>186</v>
      </c>
      <c r="O111" s="4">
        <f>Forward!O111+(-'Swap - Encargos'!$L28)</f>
        <v>177</v>
      </c>
      <c r="P111" s="4">
        <f>Forward!P111+(-'Swap - Encargos'!$L28)</f>
        <v>171</v>
      </c>
      <c r="Q111" s="4">
        <f>Forward!Q111+(-'Swap - Encargos'!$L28)</f>
        <v>161</v>
      </c>
      <c r="R111" s="4">
        <f>Forward!R111+(-'Swap - Encargos'!$L28)</f>
        <v>155</v>
      </c>
      <c r="S111" s="4">
        <f>Forward!S111+(-'Swap - Encargos'!$L28)</f>
        <v>150</v>
      </c>
      <c r="T111" s="4">
        <f>Forward!T111+(-'Swap - Encargos'!$L28)</f>
        <v>145</v>
      </c>
      <c r="U111" s="4">
        <f>Forward!U111</f>
        <v>0</v>
      </c>
      <c r="V111" s="6"/>
      <c r="W111" s="20">
        <f t="shared" si="0"/>
        <v>165.16666666666666</v>
      </c>
      <c r="X111" s="20">
        <f t="shared" si="1"/>
        <v>173.29292929292933</v>
      </c>
      <c r="Y111" s="23">
        <f t="shared" si="2"/>
        <v>165.23333333333332</v>
      </c>
      <c r="Z111" s="23">
        <f t="shared" si="3"/>
        <v>166.81303030303025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181.33333333333334</v>
      </c>
      <c r="AJ111" s="9">
        <f t="shared" si="8"/>
        <v>0.52332852332852331</v>
      </c>
      <c r="AK111" s="9">
        <f t="shared" si="9"/>
        <v>0.52332852332852331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Encargos'!$L29)</f>
        <v>129</v>
      </c>
      <c r="N112" s="4">
        <f>Forward!N112+(-'Swap - Encargos'!$L29)</f>
        <v>171</v>
      </c>
      <c r="O112" s="4">
        <f>Forward!O112+(-'Swap - Encargos'!$L29)</f>
        <v>165</v>
      </c>
      <c r="P112" s="4">
        <f>Forward!P112+(-'Swap - Encargos'!$L29)</f>
        <v>159</v>
      </c>
      <c r="Q112" s="4">
        <f>Forward!Q112+(-'Swap - Encargos'!$L29)</f>
        <v>160</v>
      </c>
      <c r="R112" s="4">
        <f>Forward!R112+(-'Swap - Encargos'!$L29)</f>
        <v>156</v>
      </c>
      <c r="S112" s="4">
        <f>Forward!S112+(-'Swap - Encargos'!$L29)</f>
        <v>151</v>
      </c>
      <c r="T112" s="4">
        <f>Forward!T112+(-'Swap - Encargos'!$L29)</f>
        <v>146</v>
      </c>
      <c r="U112" s="4">
        <f>Forward!U112</f>
        <v>0</v>
      </c>
      <c r="V112" s="6"/>
      <c r="W112" s="20">
        <f t="shared" si="0"/>
        <v>156.66666666666666</v>
      </c>
      <c r="X112" s="20">
        <f t="shared" si="1"/>
        <v>173.29292929292933</v>
      </c>
      <c r="Y112" s="23">
        <f t="shared" si="2"/>
        <v>157.69999999999999</v>
      </c>
      <c r="Z112" s="23">
        <f t="shared" si="3"/>
        <v>166.81303030303025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189.83333333333334</v>
      </c>
      <c r="AJ112" s="9">
        <f t="shared" si="8"/>
        <v>0.54785954785954794</v>
      </c>
      <c r="AK112" s="9">
        <f t="shared" si="9"/>
        <v>0.54785954785954794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Encargos'!$L30)</f>
        <v>120</v>
      </c>
      <c r="N113" s="4">
        <f>Forward!N113+(-'Swap - Encargos'!$L30)</f>
        <v>155</v>
      </c>
      <c r="O113" s="4">
        <f>Forward!O113+(-'Swap - Encargos'!$L30)</f>
        <v>156</v>
      </c>
      <c r="P113" s="4">
        <f>Forward!P113+(-'Swap - Encargos'!$L30)</f>
        <v>152</v>
      </c>
      <c r="Q113" s="4">
        <f>Forward!Q113+(-'Swap - Encargos'!$L30)</f>
        <v>147</v>
      </c>
      <c r="R113" s="4">
        <f>Forward!R113+(-'Swap - Encargos'!$L30)</f>
        <v>142</v>
      </c>
      <c r="S113" s="4">
        <f>Forward!S113+(-'Swap - Encargos'!$L30)</f>
        <v>137</v>
      </c>
      <c r="T113" s="4">
        <f>Forward!T113+(-'Swap - Encargos'!$L30)</f>
        <v>132</v>
      </c>
      <c r="U113" s="4">
        <f>Forward!U113</f>
        <v>0</v>
      </c>
      <c r="V113" s="6"/>
      <c r="W113" s="20">
        <f t="shared" si="0"/>
        <v>146.33333333333334</v>
      </c>
      <c r="X113" s="20">
        <f t="shared" si="1"/>
        <v>173.29292929292933</v>
      </c>
      <c r="Y113" s="23">
        <f t="shared" si="2"/>
        <v>147.1</v>
      </c>
      <c r="Z113" s="23">
        <f t="shared" si="3"/>
        <v>166.81303030303025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200.16666666666666</v>
      </c>
      <c r="AJ113" s="9">
        <f t="shared" si="8"/>
        <v>0.57768157768157768</v>
      </c>
      <c r="AK113" s="9">
        <f t="shared" si="9"/>
        <v>0.57768157768157768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Encargos'!$L31)</f>
        <v>90</v>
      </c>
      <c r="N114" s="4">
        <f>Forward!N114+(-'Swap - Encargos'!$L31)</f>
        <v>130</v>
      </c>
      <c r="O114" s="4">
        <f>Forward!O114+(-'Swap - Encargos'!$L31)</f>
        <v>145</v>
      </c>
      <c r="P114" s="4">
        <f>Forward!P114+(-'Swap - Encargos'!$L31)</f>
        <v>142</v>
      </c>
      <c r="Q114" s="4">
        <f>Forward!Q114+(-'Swap - Encargos'!$L31)</f>
        <v>137</v>
      </c>
      <c r="R114" s="4">
        <f>Forward!R114+(-'Swap - Encargos'!$L31)</f>
        <v>132</v>
      </c>
      <c r="S114" s="4">
        <f>Forward!S114+(-'Swap - Encargos'!$L31)</f>
        <v>127</v>
      </c>
      <c r="T114" s="4">
        <f>Forward!T114+(-'Swap - Encargos'!$L31)</f>
        <v>122</v>
      </c>
      <c r="U114" s="4">
        <f>Forward!U114</f>
        <v>0</v>
      </c>
      <c r="V114" s="6"/>
      <c r="W114" s="20">
        <f t="shared" si="0"/>
        <v>127.44444444444444</v>
      </c>
      <c r="X114" s="20">
        <f t="shared" si="1"/>
        <v>173.29292929292933</v>
      </c>
      <c r="Y114" s="23">
        <f t="shared" si="2"/>
        <v>131.6</v>
      </c>
      <c r="Z114" s="23">
        <f t="shared" si="3"/>
        <v>166.81303030303025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219.05555555555554</v>
      </c>
      <c r="AJ114" s="9">
        <f t="shared" si="8"/>
        <v>0.63219496552829879</v>
      </c>
      <c r="AK114" s="9">
        <f t="shared" si="9"/>
        <v>0.63219496552829879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Encargos'!$L32)</f>
        <v>142</v>
      </c>
      <c r="N115" s="4">
        <f>Forward!N115+(-'Swap - Encargos'!$L32)</f>
        <v>157</v>
      </c>
      <c r="O115" s="4">
        <f>Forward!O115+(-'Swap - Encargos'!$L32)</f>
        <v>158</v>
      </c>
      <c r="P115" s="4">
        <f>Forward!P115+(-'Swap - Encargos'!$L32)</f>
        <v>150</v>
      </c>
      <c r="Q115" s="4">
        <f>Forward!Q115+(-'Swap - Encargos'!$L32)</f>
        <v>145</v>
      </c>
      <c r="R115" s="4">
        <f>Forward!R115+(-'Swap - Encargos'!$L32)</f>
        <v>140</v>
      </c>
      <c r="S115" s="4">
        <f>Forward!S115+(-'Swap - Encargos'!$L32)</f>
        <v>135</v>
      </c>
      <c r="T115" s="4">
        <f>Forward!T115+(-'Swap - Encargos'!$L32)</f>
        <v>130</v>
      </c>
      <c r="U115" s="4">
        <f>Forward!U115</f>
        <v>0</v>
      </c>
      <c r="V115" s="6"/>
      <c r="W115" s="20">
        <f t="shared" si="0"/>
        <v>153.44444444444446</v>
      </c>
      <c r="X115" s="20">
        <f t="shared" si="1"/>
        <v>173.29292929292933</v>
      </c>
      <c r="Y115" s="23">
        <f t="shared" si="2"/>
        <v>150.23333333333332</v>
      </c>
      <c r="Z115" s="23">
        <f t="shared" si="3"/>
        <v>166.81303030303025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193.05555555555554</v>
      </c>
      <c r="AJ115" s="9">
        <f t="shared" si="8"/>
        <v>0.55715889049222378</v>
      </c>
      <c r="AK115" s="9">
        <f t="shared" si="9"/>
        <v>0.55715889049222378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Encargos'!$L33)</f>
        <v>200</v>
      </c>
      <c r="N116" s="4">
        <f>Forward!N116+(-'Swap - Encargos'!$L33)</f>
        <v>182</v>
      </c>
      <c r="O116" s="4">
        <f>Forward!O116+(-'Swap - Encargos'!$L33)</f>
        <v>167</v>
      </c>
      <c r="P116" s="4">
        <f>Forward!P116+(-'Swap - Encargos'!$L33)</f>
        <v>151</v>
      </c>
      <c r="Q116" s="4">
        <f>Forward!Q116+(-'Swap - Encargos'!$L33)</f>
        <v>146</v>
      </c>
      <c r="R116" s="4">
        <f>Forward!R116+(-'Swap - Encargos'!$L33)</f>
        <v>141</v>
      </c>
      <c r="S116" s="4">
        <f>Forward!S116+(-'Swap - Encargos'!$L33)</f>
        <v>136</v>
      </c>
      <c r="T116" s="4">
        <f>Forward!T116+(-'Swap - Encargos'!$L33)</f>
        <v>131</v>
      </c>
      <c r="U116" s="4">
        <f>Forward!U116</f>
        <v>0</v>
      </c>
      <c r="V116" s="6"/>
      <c r="W116" s="20">
        <f t="shared" si="0"/>
        <v>174.83333333333334</v>
      </c>
      <c r="X116" s="20">
        <f t="shared" si="1"/>
        <v>173.29292929292933</v>
      </c>
      <c r="Y116" s="23">
        <f t="shared" si="2"/>
        <v>163.30000000000001</v>
      </c>
      <c r="Z116" s="23">
        <f t="shared" si="3"/>
        <v>166.81303030303025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171.66666666666666</v>
      </c>
      <c r="AJ116" s="9">
        <f t="shared" si="8"/>
        <v>0.49543049543049539</v>
      </c>
      <c r="AK116" s="9">
        <f t="shared" si="9"/>
        <v>0.49543049543049539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Encargos'!$L34)</f>
        <v>155</v>
      </c>
      <c r="N117" s="4">
        <f>Forward!N117+(-'Swap - Encargos'!$L34)</f>
        <v>172</v>
      </c>
      <c r="O117" s="4">
        <f>Forward!O117+(-'Swap - Encargos'!$L34)</f>
        <v>162</v>
      </c>
      <c r="P117" s="4">
        <f>Forward!P117+(-'Swap - Encargos'!$L34)</f>
        <v>150</v>
      </c>
      <c r="Q117" s="4">
        <f>Forward!Q117+(-'Swap - Encargos'!$L34)</f>
        <v>145</v>
      </c>
      <c r="R117" s="4">
        <f>Forward!R117+(-'Swap - Encargos'!$L34)</f>
        <v>140</v>
      </c>
      <c r="S117" s="4">
        <f>Forward!S117+(-'Swap - Encargos'!$L34)</f>
        <v>135</v>
      </c>
      <c r="T117" s="4">
        <f>Forward!T117+(-'Swap - Encargos'!$L34)</f>
        <v>130</v>
      </c>
      <c r="U117" s="4">
        <f>Forward!U117</f>
        <v>0</v>
      </c>
      <c r="V117" s="6"/>
      <c r="W117" s="20">
        <f t="shared" si="0"/>
        <v>162.02777777777777</v>
      </c>
      <c r="X117" s="20">
        <f t="shared" si="1"/>
        <v>173.29292929292933</v>
      </c>
      <c r="Y117" s="23">
        <f t="shared" si="2"/>
        <v>155.05000000000001</v>
      </c>
      <c r="Z117" s="23">
        <f t="shared" si="3"/>
        <v>166.81303030303025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184.47222222222223</v>
      </c>
      <c r="AJ117" s="9">
        <f t="shared" si="8"/>
        <v>0.53238736572069911</v>
      </c>
      <c r="AK117" s="9">
        <f t="shared" si="9"/>
        <v>0.53238736572069911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Encargos'!$L35)</f>
        <v>198</v>
      </c>
      <c r="N118" s="4">
        <f>Forward!N118+(-'Swap - Encargos'!$L35)</f>
        <v>186</v>
      </c>
      <c r="O118" s="4">
        <f>Forward!O118+(-'Swap - Encargos'!$L35)</f>
        <v>170</v>
      </c>
      <c r="P118" s="4">
        <f>Forward!P118+(-'Swap - Encargos'!$L35)</f>
        <v>153</v>
      </c>
      <c r="Q118" s="4">
        <f>Forward!Q118+(-'Swap - Encargos'!$L35)</f>
        <v>148</v>
      </c>
      <c r="R118" s="4">
        <f>Forward!R118+(-'Swap - Encargos'!$L35)</f>
        <v>143</v>
      </c>
      <c r="S118" s="4">
        <f>Forward!S118+(-'Swap - Encargos'!$L35)</f>
        <v>138</v>
      </c>
      <c r="T118" s="4">
        <f>Forward!T118+(-'Swap - Encargos'!$L35)</f>
        <v>133</v>
      </c>
      <c r="U118" s="4">
        <f>Forward!U118</f>
        <v>0</v>
      </c>
      <c r="V118" s="6"/>
      <c r="W118" s="20">
        <f t="shared" si="0"/>
        <v>174.66666666666666</v>
      </c>
      <c r="X118" s="20">
        <f t="shared" si="1"/>
        <v>173.29292929292933</v>
      </c>
      <c r="Y118" s="23">
        <f t="shared" si="2"/>
        <v>163.66666666666666</v>
      </c>
      <c r="Z118" s="23">
        <f t="shared" si="3"/>
        <v>166.81303030303025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171.83333333333334</v>
      </c>
      <c r="AJ118" s="9">
        <f t="shared" si="8"/>
        <v>0.49591149591149591</v>
      </c>
      <c r="AK118" s="9">
        <f t="shared" si="9"/>
        <v>0.49591149591149591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Encargos'!$L36)</f>
        <v>290</v>
      </c>
      <c r="N119" s="4">
        <f>Forward!N119+(-'Swap - Encargos'!$L36)</f>
        <v>213</v>
      </c>
      <c r="O119" s="4">
        <f>Forward!O119+(-'Swap - Encargos'!$L36)</f>
        <v>171</v>
      </c>
      <c r="P119" s="4">
        <f>Forward!P119+(-'Swap - Encargos'!$L36)</f>
        <v>151</v>
      </c>
      <c r="Q119" s="4">
        <f>Forward!Q119+(-'Swap - Encargos'!$L36)</f>
        <v>146</v>
      </c>
      <c r="R119" s="4">
        <f>Forward!R119+(-'Swap - Encargos'!$L36)</f>
        <v>141</v>
      </c>
      <c r="S119" s="4">
        <f>Forward!S119+(-'Swap - Encargos'!$L36)</f>
        <v>136</v>
      </c>
      <c r="T119" s="4">
        <f>Forward!T119+(-'Swap - Encargos'!$L36)</f>
        <v>131</v>
      </c>
      <c r="U119" s="4">
        <f>Forward!U119</f>
        <v>0</v>
      </c>
      <c r="V119" s="6"/>
      <c r="W119" s="20">
        <f t="shared" si="0"/>
        <v>189.91666666666666</v>
      </c>
      <c r="X119" s="20">
        <f t="shared" si="1"/>
        <v>173.29292929292933</v>
      </c>
      <c r="Y119" s="23">
        <f t="shared" si="2"/>
        <v>171.85</v>
      </c>
      <c r="Z119" s="23">
        <f t="shared" si="3"/>
        <v>166.81303030303025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156.58333333333334</v>
      </c>
      <c r="AJ119" s="9">
        <f t="shared" si="8"/>
        <v>0.45189995189995191</v>
      </c>
      <c r="AK119" s="9">
        <f t="shared" si="9"/>
        <v>0.45189995189995191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Encargos'!$L37)</f>
        <v>252</v>
      </c>
      <c r="N120" s="4">
        <f>Forward!N120+(-'Swap - Encargos'!$L37)</f>
        <v>146</v>
      </c>
      <c r="O120" s="4">
        <f>Forward!O120+(-'Swap - Encargos'!$L37)</f>
        <v>159</v>
      </c>
      <c r="P120" s="4">
        <f>Forward!P120+(-'Swap - Encargos'!$L37)</f>
        <v>148</v>
      </c>
      <c r="Q120" s="4">
        <f>Forward!Q120+(-'Swap - Encargos'!$L37)</f>
        <v>143</v>
      </c>
      <c r="R120" s="4">
        <f>Forward!R120+(-'Swap - Encargos'!$L37)</f>
        <v>138</v>
      </c>
      <c r="S120" s="4">
        <f>Forward!S120+(-'Swap - Encargos'!$L37)</f>
        <v>133</v>
      </c>
      <c r="T120" s="4">
        <f>Forward!T120+(-'Swap - Encargos'!$L37)</f>
        <v>128</v>
      </c>
      <c r="U120" s="4">
        <f>Forward!U120</f>
        <v>0</v>
      </c>
      <c r="V120" s="6"/>
      <c r="W120" s="20">
        <f t="shared" si="0"/>
        <v>156.77777777777777</v>
      </c>
      <c r="X120" s="20">
        <f t="shared" si="1"/>
        <v>173.29292929292933</v>
      </c>
      <c r="Y120" s="23">
        <f t="shared" si="2"/>
        <v>150.6</v>
      </c>
      <c r="Z120" s="23">
        <f t="shared" si="3"/>
        <v>166.81303030303025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189.72222222222223</v>
      </c>
      <c r="AJ120" s="9">
        <f t="shared" si="8"/>
        <v>0.54753888087221425</v>
      </c>
      <c r="AK120" s="9">
        <f t="shared" si="9"/>
        <v>0.54753888087221425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Encargos'!$L38)</f>
        <v>87</v>
      </c>
      <c r="N121" s="4">
        <f>Forward!N121+(-'Swap - Encargos'!$L38)</f>
        <v>150</v>
      </c>
      <c r="O121" s="4">
        <f>Forward!O121+(-'Swap - Encargos'!$L38)</f>
        <v>161</v>
      </c>
      <c r="P121" s="4">
        <f>Forward!P121+(-'Swap - Encargos'!$L38)</f>
        <v>156</v>
      </c>
      <c r="Q121" s="4">
        <f>Forward!Q121+(-'Swap - Encargos'!$L38)</f>
        <v>151</v>
      </c>
      <c r="R121" s="4">
        <f>Forward!R121+(-'Swap - Encargos'!$L38)</f>
        <v>146</v>
      </c>
      <c r="S121" s="4">
        <f>Forward!S121+(-'Swap - Encargos'!$L38)</f>
        <v>141</v>
      </c>
      <c r="T121" s="4">
        <f>Forward!T121+(-'Swap - Encargos'!$L38)</f>
        <v>136</v>
      </c>
      <c r="U121" s="4">
        <f>Forward!U121</f>
        <v>0</v>
      </c>
      <c r="V121" s="6"/>
      <c r="W121" s="20">
        <f t="shared" si="0"/>
        <v>153.75</v>
      </c>
      <c r="X121" s="20">
        <f t="shared" si="1"/>
        <v>173.29292929292933</v>
      </c>
      <c r="Y121" s="23">
        <f t="shared" si="2"/>
        <v>151.81666666666666</v>
      </c>
      <c r="Z121" s="23">
        <f t="shared" si="3"/>
        <v>166.81303030303025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192.75</v>
      </c>
      <c r="AJ121" s="9">
        <f t="shared" si="8"/>
        <v>0.55627705627705626</v>
      </c>
      <c r="AK121" s="9">
        <f t="shared" si="9"/>
        <v>0.55627705627705626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Encargos'!$L39)</f>
        <v>145</v>
      </c>
      <c r="O122" s="4">
        <f>Forward!O122+(-'Swap - Encargos'!$L39)</f>
        <v>169</v>
      </c>
      <c r="P122" s="4">
        <f>Forward!P122+(-'Swap - Encargos'!$L39)</f>
        <v>150</v>
      </c>
      <c r="Q122" s="4">
        <f>Forward!Q122+(-'Swap - Encargos'!$L39)</f>
        <v>145</v>
      </c>
      <c r="R122" s="4">
        <f>Forward!R122+(-'Swap - Encargos'!$L39)</f>
        <v>140</v>
      </c>
      <c r="S122" s="4">
        <f>Forward!S122+(-'Swap - Encargos'!$L39)</f>
        <v>135</v>
      </c>
      <c r="T122" s="4">
        <f>Forward!T122+(-'Swap - Encargos'!$L39)</f>
        <v>130</v>
      </c>
      <c r="U122" s="4">
        <f>Forward!U122</f>
        <v>0</v>
      </c>
      <c r="V122" s="6"/>
      <c r="W122" s="20">
        <f t="shared" si="0"/>
        <v>154.66666666666666</v>
      </c>
      <c r="X122" s="20">
        <f t="shared" si="1"/>
        <v>173.29292929292933</v>
      </c>
      <c r="Y122" s="23">
        <f t="shared" si="2"/>
        <v>149.80000000000001</v>
      </c>
      <c r="Z122" s="23">
        <f t="shared" si="3"/>
        <v>166.81303030303025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223.63333333333335</v>
      </c>
      <c r="AJ122" s="9">
        <f t="shared" si="8"/>
        <v>0.59115340558639529</v>
      </c>
      <c r="AK122" s="9">
        <f t="shared" si="9"/>
        <v>0.59115340558639529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Encargos'!$L40)</f>
        <v>197</v>
      </c>
      <c r="O123" s="4">
        <f>Forward!O123+(-'Swap - Encargos'!$L40)</f>
        <v>189</v>
      </c>
      <c r="P123" s="4">
        <f>Forward!P123+(-'Swap - Encargos'!$L40)</f>
        <v>168</v>
      </c>
      <c r="Q123" s="4">
        <f>Forward!Q123+(-'Swap - Encargos'!$L40)</f>
        <v>153</v>
      </c>
      <c r="R123" s="4">
        <f>Forward!R123+(-'Swap - Encargos'!$L40)</f>
        <v>148</v>
      </c>
      <c r="S123" s="4">
        <f>Forward!S123+(-'Swap - Encargos'!$L40)</f>
        <v>143</v>
      </c>
      <c r="T123" s="4">
        <f>Forward!T123+(-'Swap - Encargos'!$L40)</f>
        <v>133</v>
      </c>
      <c r="U123" s="4">
        <f>Forward!U123</f>
        <v>0</v>
      </c>
      <c r="V123" s="6"/>
      <c r="W123" s="20">
        <f t="shared" si="0"/>
        <v>183.44444444444446</v>
      </c>
      <c r="X123" s="20">
        <f t="shared" si="1"/>
        <v>173.29292929292933</v>
      </c>
      <c r="Y123" s="23">
        <f t="shared" si="2"/>
        <v>170.1</v>
      </c>
      <c r="Z123" s="23">
        <f t="shared" si="3"/>
        <v>166.81303030303025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194.85555555555555</v>
      </c>
      <c r="AJ123" s="9">
        <f t="shared" si="8"/>
        <v>0.51508209240168001</v>
      </c>
      <c r="AK123" s="9">
        <f t="shared" si="9"/>
        <v>0.51508209240168001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Encargos'!$L41)</f>
        <v>292</v>
      </c>
      <c r="O124" s="4">
        <f>Forward!O124+(-'Swap - Encargos'!$L41)</f>
        <v>212</v>
      </c>
      <c r="P124" s="4">
        <f>Forward!P124+(-'Swap - Encargos'!$L41)</f>
        <v>176</v>
      </c>
      <c r="Q124" s="4">
        <f>Forward!Q124+(-'Swap - Encargos'!$L41)</f>
        <v>161</v>
      </c>
      <c r="R124" s="4">
        <f>Forward!R124+(-'Swap - Encargos'!$L41)</f>
        <v>156</v>
      </c>
      <c r="S124" s="4">
        <f>Forward!S124+(-'Swap - Encargos'!$L41)</f>
        <v>151</v>
      </c>
      <c r="T124" s="4">
        <f>Forward!T124+(-'Swap - Encargos'!$L41)</f>
        <v>141</v>
      </c>
      <c r="U124" s="4">
        <f>Forward!U124</f>
        <v>0</v>
      </c>
      <c r="V124" s="6"/>
      <c r="W124" s="20">
        <f t="shared" si="0"/>
        <v>219.38888888888889</v>
      </c>
      <c r="X124" s="20">
        <f t="shared" si="1"/>
        <v>173.29292929292933</v>
      </c>
      <c r="Y124" s="23">
        <f t="shared" si="2"/>
        <v>194.7</v>
      </c>
      <c r="Z124" s="23">
        <f t="shared" si="3"/>
        <v>166.81303030303025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158.91111111111113</v>
      </c>
      <c r="AJ124" s="9">
        <f t="shared" si="8"/>
        <v>0.42006637882926545</v>
      </c>
      <c r="AK124" s="9">
        <f t="shared" si="9"/>
        <v>0.42006637882926545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Encargos'!$L42)</f>
        <v>340</v>
      </c>
      <c r="O125" s="4">
        <f>Forward!O125+(-'Swap - Encargos'!$L42)</f>
        <v>243</v>
      </c>
      <c r="P125" s="4">
        <f>Forward!P125+(-'Swap - Encargos'!$L42)</f>
        <v>188</v>
      </c>
      <c r="Q125" s="4">
        <f>Forward!Q125+(-'Swap - Encargos'!$L42)</f>
        <v>169</v>
      </c>
      <c r="R125" s="4">
        <f>Forward!R125+(-'Swap - Encargos'!$L42)</f>
        <v>164</v>
      </c>
      <c r="S125" s="4">
        <f>Forward!S125+(-'Swap - Encargos'!$L42)</f>
        <v>159</v>
      </c>
      <c r="T125" s="4">
        <f>Forward!T125+(-'Swap - Encargos'!$L42)</f>
        <v>149</v>
      </c>
      <c r="U125" s="4">
        <f>Forward!U125</f>
        <v>0</v>
      </c>
      <c r="V125" s="6"/>
      <c r="W125" s="20">
        <f t="shared" si="0"/>
        <v>242.75</v>
      </c>
      <c r="X125" s="20">
        <f t="shared" si="1"/>
        <v>173.29292929292933</v>
      </c>
      <c r="Y125" s="23">
        <f t="shared" si="2"/>
        <v>211.75</v>
      </c>
      <c r="Z125" s="23">
        <f t="shared" si="3"/>
        <v>166.81303030303025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135.55000000000001</v>
      </c>
      <c r="AJ125" s="9">
        <f t="shared" si="8"/>
        <v>0.35831350779804388</v>
      </c>
      <c r="AK125" s="9">
        <f t="shared" si="9"/>
        <v>0.35831350779804388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Encargos'!$L43)</f>
        <v>326</v>
      </c>
      <c r="O126" s="4">
        <f>Forward!O126+(-'Swap - Encargos'!$L43)</f>
        <v>241</v>
      </c>
      <c r="P126" s="4">
        <f>Forward!P126+(-'Swap - Encargos'!$L43)</f>
        <v>191</v>
      </c>
      <c r="Q126" s="4">
        <f>Forward!Q126+(-'Swap - Encargos'!$L43)</f>
        <v>171</v>
      </c>
      <c r="R126" s="4">
        <f>Forward!R126+(-'Swap - Encargos'!$L43)</f>
        <v>166</v>
      </c>
      <c r="S126" s="4">
        <f>Forward!S126+(-'Swap - Encargos'!$L43)</f>
        <v>161</v>
      </c>
      <c r="T126" s="4">
        <f>Forward!T126+(-'Swap - Encargos'!$L43)</f>
        <v>151</v>
      </c>
      <c r="U126" s="4">
        <f>Forward!U126</f>
        <v>0</v>
      </c>
      <c r="V126" s="6"/>
      <c r="W126" s="20">
        <f t="shared" si="0"/>
        <v>235.44444444444446</v>
      </c>
      <c r="X126" s="20">
        <f t="shared" si="1"/>
        <v>173.29292929292933</v>
      </c>
      <c r="Y126" s="23">
        <f t="shared" si="2"/>
        <v>208</v>
      </c>
      <c r="Z126" s="23">
        <f t="shared" si="3"/>
        <v>166.81303030303025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142.85555555555555</v>
      </c>
      <c r="AJ126" s="9">
        <f t="shared" si="8"/>
        <v>0.37762504772814048</v>
      </c>
      <c r="AK126" s="9">
        <f t="shared" si="9"/>
        <v>0.37762504772814048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Encargos'!$L44)</f>
        <v>334</v>
      </c>
      <c r="O127" s="4">
        <f>Forward!O127+(-'Swap - Encargos'!$L44)</f>
        <v>251</v>
      </c>
      <c r="P127" s="4">
        <f>Forward!P127+(-'Swap - Encargos'!$L44)</f>
        <v>190</v>
      </c>
      <c r="Q127" s="4">
        <f>Forward!Q127+(-'Swap - Encargos'!$L44)</f>
        <v>172</v>
      </c>
      <c r="R127" s="4">
        <f>Forward!R127+(-'Swap - Encargos'!$L44)</f>
        <v>167</v>
      </c>
      <c r="S127" s="4">
        <f>Forward!S127+(-'Swap - Encargos'!$L44)</f>
        <v>162</v>
      </c>
      <c r="T127" s="4">
        <f>Forward!T127+(-'Swap - Encargos'!$L44)</f>
        <v>152</v>
      </c>
      <c r="U127" s="4">
        <f>Forward!U127</f>
        <v>0</v>
      </c>
      <c r="V127" s="6"/>
      <c r="W127" s="20">
        <f t="shared" si="0"/>
        <v>235.83333333333334</v>
      </c>
      <c r="X127" s="20">
        <f t="shared" si="1"/>
        <v>173.29292929292933</v>
      </c>
      <c r="Y127" s="23">
        <f t="shared" si="2"/>
        <v>208.46666666666667</v>
      </c>
      <c r="Z127" s="23">
        <f t="shared" si="3"/>
        <v>166.81303030303025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142.46666666666667</v>
      </c>
      <c r="AJ127" s="9">
        <f t="shared" si="8"/>
        <v>0.37659705700942814</v>
      </c>
      <c r="AK127" s="9">
        <f t="shared" si="9"/>
        <v>0.37659705700942814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Encargos'!$L45)</f>
        <v>286</v>
      </c>
      <c r="O128" s="4">
        <f>Forward!O128+(-'Swap - Encargos'!$L45)</f>
        <v>246</v>
      </c>
      <c r="P128" s="4">
        <f>Forward!P128+(-'Swap - Encargos'!$L45)</f>
        <v>194</v>
      </c>
      <c r="Q128" s="4">
        <f>Forward!Q128+(-'Swap - Encargos'!$L45)</f>
        <v>174</v>
      </c>
      <c r="R128" s="4">
        <f>Forward!R128+(-'Swap - Encargos'!$L45)</f>
        <v>169</v>
      </c>
      <c r="S128" s="4">
        <f>Forward!S128+(-'Swap - Encargos'!$L45)</f>
        <v>164</v>
      </c>
      <c r="T128" s="4">
        <f>Forward!T128+(-'Swap - Encargos'!$L45)</f>
        <v>154</v>
      </c>
      <c r="U128" s="4">
        <f>Forward!U128</f>
        <v>0</v>
      </c>
      <c r="V128" s="6"/>
      <c r="W128" s="20">
        <f t="shared" si="0"/>
        <v>223.33333333333334</v>
      </c>
      <c r="X128" s="20">
        <f t="shared" si="1"/>
        <v>173.29292929292933</v>
      </c>
      <c r="Y128" s="23">
        <f t="shared" si="2"/>
        <v>201.6</v>
      </c>
      <c r="Z128" s="23">
        <f t="shared" si="3"/>
        <v>166.81303030303025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154.96666666666667</v>
      </c>
      <c r="AJ128" s="9">
        <f t="shared" si="8"/>
        <v>0.40963961582518282</v>
      </c>
      <c r="AK128" s="9">
        <f t="shared" si="9"/>
        <v>0.40963961582518282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Encargos'!$L46)</f>
        <v>263</v>
      </c>
      <c r="O129" s="4">
        <f>Forward!O129+(-'Swap - Encargos'!$L46)</f>
        <v>238</v>
      </c>
      <c r="P129" s="4">
        <f>Forward!P129+(-'Swap - Encargos'!$L46)</f>
        <v>196</v>
      </c>
      <c r="Q129" s="4">
        <f>Forward!Q129+(-'Swap - Encargos'!$L46)</f>
        <v>175</v>
      </c>
      <c r="R129" s="4">
        <f>Forward!R129+(-'Swap - Encargos'!$L46)</f>
        <v>170</v>
      </c>
      <c r="S129" s="4">
        <f>Forward!S129+(-'Swap - Encargos'!$L46)</f>
        <v>165</v>
      </c>
      <c r="T129" s="4">
        <f>Forward!T129+(-'Swap - Encargos'!$L46)</f>
        <v>155</v>
      </c>
      <c r="U129" s="4">
        <f>Forward!U129</f>
        <v>0</v>
      </c>
      <c r="V129" s="6"/>
      <c r="W129" s="20">
        <f t="shared" si="0"/>
        <v>215.22222222222223</v>
      </c>
      <c r="X129" s="20">
        <f t="shared" si="1"/>
        <v>173.29292929292933</v>
      </c>
      <c r="Y129" s="23">
        <f t="shared" si="2"/>
        <v>196.96666666666667</v>
      </c>
      <c r="Z129" s="23">
        <f t="shared" si="3"/>
        <v>166.81303030303025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163.07777777777778</v>
      </c>
      <c r="AJ129" s="9">
        <f t="shared" si="8"/>
        <v>0.43108056510118364</v>
      </c>
      <c r="AK129" s="9">
        <f t="shared" si="9"/>
        <v>0.43108056510118364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Encargos'!$L47)</f>
        <v>303</v>
      </c>
      <c r="O130" s="4">
        <f>Forward!O130+(-'Swap - Encargos'!$L47)</f>
        <v>259</v>
      </c>
      <c r="P130" s="4">
        <f>Forward!P130+(-'Swap - Encargos'!$L47)</f>
        <v>211</v>
      </c>
      <c r="Q130" s="4">
        <f>Forward!Q130+(-'Swap - Encargos'!$L47)</f>
        <v>190</v>
      </c>
      <c r="R130" s="4">
        <f>Forward!R130+(-'Swap - Encargos'!$L47)</f>
        <v>185</v>
      </c>
      <c r="S130" s="4">
        <f>Forward!S130+(-'Swap - Encargos'!$L47)</f>
        <v>180</v>
      </c>
      <c r="T130" s="4">
        <f>Forward!T130+(-'Swap - Encargos'!$L47)</f>
        <v>170</v>
      </c>
      <c r="U130" s="4">
        <f>Forward!U130</f>
        <v>0</v>
      </c>
      <c r="V130" s="6"/>
      <c r="W130" s="20">
        <f t="shared" si="0"/>
        <v>232.55555555555554</v>
      </c>
      <c r="X130" s="20">
        <f t="shared" si="1"/>
        <v>173.29292929292933</v>
      </c>
      <c r="Y130" s="23">
        <f t="shared" si="2"/>
        <v>213.2</v>
      </c>
      <c r="Z130" s="23">
        <f t="shared" si="3"/>
        <v>166.81303030303025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145.74444444444447</v>
      </c>
      <c r="AJ130" s="9">
        <f t="shared" si="8"/>
        <v>0.38526155021000386</v>
      </c>
      <c r="AK130" s="9">
        <f t="shared" si="9"/>
        <v>0.38526155021000386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Encargos'!$L48)</f>
        <v>292</v>
      </c>
      <c r="O131" s="4">
        <f>Forward!O131+(-'Swap - Encargos'!$L48)</f>
        <v>251</v>
      </c>
      <c r="P131" s="4">
        <f>Forward!P131+(-'Swap - Encargos'!$L48)</f>
        <v>212</v>
      </c>
      <c r="Q131" s="4">
        <f>Forward!Q131+(-'Swap - Encargos'!$L48)</f>
        <v>200</v>
      </c>
      <c r="R131" s="4">
        <f>Forward!R131+(-'Swap - Encargos'!$L48)</f>
        <v>195</v>
      </c>
      <c r="S131" s="4">
        <f>Forward!S131+(-'Swap - Encargos'!$L48)</f>
        <v>190</v>
      </c>
      <c r="T131" s="4">
        <f>Forward!T131+(-'Swap - Encargos'!$L48)</f>
        <v>180</v>
      </c>
      <c r="U131" s="4">
        <f>Forward!U131</f>
        <v>0</v>
      </c>
      <c r="V131" s="6"/>
      <c r="W131" s="20">
        <f t="shared" si="0"/>
        <v>228.66666666666666</v>
      </c>
      <c r="X131" s="20">
        <f t="shared" si="1"/>
        <v>173.29292929292933</v>
      </c>
      <c r="Y131" s="23">
        <f t="shared" si="2"/>
        <v>214.7</v>
      </c>
      <c r="Z131" s="23">
        <f t="shared" si="3"/>
        <v>166.81303030303025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149.63333333333335</v>
      </c>
      <c r="AJ131" s="9">
        <f t="shared" si="8"/>
        <v>0.39554145739712754</v>
      </c>
      <c r="AK131" s="9">
        <f>IF(AJ131&gt;0,AJ131,0)</f>
        <v>0.39554145739712754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Encargos'!$L49)</f>
        <v>265</v>
      </c>
      <c r="O132" s="4">
        <f>Forward!O132+(-'Swap - Encargos'!$L49)</f>
        <v>249</v>
      </c>
      <c r="P132" s="4">
        <f>Forward!P132+(-'Swap - Encargos'!$L49)</f>
        <v>203</v>
      </c>
      <c r="Q132" s="4">
        <f>Forward!Q132+(-'Swap - Encargos'!$L49)</f>
        <v>195</v>
      </c>
      <c r="R132" s="4">
        <f>Forward!R132+(-'Swap - Encargos'!$L49)</f>
        <v>190</v>
      </c>
      <c r="S132" s="4">
        <f>Forward!S132+(-'Swap - Encargos'!$L49)</f>
        <v>185</v>
      </c>
      <c r="T132" s="4">
        <f>Forward!T132+(-'Swap - Encargos'!$L49)</f>
        <v>175</v>
      </c>
      <c r="U132" s="4">
        <f>Forward!U132</f>
        <v>0</v>
      </c>
      <c r="V132" s="6"/>
      <c r="W132" s="20">
        <f t="shared" si="0"/>
        <v>219.55555555555554</v>
      </c>
      <c r="X132" s="20">
        <f t="shared" si="1"/>
        <v>173.29292929292933</v>
      </c>
      <c r="Y132" s="23">
        <f t="shared" si="2"/>
        <v>207.06666666666666</v>
      </c>
      <c r="Z132" s="23">
        <f t="shared" si="3"/>
        <v>166.81303030303025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158.74444444444447</v>
      </c>
      <c r="AJ132" s="9">
        <f t="shared" si="8"/>
        <v>0.41962581137838872</v>
      </c>
      <c r="AK132" s="9">
        <f>IF(AJ132&gt;0,AJ132,0)</f>
        <v>0.41962581137838872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Encargos'!$L50)</f>
        <v>282</v>
      </c>
      <c r="O133" s="4">
        <f>Forward!O133+(-'Swap - Encargos'!$L50)</f>
        <v>286</v>
      </c>
      <c r="P133" s="4">
        <f>Forward!P133+(-'Swap - Encargos'!$L50)</f>
        <v>235</v>
      </c>
      <c r="Q133" s="4">
        <f>Forward!Q133+(-'Swap - Encargos'!$L50)</f>
        <v>230</v>
      </c>
      <c r="R133" s="4">
        <f>Forward!R133+(-'Swap - Encargos'!$L50)</f>
        <v>201</v>
      </c>
      <c r="S133" s="4">
        <f>Forward!S133+(-'Swap - Encargos'!$L50)</f>
        <v>175</v>
      </c>
      <c r="T133" s="4">
        <f>Forward!T133+(-'Swap - Encargos'!$L50)</f>
        <v>165</v>
      </c>
      <c r="U133" s="4">
        <f>Forward!U133</f>
        <v>0</v>
      </c>
      <c r="V133" s="6"/>
      <c r="W133" s="20">
        <f t="shared" si="0"/>
        <v>251.77777777777777</v>
      </c>
      <c r="X133" s="20">
        <f t="shared" si="1"/>
        <v>173.29292929292933</v>
      </c>
      <c r="Y133" s="23">
        <f t="shared" si="2"/>
        <v>227.18333333333334</v>
      </c>
      <c r="Z133" s="23">
        <f t="shared" si="3"/>
        <v>166.81303030303025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126.52222222222224</v>
      </c>
      <c r="AJ133" s="9">
        <f t="shared" si="8"/>
        <v>0.33444943754222106</v>
      </c>
      <c r="AK133" s="9">
        <f>IF(AJ133&gt;0,AJ133,0)</f>
        <v>0.33444943754222106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Encargos'!$L51)</f>
        <v>334</v>
      </c>
      <c r="P134" s="4">
        <f>Forward!P134+(-'Swap - Encargos'!$L51)</f>
        <v>264</v>
      </c>
      <c r="Q134" s="4">
        <f>Forward!Q134+(-'Swap - Encargos'!$L51)</f>
        <v>245</v>
      </c>
      <c r="R134" s="4">
        <f>Forward!R134+(-'Swap - Encargos'!$L51)</f>
        <v>225</v>
      </c>
      <c r="S134" s="4">
        <f>Forward!S134+(-'Swap - Encargos'!$L51)</f>
        <v>185</v>
      </c>
      <c r="T134" s="4">
        <f>Forward!T134+(-'Swap - Encargos'!$L51)</f>
        <v>173</v>
      </c>
      <c r="U134" s="4">
        <f>Forward!U134</f>
        <v>0</v>
      </c>
      <c r="V134" s="6"/>
      <c r="W134" s="20">
        <f t="shared" si="0"/>
        <v>281</v>
      </c>
      <c r="X134" s="20">
        <f t="shared" si="1"/>
        <v>173.29292929292933</v>
      </c>
      <c r="Y134" s="23">
        <f t="shared" si="2"/>
        <v>250.6</v>
      </c>
      <c r="Z134" s="23">
        <f t="shared" si="3"/>
        <v>166.81303030303025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109</v>
      </c>
      <c r="AJ134" s="9">
        <f t="shared" si="8"/>
        <v>0.27948717948717949</v>
      </c>
      <c r="AK134" s="9">
        <f>IF(AJ134&gt;0,AJ134,0)</f>
        <v>0.27948717948717949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Encargos'!$L52)</f>
        <v>406</v>
      </c>
      <c r="P135" s="4">
        <f>Forward!P135+(-'Swap - Encargos'!$L52)</f>
        <v>284</v>
      </c>
      <c r="Q135" s="4">
        <f>Forward!Q135+(-'Swap - Encargos'!$L52)</f>
        <v>268</v>
      </c>
      <c r="R135" s="4">
        <f>Forward!R135+(-'Swap - Encargos'!$L52)</f>
        <v>240</v>
      </c>
      <c r="S135" s="4">
        <f>Forward!S135+(-'Swap - Encargos'!$L52)</f>
        <v>217</v>
      </c>
      <c r="T135" s="4">
        <f>Forward!T135+(-'Swap - Encargos'!$L52)</f>
        <v>179</v>
      </c>
      <c r="U135" s="4">
        <f>Forward!U135</f>
        <v>0</v>
      </c>
      <c r="V135" s="6"/>
      <c r="W135" s="20">
        <f t="shared" si="0"/>
        <v>314.72222222222223</v>
      </c>
      <c r="X135" s="20">
        <f t="shared" si="1"/>
        <v>173.29292929292933</v>
      </c>
      <c r="Y135" s="23">
        <f t="shared" si="2"/>
        <v>279.21666666666664</v>
      </c>
      <c r="Z135" s="23">
        <f t="shared" si="3"/>
        <v>166.81303030303025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75.277777777777771</v>
      </c>
      <c r="AJ135" s="9">
        <f>(AE135-W135)/AE135</f>
        <v>0.19301994301994299</v>
      </c>
      <c r="AK135" s="9">
        <f>IF(AJ135&gt;0,AJ135,0)</f>
        <v>0.19301994301994299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Encargos'!$L53)</f>
        <v>370</v>
      </c>
      <c r="P136" s="4">
        <f>Forward!P136+(-'Swap - Encargos'!$L53)</f>
        <v>268</v>
      </c>
      <c r="Q136" s="4">
        <f>Forward!Q136+(-'Swap - Encargos'!$L53)</f>
        <v>252</v>
      </c>
      <c r="R136" s="4">
        <f>Forward!R136+(-'Swap - Encargos'!$L53)</f>
        <v>231</v>
      </c>
      <c r="S136" s="4">
        <f>Forward!S136+(-'Swap - Encargos'!$L53)</f>
        <v>210</v>
      </c>
      <c r="T136" s="4">
        <f>Forward!T136+(-'Swap - Encargos'!$L53)</f>
        <v>188</v>
      </c>
      <c r="U136" s="4">
        <f>Forward!U136</f>
        <v>0</v>
      </c>
      <c r="V136" s="6"/>
      <c r="W136" s="20">
        <f t="shared" si="0"/>
        <v>288.94444444444446</v>
      </c>
      <c r="X136" s="20">
        <f t="shared" si="1"/>
        <v>173.29292929292933</v>
      </c>
      <c r="Y136" s="23">
        <f t="shared" si="2"/>
        <v>260.13333333333333</v>
      </c>
      <c r="Z136" s="23">
        <f t="shared" si="3"/>
        <v>166.81303030303025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101.05555555555554</v>
      </c>
      <c r="AJ136" s="9">
        <f t="shared" ref="AJ136:AJ139" si="18">(AE136-W136)/AE136</f>
        <v>0.25911680911680907</v>
      </c>
      <c r="AK136" s="9">
        <f t="shared" ref="AK136:AK139" si="19">IF(AJ136&gt;0,AJ136,0)</f>
        <v>0.25911680911680907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Encargos'!$L54)</f>
        <v>295</v>
      </c>
      <c r="P137" s="4">
        <f>Forward!P137+(-'Swap - Encargos'!$L54)</f>
        <v>266</v>
      </c>
      <c r="Q137" s="4">
        <f>Forward!Q137+(-'Swap - Encargos'!$L54)</f>
        <v>250</v>
      </c>
      <c r="R137" s="4">
        <f>Forward!R137+(-'Swap - Encargos'!$L54)</f>
        <v>226</v>
      </c>
      <c r="S137" s="4">
        <f>Forward!S137+(-'Swap - Encargos'!$L54)</f>
        <v>201</v>
      </c>
      <c r="T137" s="4">
        <f>Forward!T137+(-'Swap - Encargos'!$L54)</f>
        <v>184</v>
      </c>
      <c r="U137" s="4">
        <f>Forward!U137</f>
        <v>0</v>
      </c>
      <c r="V137" s="4"/>
      <c r="W137" s="20">
        <f t="shared" si="0"/>
        <v>264.58333333333331</v>
      </c>
      <c r="X137" s="20">
        <f t="shared" si="1"/>
        <v>173.29292929292933</v>
      </c>
      <c r="Y137" s="23">
        <f t="shared" si="2"/>
        <v>242.05</v>
      </c>
      <c r="Z137" s="23">
        <f t="shared" si="3"/>
        <v>166.81303030303025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125.41666666666669</v>
      </c>
      <c r="AJ137" s="9">
        <f t="shared" si="18"/>
        <v>0.3215811965811966</v>
      </c>
      <c r="AK137" s="9">
        <f t="shared" si="19"/>
        <v>0.3215811965811966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Encargos'!$L55)</f>
        <v>307</v>
      </c>
      <c r="P138" s="4">
        <f>Forward!P138+(-'Swap - Encargos'!$L55)</f>
        <v>287</v>
      </c>
      <c r="Q138" s="4">
        <f>Forward!Q138+(-'Swap - Encargos'!$L55)</f>
        <v>263</v>
      </c>
      <c r="R138" s="4">
        <f>Forward!R138+(-'Swap - Encargos'!$L55)</f>
        <v>237</v>
      </c>
      <c r="S138" s="4">
        <f>Forward!S138+(-'Swap - Encargos'!$L55)</f>
        <v>219</v>
      </c>
      <c r="T138" s="4">
        <f>Forward!T138+(-'Swap - Encargos'!$L55)</f>
        <v>190</v>
      </c>
      <c r="U138" s="4">
        <f>Forward!U138</f>
        <v>0</v>
      </c>
      <c r="V138" s="4"/>
      <c r="W138" s="20">
        <f t="shared" si="0"/>
        <v>277.88888888888891</v>
      </c>
      <c r="X138" s="20">
        <f t="shared" si="1"/>
        <v>173.29292929292933</v>
      </c>
      <c r="Y138" s="23">
        <f t="shared" si="2"/>
        <v>254.8</v>
      </c>
      <c r="Z138" s="23">
        <f t="shared" si="3"/>
        <v>166.81303030303025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112.11111111111109</v>
      </c>
      <c r="AJ138" s="9">
        <f t="shared" si="18"/>
        <v>0.28746438746438741</v>
      </c>
      <c r="AK138" s="9">
        <f t="shared" si="19"/>
        <v>0.28746438746438741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Encargos'!$L56)</f>
        <v>284</v>
      </c>
      <c r="P139" s="4">
        <f>Forward!P139+(-'Swap - Encargos'!$L56)</f>
        <v>283</v>
      </c>
      <c r="Q139" s="4">
        <f>Forward!Q139+(-'Swap - Encargos'!$L56)</f>
        <v>265</v>
      </c>
      <c r="R139" s="4">
        <f>Forward!R139+(-'Swap - Encargos'!$L56)</f>
        <v>240</v>
      </c>
      <c r="S139" s="4">
        <f>Forward!S139+(-'Swap - Encargos'!$L56)</f>
        <v>221</v>
      </c>
      <c r="T139" s="4">
        <f>Forward!T139+(-'Swap - Encargos'!$L56)</f>
        <v>192</v>
      </c>
      <c r="U139" s="4">
        <f>Forward!U139</f>
        <v>0</v>
      </c>
      <c r="V139" s="4"/>
      <c r="W139" s="20">
        <f t="shared" si="0"/>
        <v>271.22222222222223</v>
      </c>
      <c r="X139" s="20">
        <f t="shared" si="1"/>
        <v>173.29292929292933</v>
      </c>
      <c r="Y139" s="23">
        <f t="shared" si="2"/>
        <v>250.93333333333334</v>
      </c>
      <c r="Z139" s="23">
        <f t="shared" si="3"/>
        <v>166.81303030303025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118.77777777777777</v>
      </c>
      <c r="AJ139" s="9">
        <f t="shared" si="18"/>
        <v>0.30455840455840455</v>
      </c>
      <c r="AK139" s="9">
        <f t="shared" si="19"/>
        <v>0.30455840455840455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Encargos'!$L57)</f>
        <v>240</v>
      </c>
      <c r="P140" s="4">
        <f>Forward!P140+(-'Swap - Encargos'!$L57)</f>
        <v>285</v>
      </c>
      <c r="Q140" s="4">
        <f>Forward!Q140+(-'Swap - Encargos'!$L57)</f>
        <v>258</v>
      </c>
      <c r="R140" s="4">
        <f>Forward!R140+(-'Swap - Encargos'!$L57)</f>
        <v>230</v>
      </c>
      <c r="S140" s="4">
        <f>Forward!S140+(-'Swap - Encargos'!$L57)</f>
        <v>216</v>
      </c>
      <c r="T140" s="4">
        <f>Forward!T140+(-'Swap - Encargos'!$L57)</f>
        <v>190</v>
      </c>
      <c r="U140" s="4">
        <f>Forward!U140</f>
        <v>0</v>
      </c>
      <c r="V140" s="4"/>
      <c r="W140" s="20">
        <f t="shared" si="0"/>
        <v>259.33333333333331</v>
      </c>
      <c r="X140" s="20">
        <f t="shared" si="1"/>
        <v>173.29292929292933</v>
      </c>
      <c r="Y140" s="23">
        <f t="shared" si="2"/>
        <v>240.8</v>
      </c>
      <c r="Z140" s="23">
        <f t="shared" si="3"/>
        <v>166.81303030303025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130.66666666666669</v>
      </c>
      <c r="AJ140" s="9">
        <f t="shared" ref="AJ140" si="23">(AE140-W140)/AE140</f>
        <v>0.33504273504273507</v>
      </c>
      <c r="AK140" s="9">
        <f t="shared" ref="AK140" si="24">IF(AJ140&gt;0,AJ140,0)</f>
        <v>0.33504273504273507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3401-5FB8-4A65-B918-67DB700E036A}">
  <dimension ref="A1:AR145"/>
  <sheetViews>
    <sheetView topLeftCell="E78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Encargos'!B3+'Swap - Encargos'!N3-'Swap - Encargos'!$M3)</f>
        <v>248</v>
      </c>
      <c r="L86" s="4">
        <f>Forward!L86+(-'Swap - Encargos'!C3+'Swap - Encargos'!O3-'Swap - Encargos'!$M3)</f>
        <v>258</v>
      </c>
      <c r="M86" s="4">
        <f>Forward!M86+(-'Swap - Encargos'!D3+'Swap - Encargos'!P3-'Swap - Encargos'!$M3)</f>
        <v>240</v>
      </c>
      <c r="N86" s="4">
        <f>Forward!N86+(-'Swap - Encargos'!E3+'Swap - Encargos'!Q3-'Swap - Encargos'!$M3)</f>
        <v>225</v>
      </c>
      <c r="O86" s="4">
        <f>Forward!O86+(-'Swap - Encargos'!F3+'Swap - Encargos'!R3-'Swap - Encargos'!$M3)</f>
        <v>217</v>
      </c>
      <c r="P86" s="4">
        <f>Forward!P86+(-'Swap - Encargos'!G3+'Swap - Encargos'!S3-'Swap - Encargos'!$M3)</f>
        <v>215</v>
      </c>
      <c r="Q86" s="4">
        <f>Forward!Q86+(-'Swap - Encargos'!H3+'Swap - Encargos'!T3-'Swap - Encargos'!$M3)</f>
        <v>212</v>
      </c>
      <c r="R86" s="4">
        <f>Forward!R86+(-'Swap - Encargos'!I3+'Swap - Encargos'!U3-'Swap - Encargos'!$M3)</f>
        <v>208</v>
      </c>
      <c r="S86" s="4">
        <f>Forward!S86+(-'Swap - Encargos'!J3+'Swap - Encargos'!V3-'Swap - Encargos'!$M3)</f>
        <v>203</v>
      </c>
      <c r="T86" s="4">
        <f>Forward!T86+(-'Swap - Encargos'!K3+'Swap - Encargos'!W3-'Swap - Encargos'!$M3)</f>
        <v>198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248.66666666666666</v>
      </c>
      <c r="X86" s="20">
        <f t="shared" ref="X86:X140" si="1">AVERAGE($W$2:$W$198)</f>
        <v>223.36363636363632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237.6</v>
      </c>
      <c r="Z86" s="23">
        <f t="shared" ref="Z86:Z140" si="3">AVERAGE($Y$2:$Y$198)</f>
        <v>220.35181818181817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57.333333333333343</v>
      </c>
      <c r="AJ86" s="9">
        <f t="shared" ref="AJ86:AJ134" si="8">(AE86-W86)/AE86</f>
        <v>0.18736383442265797</v>
      </c>
      <c r="AK86" s="9">
        <f t="shared" ref="AK86:AK130" si="9">IF(AJ86&gt;0,AJ86,0)</f>
        <v>0.18736383442265797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Encargos'!B4+'Swap - Encargos'!N4-'Swap - Encargos'!$M4)</f>
        <v>180</v>
      </c>
      <c r="L87" s="4">
        <f>Forward!L87+(-'Swap - Encargos'!C4+'Swap - Encargos'!O4-'Swap - Encargos'!$M4)</f>
        <v>247</v>
      </c>
      <c r="M87" s="4">
        <f>Forward!M87+(-'Swap - Encargos'!D4+'Swap - Encargos'!P4-'Swap - Encargos'!$M4)</f>
        <v>243</v>
      </c>
      <c r="N87" s="4">
        <f>Forward!N87+(-'Swap - Encargos'!E4+'Swap - Encargos'!Q4-'Swap - Encargos'!$M4)</f>
        <v>225</v>
      </c>
      <c r="O87" s="4">
        <f>Forward!O87+(-'Swap - Encargos'!F4+'Swap - Encargos'!R4-'Swap - Encargos'!$M4)</f>
        <v>223</v>
      </c>
      <c r="P87" s="4">
        <f>Forward!P87+(-'Swap - Encargos'!G4+'Swap - Encargos'!S4-'Swap - Encargos'!$M4)</f>
        <v>215</v>
      </c>
      <c r="Q87" s="4">
        <f>Forward!Q87+(-'Swap - Encargos'!H4+'Swap - Encargos'!T4-'Swap - Encargos'!$M4)</f>
        <v>212</v>
      </c>
      <c r="R87" s="4">
        <f>Forward!R87+(-'Swap - Encargos'!I4+'Swap - Encargos'!U4-'Swap - Encargos'!$M4)</f>
        <v>208</v>
      </c>
      <c r="S87" s="4">
        <f>Forward!S87+(-'Swap - Encargos'!J4+'Swap - Encargos'!V4-'Swap - Encargos'!$M4)</f>
        <v>203</v>
      </c>
      <c r="T87" s="4">
        <f>Forward!T87+(-'Swap - Encargos'!K4+'Swap - Encargos'!W4-'Swap - Encargos'!$M4)</f>
        <v>198</v>
      </c>
      <c r="U87" s="4">
        <f>Forward!U87</f>
        <v>0</v>
      </c>
      <c r="V87" s="6"/>
      <c r="W87" s="20">
        <f t="shared" si="0"/>
        <v>224.58333333333334</v>
      </c>
      <c r="X87" s="20">
        <f t="shared" si="1"/>
        <v>223.36363636363632</v>
      </c>
      <c r="Y87" s="23">
        <f t="shared" si="2"/>
        <v>224.18333333333334</v>
      </c>
      <c r="Z87" s="23">
        <f t="shared" si="3"/>
        <v>220.35181818181817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81.416666666666657</v>
      </c>
      <c r="AJ87" s="9">
        <f t="shared" si="8"/>
        <v>0.26606753812636164</v>
      </c>
      <c r="AK87" s="9">
        <f t="shared" si="9"/>
        <v>0.26606753812636164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Encargos'!B5+'Swap - Encargos'!N5-'Swap - Encargos'!$M5)</f>
        <v>222</v>
      </c>
      <c r="L88" s="4">
        <f>Forward!L88+(-'Swap - Encargos'!C5+'Swap - Encargos'!O5-'Swap - Encargos'!$M5)</f>
        <v>278</v>
      </c>
      <c r="M88" s="4">
        <f>Forward!M88+(-'Swap - Encargos'!D5+'Swap - Encargos'!P5-'Swap - Encargos'!$M5)</f>
        <v>249</v>
      </c>
      <c r="N88" s="4">
        <f>Forward!N88+(-'Swap - Encargos'!E5+'Swap - Encargos'!Q5-'Swap - Encargos'!$M5)</f>
        <v>220</v>
      </c>
      <c r="O88" s="4">
        <f>Forward!O88+(-'Swap - Encargos'!F5+'Swap - Encargos'!R5-'Swap - Encargos'!$M5)</f>
        <v>218</v>
      </c>
      <c r="P88" s="4">
        <f>Forward!P88+(-'Swap - Encargos'!G5+'Swap - Encargos'!S5-'Swap - Encargos'!$M5)</f>
        <v>214</v>
      </c>
      <c r="Q88" s="4">
        <f>Forward!Q88+(-'Swap - Encargos'!H5+'Swap - Encargos'!T5-'Swap - Encargos'!$M5)</f>
        <v>211</v>
      </c>
      <c r="R88" s="4">
        <f>Forward!R88+(-'Swap - Encargos'!I5+'Swap - Encargos'!U5-'Swap - Encargos'!$M5)</f>
        <v>207</v>
      </c>
      <c r="S88" s="4">
        <f>Forward!S88+(-'Swap - Encargos'!J5+'Swap - Encargos'!V5-'Swap - Encargos'!$M5)</f>
        <v>202</v>
      </c>
      <c r="T88" s="4">
        <f>Forward!T88+(-'Swap - Encargos'!K5+'Swap - Encargos'!W5-'Swap - Encargos'!$M5)</f>
        <v>197</v>
      </c>
      <c r="U88" s="4">
        <f>Forward!U88</f>
        <v>0</v>
      </c>
      <c r="V88" s="6"/>
      <c r="W88" s="20">
        <f t="shared" si="0"/>
        <v>249.55555555555554</v>
      </c>
      <c r="X88" s="20">
        <f t="shared" si="1"/>
        <v>223.36363636363632</v>
      </c>
      <c r="Y88" s="23">
        <f t="shared" si="2"/>
        <v>237.13333333333333</v>
      </c>
      <c r="Z88" s="23">
        <f t="shared" si="3"/>
        <v>220.35181818181817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56.444444444444457</v>
      </c>
      <c r="AJ88" s="9">
        <f t="shared" si="8"/>
        <v>0.1844589687726943</v>
      </c>
      <c r="AK88" s="9">
        <f t="shared" si="9"/>
        <v>0.1844589687726943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Encargos'!B6+'Swap - Encargos'!N6-'Swap - Encargos'!$M6)</f>
        <v>203</v>
      </c>
      <c r="L89" s="4">
        <f>Forward!L89+(-'Swap - Encargos'!C6+'Swap - Encargos'!O6-'Swap - Encargos'!$M6)</f>
        <v>273</v>
      </c>
      <c r="M89" s="4">
        <f>Forward!M89+(-'Swap - Encargos'!D6+'Swap - Encargos'!P6-'Swap - Encargos'!$M6)</f>
        <v>253</v>
      </c>
      <c r="N89" s="4">
        <f>Forward!N89+(-'Swap - Encargos'!E6+'Swap - Encargos'!Q6-'Swap - Encargos'!$M6)</f>
        <v>231</v>
      </c>
      <c r="O89" s="4">
        <f>Forward!O89+(-'Swap - Encargos'!F6+'Swap - Encargos'!R6-'Swap - Encargos'!$M6)</f>
        <v>221</v>
      </c>
      <c r="P89" s="4">
        <f>Forward!P89+(-'Swap - Encargos'!G6+'Swap - Encargos'!S6-'Swap - Encargos'!$M6)</f>
        <v>216</v>
      </c>
      <c r="Q89" s="4">
        <f>Forward!Q89+(-'Swap - Encargos'!H6+'Swap - Encargos'!T6-'Swap - Encargos'!$M6)</f>
        <v>213</v>
      </c>
      <c r="R89" s="4">
        <f>Forward!R89+(-'Swap - Encargos'!I6+'Swap - Encargos'!U6-'Swap - Encargos'!$M6)</f>
        <v>211</v>
      </c>
      <c r="S89" s="4">
        <f>Forward!S89+(-'Swap - Encargos'!J6+'Swap - Encargos'!V6-'Swap - Encargos'!$M6)</f>
        <v>206</v>
      </c>
      <c r="T89" s="4">
        <f>Forward!T89+(-'Swap - Encargos'!K6+'Swap - Encargos'!W6-'Swap - Encargos'!$M6)</f>
        <v>201</v>
      </c>
      <c r="U89" s="4">
        <f>Forward!U89</f>
        <v>0</v>
      </c>
      <c r="V89" s="6"/>
      <c r="W89" s="20">
        <f t="shared" si="0"/>
        <v>245.33333333333334</v>
      </c>
      <c r="X89" s="20">
        <f t="shared" si="1"/>
        <v>223.36363636363632</v>
      </c>
      <c r="Y89" s="23">
        <f t="shared" si="2"/>
        <v>236.85</v>
      </c>
      <c r="Z89" s="23">
        <f t="shared" si="3"/>
        <v>220.35181818181817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60.666666666666657</v>
      </c>
      <c r="AJ89" s="9">
        <f t="shared" si="8"/>
        <v>0.19825708061002176</v>
      </c>
      <c r="AK89" s="9">
        <f t="shared" si="9"/>
        <v>0.19825708061002176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Encargos'!B7+'Swap - Encargos'!N7-'Swap - Encargos'!$M7)</f>
        <v>199</v>
      </c>
      <c r="L90" s="4">
        <f>Forward!L90+(-'Swap - Encargos'!C7+'Swap - Encargos'!O7-'Swap - Encargos'!$M7)</f>
        <v>249</v>
      </c>
      <c r="M90" s="4">
        <f>Forward!M90+(-'Swap - Encargos'!D7+'Swap - Encargos'!P7-'Swap - Encargos'!$M7)</f>
        <v>256</v>
      </c>
      <c r="N90" s="4">
        <f>Forward!N90+(-'Swap - Encargos'!E7+'Swap - Encargos'!Q7-'Swap - Encargos'!$M7)</f>
        <v>241</v>
      </c>
      <c r="O90" s="4">
        <f>Forward!O90+(-'Swap - Encargos'!F7+'Swap - Encargos'!R7-'Swap - Encargos'!$M7)</f>
        <v>225</v>
      </c>
      <c r="P90" s="4">
        <f>Forward!P90+(-'Swap - Encargos'!G7+'Swap - Encargos'!S7-'Swap - Encargos'!$M7)</f>
        <v>222</v>
      </c>
      <c r="Q90" s="4">
        <f>Forward!Q90+(-'Swap - Encargos'!H7+'Swap - Encargos'!T7-'Swap - Encargos'!$M7)</f>
        <v>219</v>
      </c>
      <c r="R90" s="4">
        <f>Forward!R90+(-'Swap - Encargos'!I7+'Swap - Encargos'!U7-'Swap - Encargos'!$M7)</f>
        <v>217</v>
      </c>
      <c r="S90" s="4">
        <f>Forward!S90+(-'Swap - Encargos'!J7+'Swap - Encargos'!V7-'Swap - Encargos'!$M7)</f>
        <v>212</v>
      </c>
      <c r="T90" s="4">
        <f>Forward!T90+(-'Swap - Encargos'!K7+'Swap - Encargos'!W7-'Swap - Encargos'!$M7)</f>
        <v>207</v>
      </c>
      <c r="U90" s="4">
        <f>Forward!U90</f>
        <v>0</v>
      </c>
      <c r="V90" s="6"/>
      <c r="W90" s="20">
        <f t="shared" si="0"/>
        <v>239.33333333333334</v>
      </c>
      <c r="X90" s="20">
        <f t="shared" si="1"/>
        <v>223.36363636363632</v>
      </c>
      <c r="Y90" s="23">
        <f t="shared" si="2"/>
        <v>235.53333333333333</v>
      </c>
      <c r="Z90" s="23">
        <f t="shared" si="3"/>
        <v>220.35181818181817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66.666666666666657</v>
      </c>
      <c r="AJ90" s="9">
        <f t="shared" si="8"/>
        <v>0.21786492374727665</v>
      </c>
      <c r="AK90" s="9">
        <f t="shared" si="9"/>
        <v>0.21786492374727665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Encargos'!B8+'Swap - Encargos'!N8-'Swap - Encargos'!$M8)</f>
        <v>197</v>
      </c>
      <c r="L91" s="4">
        <f>Forward!L91+(-'Swap - Encargos'!C8+'Swap - Encargos'!O8-'Swap - Encargos'!$M8)</f>
        <v>255</v>
      </c>
      <c r="M91" s="4">
        <f>Forward!M91+(-'Swap - Encargos'!D8+'Swap - Encargos'!P8-'Swap - Encargos'!$M8)</f>
        <v>251</v>
      </c>
      <c r="N91" s="4">
        <f>Forward!N91+(-'Swap - Encargos'!E8+'Swap - Encargos'!Q8-'Swap - Encargos'!$M8)</f>
        <v>224</v>
      </c>
      <c r="O91" s="4">
        <f>Forward!O91+(-'Swap - Encargos'!F8+'Swap - Encargos'!R8-'Swap - Encargos'!$M8)</f>
        <v>219</v>
      </c>
      <c r="P91" s="4">
        <f>Forward!P91+(-'Swap - Encargos'!G8+'Swap - Encargos'!S8-'Swap - Encargos'!$M8)</f>
        <v>215</v>
      </c>
      <c r="Q91" s="4">
        <f>Forward!Q91+(-'Swap - Encargos'!H8+'Swap - Encargos'!T8-'Swap - Encargos'!$M8)</f>
        <v>212</v>
      </c>
      <c r="R91" s="4">
        <f>Forward!R91+(-'Swap - Encargos'!I8+'Swap - Encargos'!U8-'Swap - Encargos'!$M8)</f>
        <v>210</v>
      </c>
      <c r="S91" s="4">
        <f>Forward!S91+(-'Swap - Encargos'!J8+'Swap - Encargos'!V8-'Swap - Encargos'!$M8)</f>
        <v>205</v>
      </c>
      <c r="T91" s="4">
        <f>Forward!T91+(-'Swap - Encargos'!K8+'Swap - Encargos'!W8-'Swap - Encargos'!$M8)</f>
        <v>200</v>
      </c>
      <c r="U91" s="4">
        <f>Forward!U91</f>
        <v>0</v>
      </c>
      <c r="V91" s="6"/>
      <c r="W91" s="20">
        <f t="shared" si="0"/>
        <v>238.08333333333334</v>
      </c>
      <c r="X91" s="20">
        <f t="shared" si="1"/>
        <v>223.36363636363632</v>
      </c>
      <c r="Y91" s="23">
        <f t="shared" si="2"/>
        <v>230.7</v>
      </c>
      <c r="Z91" s="23">
        <f t="shared" si="3"/>
        <v>220.35181818181817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67.916666666666657</v>
      </c>
      <c r="AJ91" s="9">
        <f t="shared" si="8"/>
        <v>0.2219498910675381</v>
      </c>
      <c r="AK91" s="9">
        <f t="shared" si="9"/>
        <v>0.2219498910675381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Encargos'!B9+'Swap - Encargos'!N9-'Swap - Encargos'!$M9)</f>
        <v>123</v>
      </c>
      <c r="L92" s="4">
        <f>Forward!L92+(-'Swap - Encargos'!C9+'Swap - Encargos'!O9-'Swap - Encargos'!$M9)</f>
        <v>234</v>
      </c>
      <c r="M92" s="4">
        <f>Forward!M92+(-'Swap - Encargos'!D9+'Swap - Encargos'!P9-'Swap - Encargos'!$M9)</f>
        <v>238</v>
      </c>
      <c r="N92" s="4">
        <f>Forward!N92+(-'Swap - Encargos'!E9+'Swap - Encargos'!Q9-'Swap - Encargos'!$M9)</f>
        <v>229</v>
      </c>
      <c r="O92" s="4">
        <f>Forward!O92+(-'Swap - Encargos'!F9+'Swap - Encargos'!R9-'Swap - Encargos'!$M9)</f>
        <v>221</v>
      </c>
      <c r="P92" s="4">
        <f>Forward!P92+(-'Swap - Encargos'!G9+'Swap - Encargos'!S9-'Swap - Encargos'!$M9)</f>
        <v>215</v>
      </c>
      <c r="Q92" s="4">
        <f>Forward!Q92+(-'Swap - Encargos'!H9+'Swap - Encargos'!T9-'Swap - Encargos'!$M9)</f>
        <v>212</v>
      </c>
      <c r="R92" s="4">
        <f>Forward!R92+(-'Swap - Encargos'!I9+'Swap - Encargos'!U9-'Swap - Encargos'!$M9)</f>
        <v>210</v>
      </c>
      <c r="S92" s="4">
        <f>Forward!S92+(-'Swap - Encargos'!J9+'Swap - Encargos'!V9-'Swap - Encargos'!$M9)</f>
        <v>205</v>
      </c>
      <c r="T92" s="4">
        <f>Forward!T92+(-'Swap - Encargos'!K9+'Swap - Encargos'!W9-'Swap - Encargos'!$M9)</f>
        <v>200</v>
      </c>
      <c r="U92" s="4">
        <f>Forward!U92</f>
        <v>0</v>
      </c>
      <c r="V92" s="6"/>
      <c r="W92" s="20">
        <f t="shared" si="0"/>
        <v>216</v>
      </c>
      <c r="X92" s="20">
        <f t="shared" si="1"/>
        <v>223.36363636363632</v>
      </c>
      <c r="Y92" s="23">
        <f t="shared" si="2"/>
        <v>218.2</v>
      </c>
      <c r="Z92" s="23">
        <f t="shared" si="3"/>
        <v>220.35181818181817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90</v>
      </c>
      <c r="AJ92" s="9">
        <f t="shared" si="8"/>
        <v>0.29411764705882354</v>
      </c>
      <c r="AK92" s="9">
        <f t="shared" si="9"/>
        <v>0.29411764705882354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Encargos'!B10+'Swap - Encargos'!N10-'Swap - Encargos'!$M10)</f>
        <v>139</v>
      </c>
      <c r="L93" s="4">
        <f>Forward!L93+(-'Swap - Encargos'!C10+'Swap - Encargos'!O10-'Swap - Encargos'!$M10)</f>
        <v>230</v>
      </c>
      <c r="M93" s="4">
        <f>Forward!M93+(-'Swap - Encargos'!D10+'Swap - Encargos'!P10-'Swap - Encargos'!$M10)</f>
        <v>233</v>
      </c>
      <c r="N93" s="4">
        <f>Forward!N93+(-'Swap - Encargos'!E10+'Swap - Encargos'!Q10-'Swap - Encargos'!$M10)</f>
        <v>224</v>
      </c>
      <c r="O93" s="4">
        <f>Forward!O93+(-'Swap - Encargos'!F10+'Swap - Encargos'!R10-'Swap - Encargos'!$M10)</f>
        <v>217</v>
      </c>
      <c r="P93" s="4">
        <f>Forward!P93+(-'Swap - Encargos'!G10+'Swap - Encargos'!S10-'Swap - Encargos'!$M10)</f>
        <v>216</v>
      </c>
      <c r="Q93" s="4">
        <f>Forward!Q93+(-'Swap - Encargos'!H10+'Swap - Encargos'!T10-'Swap - Encargos'!$M10)</f>
        <v>216</v>
      </c>
      <c r="R93" s="4">
        <f>Forward!R93+(-'Swap - Encargos'!I10+'Swap - Encargos'!U10-'Swap - Encargos'!$M10)</f>
        <v>209</v>
      </c>
      <c r="S93" s="4">
        <f>Forward!S93+(-'Swap - Encargos'!J10+'Swap - Encargos'!V10-'Swap - Encargos'!$M10)</f>
        <v>204</v>
      </c>
      <c r="T93" s="4">
        <f>Forward!T93+(-'Swap - Encargos'!K10+'Swap - Encargos'!W10-'Swap - Encargos'!$M10)</f>
        <v>199</v>
      </c>
      <c r="U93" s="4">
        <f>Forward!U93</f>
        <v>0</v>
      </c>
      <c r="V93" s="6"/>
      <c r="W93" s="20">
        <f t="shared" si="0"/>
        <v>217.19444444444446</v>
      </c>
      <c r="X93" s="20">
        <f t="shared" si="1"/>
        <v>223.36363636363632</v>
      </c>
      <c r="Y93" s="23">
        <f t="shared" si="2"/>
        <v>217.58333333333334</v>
      </c>
      <c r="Z93" s="23">
        <f t="shared" si="3"/>
        <v>220.35181818181817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88.805555555555543</v>
      </c>
      <c r="AJ93" s="9">
        <f t="shared" si="8"/>
        <v>0.29021423384168477</v>
      </c>
      <c r="AK93" s="9">
        <f t="shared" si="9"/>
        <v>0.29021423384168477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Encargos'!B11+'Swap - Encargos'!N11-'Swap - Encargos'!$M11)</f>
        <v>153</v>
      </c>
      <c r="L94" s="4">
        <f>Forward!L94+(-'Swap - Encargos'!C11+'Swap - Encargos'!O11-'Swap - Encargos'!$M11)</f>
        <v>211</v>
      </c>
      <c r="M94" s="4">
        <f>Forward!M94+(-'Swap - Encargos'!D11+'Swap - Encargos'!P11-'Swap - Encargos'!$M11)</f>
        <v>232</v>
      </c>
      <c r="N94" s="4">
        <f>Forward!N94+(-'Swap - Encargos'!E11+'Swap - Encargos'!Q11-'Swap - Encargos'!$M11)</f>
        <v>228</v>
      </c>
      <c r="O94" s="4">
        <f>Forward!O94+(-'Swap - Encargos'!F11+'Swap - Encargos'!R11-'Swap - Encargos'!$M11)</f>
        <v>221</v>
      </c>
      <c r="P94" s="4">
        <f>Forward!P94+(-'Swap - Encargos'!G11+'Swap - Encargos'!S11-'Swap - Encargos'!$M11)</f>
        <v>219</v>
      </c>
      <c r="Q94" s="4">
        <f>Forward!Q94+(-'Swap - Encargos'!H11+'Swap - Encargos'!T11-'Swap - Encargos'!$M11)</f>
        <v>213</v>
      </c>
      <c r="R94" s="4">
        <f>Forward!R94+(-'Swap - Encargos'!I11+'Swap - Encargos'!U11-'Swap - Encargos'!$M11)</f>
        <v>207</v>
      </c>
      <c r="S94" s="4">
        <f>Forward!S94+(-'Swap - Encargos'!J11+'Swap - Encargos'!V11-'Swap - Encargos'!$M11)</f>
        <v>204</v>
      </c>
      <c r="T94" s="4">
        <f>Forward!T94+(-'Swap - Encargos'!K11+'Swap - Encargos'!W11-'Swap - Encargos'!$M11)</f>
        <v>201</v>
      </c>
      <c r="U94" s="4">
        <f>Forward!U94</f>
        <v>0</v>
      </c>
      <c r="V94" s="6"/>
      <c r="W94" s="20">
        <f t="shared" si="0"/>
        <v>215.33333333333334</v>
      </c>
      <c r="X94" s="20">
        <f t="shared" si="1"/>
        <v>223.36363636363632</v>
      </c>
      <c r="Y94" s="23">
        <f t="shared" si="2"/>
        <v>217.8</v>
      </c>
      <c r="Z94" s="23">
        <f t="shared" si="3"/>
        <v>220.35181818181817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90.666666666666657</v>
      </c>
      <c r="AJ94" s="9">
        <f t="shared" si="8"/>
        <v>0.29629629629629628</v>
      </c>
      <c r="AK94" s="9">
        <f t="shared" si="9"/>
        <v>0.29629629629629628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Encargos'!B12+'Swap - Encargos'!N12-'Swap - Encargos'!$M12)</f>
        <v>134</v>
      </c>
      <c r="L95" s="4">
        <f>Forward!L95+(-'Swap - Encargos'!C12+'Swap - Encargos'!O12-'Swap - Encargos'!$M12)</f>
        <v>187</v>
      </c>
      <c r="M95" s="4">
        <f>Forward!M95+(-'Swap - Encargos'!D12+'Swap - Encargos'!P12-'Swap - Encargos'!$M12)</f>
        <v>209</v>
      </c>
      <c r="N95" s="4">
        <f>Forward!N95+(-'Swap - Encargos'!E12+'Swap - Encargos'!Q12-'Swap - Encargos'!$M12)</f>
        <v>216</v>
      </c>
      <c r="O95" s="4">
        <f>Forward!O95+(-'Swap - Encargos'!F12+'Swap - Encargos'!R12-'Swap - Encargos'!$M12)</f>
        <v>204</v>
      </c>
      <c r="P95" s="4">
        <f>Forward!P95+(-'Swap - Encargos'!G12+'Swap - Encargos'!S12-'Swap - Encargos'!$M12)</f>
        <v>206</v>
      </c>
      <c r="Q95" s="4">
        <f>Forward!Q95+(-'Swap - Encargos'!H12+'Swap - Encargos'!T12-'Swap - Encargos'!$M12)</f>
        <v>200</v>
      </c>
      <c r="R95" s="4">
        <f>Forward!R95+(-'Swap - Encargos'!I12+'Swap - Encargos'!U12-'Swap - Encargos'!$M12)</f>
        <v>197</v>
      </c>
      <c r="S95" s="4">
        <f>Forward!S95+(-'Swap - Encargos'!J12+'Swap - Encargos'!V12-'Swap - Encargos'!$M12)</f>
        <v>194</v>
      </c>
      <c r="T95" s="4">
        <f>Forward!T95+(-'Swap - Encargos'!K12+'Swap - Encargos'!W12-'Swap - Encargos'!$M12)</f>
        <v>191</v>
      </c>
      <c r="U95" s="4">
        <f>Forward!U95</f>
        <v>0</v>
      </c>
      <c r="V95" s="6"/>
      <c r="W95" s="20">
        <f t="shared" si="0"/>
        <v>197.16666666666666</v>
      </c>
      <c r="X95" s="20">
        <f t="shared" si="1"/>
        <v>223.36363636363632</v>
      </c>
      <c r="Y95" s="23">
        <f t="shared" si="2"/>
        <v>200.8</v>
      </c>
      <c r="Z95" s="23">
        <f t="shared" si="3"/>
        <v>220.35181818181817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108.83333333333334</v>
      </c>
      <c r="AJ95" s="9">
        <f t="shared" si="8"/>
        <v>0.35566448801742923</v>
      </c>
      <c r="AK95" s="9">
        <f t="shared" si="9"/>
        <v>0.35566448801742923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Encargos'!B13+'Swap - Encargos'!N13-'Swap - Encargos'!$M13)</f>
        <v>133</v>
      </c>
      <c r="L96" s="4">
        <f>Forward!L96+(-'Swap - Encargos'!C13+'Swap - Encargos'!O13-'Swap - Encargos'!$M13)</f>
        <v>149</v>
      </c>
      <c r="M96" s="4">
        <f>Forward!M96+(-'Swap - Encargos'!D13+'Swap - Encargos'!P13-'Swap - Encargos'!$M13)</f>
        <v>183</v>
      </c>
      <c r="N96" s="4">
        <f>Forward!N96+(-'Swap - Encargos'!E13+'Swap - Encargos'!Q13-'Swap - Encargos'!$M13)</f>
        <v>198</v>
      </c>
      <c r="O96" s="4">
        <f>Forward!O96+(-'Swap - Encargos'!F13+'Swap - Encargos'!R13-'Swap - Encargos'!$M13)</f>
        <v>191</v>
      </c>
      <c r="P96" s="4">
        <f>Forward!P96+(-'Swap - Encargos'!G13+'Swap - Encargos'!S13-'Swap - Encargos'!$M13)</f>
        <v>201</v>
      </c>
      <c r="Q96" s="4">
        <f>Forward!Q96+(-'Swap - Encargos'!H13+'Swap - Encargos'!T13-'Swap - Encargos'!$M13)</f>
        <v>195</v>
      </c>
      <c r="R96" s="4">
        <f>Forward!R96+(-'Swap - Encargos'!I13+'Swap - Encargos'!U13-'Swap - Encargos'!$M13)</f>
        <v>195</v>
      </c>
      <c r="S96" s="4">
        <f>Forward!S96+(-'Swap - Encargos'!J13+'Swap - Encargos'!V13-'Swap - Encargos'!$M13)</f>
        <v>193</v>
      </c>
      <c r="T96" s="4">
        <f>Forward!T96+(-'Swap - Encargos'!K13+'Swap - Encargos'!W13-'Swap - Encargos'!$M13)</f>
        <v>186</v>
      </c>
      <c r="U96" s="4">
        <f>Forward!U96</f>
        <v>0</v>
      </c>
      <c r="V96" s="6"/>
      <c r="W96" s="20">
        <f t="shared" si="0"/>
        <v>173.05555555555554</v>
      </c>
      <c r="X96" s="20">
        <f t="shared" si="1"/>
        <v>223.36363636363632</v>
      </c>
      <c r="Y96" s="23">
        <f t="shared" si="2"/>
        <v>182.13333333333333</v>
      </c>
      <c r="Z96" s="23">
        <f t="shared" si="3"/>
        <v>220.35181818181817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132.94444444444446</v>
      </c>
      <c r="AJ96" s="9">
        <f t="shared" si="8"/>
        <v>0.4344589687726943</v>
      </c>
      <c r="AK96" s="9">
        <f t="shared" si="9"/>
        <v>0.4344589687726943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Encargos'!B14+'Swap - Encargos'!N14-'Swap - Encargos'!$M14)</f>
        <v>131</v>
      </c>
      <c r="L97" s="4">
        <f>Forward!L97+(-'Swap - Encargos'!C14+'Swap - Encargos'!O14-'Swap - Encargos'!$M14)</f>
        <v>144</v>
      </c>
      <c r="M97" s="4">
        <f>Forward!M97+(-'Swap - Encargos'!D14+'Swap - Encargos'!P14-'Swap - Encargos'!$M14)</f>
        <v>186</v>
      </c>
      <c r="N97" s="4">
        <f>Forward!N97+(-'Swap - Encargos'!E14+'Swap - Encargos'!Q14-'Swap - Encargos'!$M14)</f>
        <v>194</v>
      </c>
      <c r="O97" s="4">
        <f>Forward!O97+(-'Swap - Encargos'!F14+'Swap - Encargos'!R14-'Swap - Encargos'!$M14)</f>
        <v>191</v>
      </c>
      <c r="P97" s="4">
        <f>Forward!P97+(-'Swap - Encargos'!G14+'Swap - Encargos'!S14-'Swap - Encargos'!$M14)</f>
        <v>207</v>
      </c>
      <c r="Q97" s="4">
        <f>Forward!Q97+(-'Swap - Encargos'!H14+'Swap - Encargos'!T14-'Swap - Encargos'!$M14)</f>
        <v>206</v>
      </c>
      <c r="R97" s="4">
        <f>Forward!R97+(-'Swap - Encargos'!I14+'Swap - Encargos'!U14-'Swap - Encargos'!$M14)</f>
        <v>197</v>
      </c>
      <c r="S97" s="4">
        <f>Forward!S97+(-'Swap - Encargos'!J14+'Swap - Encargos'!V14-'Swap - Encargos'!$M14)</f>
        <v>193</v>
      </c>
      <c r="T97" s="4">
        <f>Forward!T97+(-'Swap - Encargos'!K14+'Swap - Encargos'!W14-'Swap - Encargos'!$M14)</f>
        <v>187</v>
      </c>
      <c r="U97" s="4">
        <f>Forward!U97</f>
        <v>0</v>
      </c>
      <c r="V97" s="6"/>
      <c r="W97" s="20">
        <f t="shared" si="0"/>
        <v>172.91666666666666</v>
      </c>
      <c r="X97" s="20">
        <f t="shared" si="1"/>
        <v>223.36363636363632</v>
      </c>
      <c r="Y97" s="23">
        <f t="shared" si="2"/>
        <v>183.13333333333333</v>
      </c>
      <c r="Z97" s="23">
        <f t="shared" si="3"/>
        <v>220.35181818181817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133.08333333333334</v>
      </c>
      <c r="AJ97" s="9">
        <f t="shared" si="8"/>
        <v>0.43491285403050112</v>
      </c>
      <c r="AK97" s="9">
        <f t="shared" si="9"/>
        <v>0.43491285403050112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Encargos'!C15+'Swap - Encargos'!O15-'Swap - Encargos'!$M15)</f>
        <v>138</v>
      </c>
      <c r="M98" s="4">
        <f>Forward!M98+(-'Swap - Encargos'!D15+'Swap - Encargos'!P15-'Swap - Encargos'!$M15)</f>
        <v>157</v>
      </c>
      <c r="N98" s="4">
        <f>Forward!N98+(-'Swap - Encargos'!E15+'Swap - Encargos'!Q15-'Swap - Encargos'!$M15)</f>
        <v>172</v>
      </c>
      <c r="O98" s="4">
        <f>Forward!O98+(-'Swap - Encargos'!F15+'Swap - Encargos'!R15-'Swap - Encargos'!$M15)</f>
        <v>185</v>
      </c>
      <c r="P98" s="4">
        <f>Forward!P98+(-'Swap - Encargos'!G15+'Swap - Encargos'!S15-'Swap - Encargos'!$M15)</f>
        <v>210</v>
      </c>
      <c r="Q98" s="4">
        <f>Forward!Q98+(-'Swap - Encargos'!H15+'Swap - Encargos'!T15-'Swap - Encargos'!$M15)</f>
        <v>206</v>
      </c>
      <c r="R98" s="4">
        <f>Forward!R98+(-'Swap - Encargos'!I15+'Swap - Encargos'!U15-'Swap - Encargos'!$M15)</f>
        <v>200</v>
      </c>
      <c r="S98" s="4">
        <f>Forward!S98+(-'Swap - Encargos'!J15+'Swap - Encargos'!V15-'Swap - Encargos'!$M15)</f>
        <v>196</v>
      </c>
      <c r="T98" s="4">
        <f>Forward!T98+(-'Swap - Encargos'!K15+'Swap - Encargos'!W15-'Swap - Encargos'!$M15)</f>
        <v>190</v>
      </c>
      <c r="U98" s="4">
        <f>Forward!U98</f>
        <v>0</v>
      </c>
      <c r="V98" s="6"/>
      <c r="W98" s="20">
        <f t="shared" si="0"/>
        <v>155.66666666666666</v>
      </c>
      <c r="X98" s="20">
        <f t="shared" si="1"/>
        <v>223.36363636363632</v>
      </c>
      <c r="Y98" s="23">
        <f t="shared" si="2"/>
        <v>172.4</v>
      </c>
      <c r="Z98" s="23">
        <f t="shared" si="3"/>
        <v>220.35181818181817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161.13333333333335</v>
      </c>
      <c r="AJ98" s="9">
        <f t="shared" si="8"/>
        <v>0.50862794612794615</v>
      </c>
      <c r="AK98" s="9">
        <f t="shared" si="9"/>
        <v>0.50862794612794615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Encargos'!C16+'Swap - Encargos'!O16-'Swap - Encargos'!$M16)</f>
        <v>142</v>
      </c>
      <c r="M99" s="4">
        <f>Forward!M99+(-'Swap - Encargos'!D16+'Swap - Encargos'!P16-'Swap - Encargos'!$M16)</f>
        <v>146</v>
      </c>
      <c r="N99" s="4">
        <f>Forward!N99+(-'Swap - Encargos'!E16+'Swap - Encargos'!Q16-'Swap - Encargos'!$M16)</f>
        <v>157</v>
      </c>
      <c r="O99" s="4">
        <f>Forward!O99+(-'Swap - Encargos'!F16+'Swap - Encargos'!R16-'Swap - Encargos'!$M16)</f>
        <v>174</v>
      </c>
      <c r="P99" s="4">
        <f>Forward!P99+(-'Swap - Encargos'!G16+'Swap - Encargos'!S16-'Swap - Encargos'!$M16)</f>
        <v>213</v>
      </c>
      <c r="Q99" s="4">
        <f>Forward!Q99+(-'Swap - Encargos'!H16+'Swap - Encargos'!T16-'Swap - Encargos'!$M16)</f>
        <v>209</v>
      </c>
      <c r="R99" s="4">
        <f>Forward!R99+(-'Swap - Encargos'!I16+'Swap - Encargos'!U16-'Swap - Encargos'!$M16)</f>
        <v>204</v>
      </c>
      <c r="S99" s="4">
        <f>Forward!S99+(-'Swap - Encargos'!J16+'Swap - Encargos'!V16-'Swap - Encargos'!$M16)</f>
        <v>200</v>
      </c>
      <c r="T99" s="4">
        <f>Forward!T99+(-'Swap - Encargos'!K16+'Swap - Encargos'!W16-'Swap - Encargos'!$M16)</f>
        <v>194</v>
      </c>
      <c r="U99" s="4">
        <f>Forward!U99</f>
        <v>0</v>
      </c>
      <c r="V99" s="6"/>
      <c r="W99" s="20">
        <f t="shared" si="0"/>
        <v>149.22222222222223</v>
      </c>
      <c r="X99" s="20">
        <f t="shared" si="1"/>
        <v>223.36363636363632</v>
      </c>
      <c r="Y99" s="23">
        <f t="shared" si="2"/>
        <v>167.51666666666668</v>
      </c>
      <c r="Z99" s="23">
        <f t="shared" si="3"/>
        <v>220.35181818181817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167.57777777777778</v>
      </c>
      <c r="AJ99" s="9">
        <f t="shared" si="8"/>
        <v>0.52897025813692478</v>
      </c>
      <c r="AK99" s="9">
        <f t="shared" si="9"/>
        <v>0.52897025813692478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Encargos'!C17+'Swap - Encargos'!O17-'Swap - Encargos'!$M17)</f>
        <v>138</v>
      </c>
      <c r="M100" s="4">
        <f>Forward!M100+(-'Swap - Encargos'!D17+'Swap - Encargos'!P17-'Swap - Encargos'!$M17)</f>
        <v>153</v>
      </c>
      <c r="N100" s="4">
        <f>Forward!N100+(-'Swap - Encargos'!E17+'Swap - Encargos'!Q17-'Swap - Encargos'!$M17)</f>
        <v>157</v>
      </c>
      <c r="O100" s="4">
        <f>Forward!O100+(-'Swap - Encargos'!F17+'Swap - Encargos'!R17-'Swap - Encargos'!$M17)</f>
        <v>168</v>
      </c>
      <c r="P100" s="4">
        <f>Forward!P100+(-'Swap - Encargos'!G17+'Swap - Encargos'!S17-'Swap - Encargos'!$M17)</f>
        <v>190</v>
      </c>
      <c r="Q100" s="4">
        <f>Forward!Q100+(-'Swap - Encargos'!H17+'Swap - Encargos'!T17-'Swap - Encargos'!$M17)</f>
        <v>204</v>
      </c>
      <c r="R100" s="4">
        <f>Forward!R100+(-'Swap - Encargos'!I17+'Swap - Encargos'!U17-'Swap - Encargos'!$M17)</f>
        <v>198</v>
      </c>
      <c r="S100" s="4">
        <f>Forward!S100+(-'Swap - Encargos'!J17+'Swap - Encargos'!V17-'Swap - Encargos'!$M17)</f>
        <v>194</v>
      </c>
      <c r="T100" s="4">
        <f>Forward!T100+(-'Swap - Encargos'!K17+'Swap - Encargos'!W17-'Swap - Encargos'!$M17)</f>
        <v>188</v>
      </c>
      <c r="U100" s="4">
        <f>Forward!U100</f>
        <v>0</v>
      </c>
      <c r="V100" s="6"/>
      <c r="W100" s="20">
        <f t="shared" si="0"/>
        <v>151</v>
      </c>
      <c r="X100" s="20">
        <f t="shared" si="1"/>
        <v>223.36363636363632</v>
      </c>
      <c r="Y100" s="23">
        <f t="shared" si="2"/>
        <v>163.4</v>
      </c>
      <c r="Z100" s="23">
        <f t="shared" si="3"/>
        <v>220.35181818181817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165.8</v>
      </c>
      <c r="AJ100" s="9">
        <f t="shared" si="8"/>
        <v>0.52335858585858586</v>
      </c>
      <c r="AK100" s="9">
        <f t="shared" si="9"/>
        <v>0.52335858585858586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Encargos'!C18+'Swap - Encargos'!O18-'Swap - Encargos'!$M18)</f>
        <v>135</v>
      </c>
      <c r="M101" s="4">
        <f>Forward!M101+(-'Swap - Encargos'!D18+'Swap - Encargos'!P18-'Swap - Encargos'!$M18)</f>
        <v>139</v>
      </c>
      <c r="N101" s="4">
        <f>Forward!N101+(-'Swap - Encargos'!E18+'Swap - Encargos'!Q18-'Swap - Encargos'!$M18)</f>
        <v>144</v>
      </c>
      <c r="O101" s="4">
        <f>Forward!O101+(-'Swap - Encargos'!F18+'Swap - Encargos'!R18-'Swap - Encargos'!$M18)</f>
        <v>156</v>
      </c>
      <c r="P101" s="4">
        <f>Forward!P101+(-'Swap - Encargos'!G18+'Swap - Encargos'!S18-'Swap - Encargos'!$M18)</f>
        <v>185</v>
      </c>
      <c r="Q101" s="4">
        <f>Forward!Q101+(-'Swap - Encargos'!H18+'Swap - Encargos'!T18-'Swap - Encargos'!$M18)</f>
        <v>199</v>
      </c>
      <c r="R101" s="4">
        <f>Forward!R101+(-'Swap - Encargos'!I18+'Swap - Encargos'!U18-'Swap - Encargos'!$M18)</f>
        <v>197</v>
      </c>
      <c r="S101" s="4">
        <f>Forward!S101+(-'Swap - Encargos'!J18+'Swap - Encargos'!V18-'Swap - Encargos'!$M18)</f>
        <v>196</v>
      </c>
      <c r="T101" s="4">
        <f>Forward!T101+(-'Swap - Encargos'!K18+'Swap - Encargos'!W18-'Swap - Encargos'!$M18)</f>
        <v>193</v>
      </c>
      <c r="U101" s="4">
        <f>Forward!U101</f>
        <v>0</v>
      </c>
      <c r="V101" s="6"/>
      <c r="W101" s="20">
        <f t="shared" si="0"/>
        <v>141.08333333333334</v>
      </c>
      <c r="X101" s="20">
        <f t="shared" si="1"/>
        <v>223.36363636363632</v>
      </c>
      <c r="Y101" s="23">
        <f t="shared" si="2"/>
        <v>155</v>
      </c>
      <c r="Z101" s="23">
        <f t="shared" si="3"/>
        <v>220.35181818181817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175.71666666666667</v>
      </c>
      <c r="AJ101" s="9">
        <f t="shared" si="8"/>
        <v>0.55466119528619529</v>
      </c>
      <c r="AK101" s="9">
        <f t="shared" si="9"/>
        <v>0.55466119528619529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Encargos'!C19+'Swap - Encargos'!O19-'Swap - Encargos'!$M19)</f>
        <v>142</v>
      </c>
      <c r="M102" s="4">
        <f>Forward!M102+(-'Swap - Encargos'!D19+'Swap - Encargos'!P19-'Swap - Encargos'!$M19)</f>
        <v>140</v>
      </c>
      <c r="N102" s="4">
        <f>Forward!N102+(-'Swap - Encargos'!E19+'Swap - Encargos'!Q19-'Swap - Encargos'!$M19)</f>
        <v>156</v>
      </c>
      <c r="O102" s="4">
        <f>Forward!O102+(-'Swap - Encargos'!F19+'Swap - Encargos'!R19-'Swap - Encargos'!$M19)</f>
        <v>166</v>
      </c>
      <c r="P102" s="4">
        <f>Forward!P102+(-'Swap - Encargos'!G19+'Swap - Encargos'!S19-'Swap - Encargos'!$M19)</f>
        <v>180</v>
      </c>
      <c r="Q102" s="4">
        <f>Forward!Q102+(-'Swap - Encargos'!H19+'Swap - Encargos'!T19-'Swap - Encargos'!$M19)</f>
        <v>196</v>
      </c>
      <c r="R102" s="4">
        <f>Forward!R102+(-'Swap - Encargos'!I19+'Swap - Encargos'!U19-'Swap - Encargos'!$M19)</f>
        <v>193</v>
      </c>
      <c r="S102" s="4">
        <f>Forward!S102+(-'Swap - Encargos'!J19+'Swap - Encargos'!V19-'Swap - Encargos'!$M19)</f>
        <v>191</v>
      </c>
      <c r="T102" s="4">
        <f>Forward!T102+(-'Swap - Encargos'!K19+'Swap - Encargos'!W19-'Swap - Encargos'!$M19)</f>
        <v>189</v>
      </c>
      <c r="U102" s="4">
        <f>Forward!U102</f>
        <v>0</v>
      </c>
      <c r="V102" s="6"/>
      <c r="W102" s="20">
        <f t="shared" si="0"/>
        <v>148.66666666666666</v>
      </c>
      <c r="X102" s="20">
        <f t="shared" si="1"/>
        <v>223.36363636363632</v>
      </c>
      <c r="Y102" s="23">
        <f t="shared" si="2"/>
        <v>160.4</v>
      </c>
      <c r="Z102" s="23">
        <f t="shared" si="3"/>
        <v>220.35181818181817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168.13333333333335</v>
      </c>
      <c r="AJ102" s="9">
        <f t="shared" si="8"/>
        <v>0.53072390572390582</v>
      </c>
      <c r="AK102" s="9">
        <f t="shared" si="9"/>
        <v>0.53072390572390582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Encargos'!C20+'Swap - Encargos'!O20-'Swap - Encargos'!$M20)</f>
        <v>137</v>
      </c>
      <c r="M103" s="4">
        <f>Forward!M103+(-'Swap - Encargos'!D20+'Swap - Encargos'!P20-'Swap - Encargos'!$M20)</f>
        <v>141</v>
      </c>
      <c r="N103" s="4">
        <f>Forward!N103+(-'Swap - Encargos'!E20+'Swap - Encargos'!Q20-'Swap - Encargos'!$M20)</f>
        <v>155</v>
      </c>
      <c r="O103" s="4">
        <f>Forward!O103+(-'Swap - Encargos'!F20+'Swap - Encargos'!R20-'Swap - Encargos'!$M20)</f>
        <v>162</v>
      </c>
      <c r="P103" s="4">
        <f>Forward!P103+(-'Swap - Encargos'!G20+'Swap - Encargos'!S20-'Swap - Encargos'!$M20)</f>
        <v>173</v>
      </c>
      <c r="Q103" s="4">
        <f>Forward!Q103+(-'Swap - Encargos'!H20+'Swap - Encargos'!T20-'Swap - Encargos'!$M20)</f>
        <v>190</v>
      </c>
      <c r="R103" s="4">
        <f>Forward!R103+(-'Swap - Encargos'!I20+'Swap - Encargos'!U20-'Swap - Encargos'!$M20)</f>
        <v>188</v>
      </c>
      <c r="S103" s="4">
        <f>Forward!S103+(-'Swap - Encargos'!J20+'Swap - Encargos'!V20-'Swap - Encargos'!$M20)</f>
        <v>186</v>
      </c>
      <c r="T103" s="4">
        <f>Forward!T103+(-'Swap - Encargos'!K20+'Swap - Encargos'!W20-'Swap - Encargos'!$M20)</f>
        <v>184</v>
      </c>
      <c r="U103" s="4">
        <f>Forward!U103</f>
        <v>0</v>
      </c>
      <c r="V103" s="6"/>
      <c r="W103" s="20">
        <f t="shared" si="0"/>
        <v>147.80555555555554</v>
      </c>
      <c r="X103" s="20">
        <f t="shared" si="1"/>
        <v>223.36363636363632</v>
      </c>
      <c r="Y103" s="23">
        <f t="shared" si="2"/>
        <v>158.01666666666668</v>
      </c>
      <c r="Z103" s="23">
        <f t="shared" si="3"/>
        <v>220.35181818181817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168.99444444444447</v>
      </c>
      <c r="AJ103" s="9">
        <f t="shared" si="8"/>
        <v>0.53344205948372625</v>
      </c>
      <c r="AK103" s="9">
        <f t="shared" si="9"/>
        <v>0.53344205948372625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Encargos'!C21+'Swap - Encargos'!O21-'Swap - Encargos'!$M21)</f>
        <v>142</v>
      </c>
      <c r="M104" s="4">
        <f>Forward!M104+(-'Swap - Encargos'!D21+'Swap - Encargos'!P21-'Swap - Encargos'!$M21)</f>
        <v>144</v>
      </c>
      <c r="N104" s="4">
        <f>Forward!N104+(-'Swap - Encargos'!E21+'Swap - Encargos'!Q21-'Swap - Encargos'!$M21)</f>
        <v>154</v>
      </c>
      <c r="O104" s="4">
        <f>Forward!O104+(-'Swap - Encargos'!F21+'Swap - Encargos'!R21-'Swap - Encargos'!$M21)</f>
        <v>160</v>
      </c>
      <c r="P104" s="4">
        <f>Forward!P104+(-'Swap - Encargos'!G21+'Swap - Encargos'!S21-'Swap - Encargos'!$M21)</f>
        <v>168</v>
      </c>
      <c r="Q104" s="4">
        <f>Forward!Q104+(-'Swap - Encargos'!H21+'Swap - Encargos'!T21-'Swap - Encargos'!$M21)</f>
        <v>186</v>
      </c>
      <c r="R104" s="4">
        <f>Forward!R104+(-'Swap - Encargos'!I21+'Swap - Encargos'!U21-'Swap - Encargos'!$M21)</f>
        <v>183</v>
      </c>
      <c r="S104" s="4">
        <f>Forward!S104+(-'Swap - Encargos'!J21+'Swap - Encargos'!V21-'Swap - Encargos'!$M21)</f>
        <v>181</v>
      </c>
      <c r="T104" s="4">
        <f>Forward!T104+(-'Swap - Encargos'!K21+'Swap - Encargos'!W21-'Swap - Encargos'!$M21)</f>
        <v>179</v>
      </c>
      <c r="U104" s="4">
        <f>Forward!U104</f>
        <v>0</v>
      </c>
      <c r="V104" s="6"/>
      <c r="W104" s="20">
        <f t="shared" si="0"/>
        <v>149.66666666666666</v>
      </c>
      <c r="X104" s="20">
        <f t="shared" si="1"/>
        <v>223.36363636363632</v>
      </c>
      <c r="Y104" s="23">
        <f t="shared" si="2"/>
        <v>158</v>
      </c>
      <c r="Z104" s="23">
        <f t="shared" si="3"/>
        <v>220.35181818181817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167.13333333333335</v>
      </c>
      <c r="AJ104" s="9">
        <f t="shared" si="8"/>
        <v>0.52756734006734007</v>
      </c>
      <c r="AK104" s="9">
        <f t="shared" si="9"/>
        <v>0.52756734006734007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Encargos'!C22+'Swap - Encargos'!O22-'Swap - Encargos'!$M22)</f>
        <v>148</v>
      </c>
      <c r="M105" s="4">
        <f>Forward!M105+(-'Swap - Encargos'!D22+'Swap - Encargos'!P22-'Swap - Encargos'!$M22)</f>
        <v>138</v>
      </c>
      <c r="N105" s="4">
        <f>Forward!N105+(-'Swap - Encargos'!E22+'Swap - Encargos'!Q22-'Swap - Encargos'!$M22)</f>
        <v>154</v>
      </c>
      <c r="O105" s="4">
        <f>Forward!O105+(-'Swap - Encargos'!F22+'Swap - Encargos'!R22-'Swap - Encargos'!$M22)</f>
        <v>165</v>
      </c>
      <c r="P105" s="4">
        <f>Forward!P105+(-'Swap - Encargos'!G22+'Swap - Encargos'!S22-'Swap - Encargos'!$M22)</f>
        <v>173</v>
      </c>
      <c r="Q105" s="4">
        <f>Forward!Q105+(-'Swap - Encargos'!H22+'Swap - Encargos'!T22-'Swap - Encargos'!$M22)</f>
        <v>180</v>
      </c>
      <c r="R105" s="4">
        <f>Forward!R105+(-'Swap - Encargos'!I22+'Swap - Encargos'!U22-'Swap - Encargos'!$M22)</f>
        <v>181</v>
      </c>
      <c r="S105" s="4">
        <f>Forward!S105+(-'Swap - Encargos'!J22+'Swap - Encargos'!V22-'Swap - Encargos'!$M22)</f>
        <v>179</v>
      </c>
      <c r="T105" s="4">
        <f>Forward!T105+(-'Swap - Encargos'!K22+'Swap - Encargos'!W22-'Swap - Encargos'!$M22)</f>
        <v>177</v>
      </c>
      <c r="U105" s="4">
        <f>Forward!U105</f>
        <v>0</v>
      </c>
      <c r="V105" s="6"/>
      <c r="W105" s="20">
        <f t="shared" si="0"/>
        <v>149.97222222222223</v>
      </c>
      <c r="X105" s="20">
        <f t="shared" si="1"/>
        <v>223.36363636363632</v>
      </c>
      <c r="Y105" s="23">
        <f t="shared" si="2"/>
        <v>159.33333333333334</v>
      </c>
      <c r="Z105" s="23">
        <f t="shared" si="3"/>
        <v>220.35181818181817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166.82777777777778</v>
      </c>
      <c r="AJ105" s="9">
        <f t="shared" si="8"/>
        <v>0.52660283389450058</v>
      </c>
      <c r="AK105" s="9">
        <f t="shared" si="9"/>
        <v>0.52660283389450058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Encargos'!C23+'Swap - Encargos'!O23-'Swap - Encargos'!$M23)</f>
        <v>140</v>
      </c>
      <c r="M106" s="4">
        <f>Forward!M106+(-'Swap - Encargos'!D23+'Swap - Encargos'!P23-'Swap - Encargos'!$M23)</f>
        <v>139</v>
      </c>
      <c r="N106" s="4">
        <f>Forward!N106+(-'Swap - Encargos'!E23+'Swap - Encargos'!Q23-'Swap - Encargos'!$M23)</f>
        <v>150</v>
      </c>
      <c r="O106" s="4">
        <f>Forward!O106+(-'Swap - Encargos'!F23+'Swap - Encargos'!R23-'Swap - Encargos'!$M23)</f>
        <v>160</v>
      </c>
      <c r="P106" s="4">
        <f>Forward!P106+(-'Swap - Encargos'!G23+'Swap - Encargos'!S23-'Swap - Encargos'!$M23)</f>
        <v>175</v>
      </c>
      <c r="Q106" s="4">
        <f>Forward!Q106+(-'Swap - Encargos'!H23+'Swap - Encargos'!T23-'Swap - Encargos'!$M23)</f>
        <v>183</v>
      </c>
      <c r="R106" s="4">
        <f>Forward!R106+(-'Swap - Encargos'!I23+'Swap - Encargos'!U23-'Swap - Encargos'!$M23)</f>
        <v>183</v>
      </c>
      <c r="S106" s="4">
        <f>Forward!S106+(-'Swap - Encargos'!J23+'Swap - Encargos'!V23-'Swap - Encargos'!$M23)</f>
        <v>181</v>
      </c>
      <c r="T106" s="4">
        <f>Forward!T106+(-'Swap - Encargos'!K23+'Swap - Encargos'!W23-'Swap - Encargos'!$M23)</f>
        <v>179</v>
      </c>
      <c r="U106" s="4">
        <f>Forward!U106</f>
        <v>0</v>
      </c>
      <c r="V106" s="6"/>
      <c r="W106" s="20">
        <f t="shared" si="0"/>
        <v>147.44444444444446</v>
      </c>
      <c r="X106" s="20">
        <f t="shared" si="1"/>
        <v>223.36363636363632</v>
      </c>
      <c r="Y106" s="23">
        <f t="shared" si="2"/>
        <v>158.53333333333333</v>
      </c>
      <c r="Z106" s="23">
        <f t="shared" si="3"/>
        <v>220.35181818181817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169.35555555555555</v>
      </c>
      <c r="AJ106" s="9">
        <f t="shared" si="8"/>
        <v>0.5345819304152637</v>
      </c>
      <c r="AK106" s="9">
        <f t="shared" si="9"/>
        <v>0.5345819304152637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Encargos'!C24+'Swap - Encargos'!O24-'Swap - Encargos'!$M24)</f>
        <v>144</v>
      </c>
      <c r="M107" s="4">
        <f>Forward!M107+(-'Swap - Encargos'!D24+'Swap - Encargos'!P24-'Swap - Encargos'!$M24)</f>
        <v>139</v>
      </c>
      <c r="N107" s="4">
        <f>Forward!N107+(-'Swap - Encargos'!E24+'Swap - Encargos'!Q24-'Swap - Encargos'!$M24)</f>
        <v>158</v>
      </c>
      <c r="O107" s="4">
        <f>Forward!O107+(-'Swap - Encargos'!F24+'Swap - Encargos'!R24-'Swap - Encargos'!$M24)</f>
        <v>161</v>
      </c>
      <c r="P107" s="4">
        <f>Forward!P107+(-'Swap - Encargos'!G24+'Swap - Encargos'!S24-'Swap - Encargos'!$M24)</f>
        <v>170</v>
      </c>
      <c r="Q107" s="4">
        <f>Forward!Q107+(-'Swap - Encargos'!H24+'Swap - Encargos'!T24-'Swap - Encargos'!$M24)</f>
        <v>180</v>
      </c>
      <c r="R107" s="4">
        <f>Forward!R107+(-'Swap - Encargos'!I24+'Swap - Encargos'!U24-'Swap - Encargos'!$M24)</f>
        <v>179</v>
      </c>
      <c r="S107" s="4">
        <f>Forward!S107+(-'Swap - Encargos'!J24+'Swap - Encargos'!V24-'Swap - Encargos'!$M24)</f>
        <v>177</v>
      </c>
      <c r="T107" s="4">
        <f>Forward!T107+(-'Swap - Encargos'!K24+'Swap - Encargos'!W24-'Swap - Encargos'!$M24)</f>
        <v>175</v>
      </c>
      <c r="U107" s="4">
        <f>Forward!U107</f>
        <v>0</v>
      </c>
      <c r="V107" s="6"/>
      <c r="W107" s="20">
        <f t="shared" si="0"/>
        <v>151.25</v>
      </c>
      <c r="X107" s="20">
        <f t="shared" si="1"/>
        <v>223.36363636363632</v>
      </c>
      <c r="Y107" s="23">
        <f t="shared" si="2"/>
        <v>159.80000000000001</v>
      </c>
      <c r="Z107" s="23">
        <f t="shared" si="3"/>
        <v>220.35181818181817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165.55</v>
      </c>
      <c r="AJ107" s="9">
        <f t="shared" si="8"/>
        <v>0.52256944444444442</v>
      </c>
      <c r="AK107" s="9">
        <f t="shared" si="9"/>
        <v>0.52256944444444442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Encargos'!C25+'Swap - Encargos'!O25-'Swap - Encargos'!$M25)</f>
        <v>145</v>
      </c>
      <c r="M108" s="4">
        <f>Forward!M108+(-'Swap - Encargos'!D25+'Swap - Encargos'!P25-'Swap - Encargos'!$M25)</f>
        <v>151</v>
      </c>
      <c r="N108" s="4">
        <f>Forward!N108+(-'Swap - Encargos'!E25+'Swap - Encargos'!Q25-'Swap - Encargos'!$M25)</f>
        <v>166</v>
      </c>
      <c r="O108" s="4">
        <f>Forward!O108+(-'Swap - Encargos'!F25+'Swap - Encargos'!R25-'Swap - Encargos'!$M25)</f>
        <v>168</v>
      </c>
      <c r="P108" s="4">
        <f>Forward!P108+(-'Swap - Encargos'!G25+'Swap - Encargos'!S25-'Swap - Encargos'!$M25)</f>
        <v>170</v>
      </c>
      <c r="Q108" s="4">
        <f>Forward!Q108+(-'Swap - Encargos'!H25+'Swap - Encargos'!T25-'Swap - Encargos'!$M25)</f>
        <v>188</v>
      </c>
      <c r="R108" s="4">
        <f>Forward!R108+(-'Swap - Encargos'!I25+'Swap - Encargos'!U25-'Swap - Encargos'!$M25)</f>
        <v>186</v>
      </c>
      <c r="S108" s="4">
        <f>Forward!S108+(-'Swap - Encargos'!J25+'Swap - Encargos'!V25-'Swap - Encargos'!$M25)</f>
        <v>184</v>
      </c>
      <c r="T108" s="4">
        <f>Forward!T108+(-'Swap - Encargos'!K25+'Swap - Encargos'!W25-'Swap - Encargos'!$M25)</f>
        <v>182</v>
      </c>
      <c r="U108" s="4">
        <f>Forward!U108</f>
        <v>0</v>
      </c>
      <c r="V108" s="6"/>
      <c r="W108" s="20">
        <f t="shared" si="0"/>
        <v>160.38888888888889</v>
      </c>
      <c r="X108" s="20">
        <f t="shared" si="1"/>
        <v>223.36363636363632</v>
      </c>
      <c r="Y108" s="23">
        <f t="shared" si="2"/>
        <v>167.16666666666666</v>
      </c>
      <c r="Z108" s="23">
        <f t="shared" si="3"/>
        <v>220.35181818181817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156.41111111111113</v>
      </c>
      <c r="AJ108" s="9">
        <f t="shared" si="8"/>
        <v>0.49372194163860833</v>
      </c>
      <c r="AK108" s="9">
        <f t="shared" si="9"/>
        <v>0.49372194163860833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Encargos'!C26+'Swap - Encargos'!O26-'Swap - Encargos'!$M26)</f>
        <v>147</v>
      </c>
      <c r="M109" s="4">
        <f>Forward!M109+(-'Swap - Encargos'!D26+'Swap - Encargos'!P26-'Swap - Encargos'!$M26)</f>
        <v>153</v>
      </c>
      <c r="N109" s="4">
        <f>Forward!N109+(-'Swap - Encargos'!E26+'Swap - Encargos'!Q26-'Swap - Encargos'!$M26)</f>
        <v>175</v>
      </c>
      <c r="O109" s="4">
        <f>Forward!O109+(-'Swap - Encargos'!F26+'Swap - Encargos'!R26-'Swap - Encargos'!$M26)</f>
        <v>182</v>
      </c>
      <c r="P109" s="4">
        <f>Forward!P109+(-'Swap - Encargos'!G26+'Swap - Encargos'!S26-'Swap - Encargos'!$M26)</f>
        <v>187</v>
      </c>
      <c r="Q109" s="4">
        <f>Forward!Q109+(-'Swap - Encargos'!H26+'Swap - Encargos'!T26-'Swap - Encargos'!$M26)</f>
        <v>192</v>
      </c>
      <c r="R109" s="4">
        <f>Forward!R109+(-'Swap - Encargos'!I26+'Swap - Encargos'!U26-'Swap - Encargos'!$M26)</f>
        <v>194</v>
      </c>
      <c r="S109" s="4">
        <f>Forward!S109+(-'Swap - Encargos'!J26+'Swap - Encargos'!V26-'Swap - Encargos'!$M26)</f>
        <v>192</v>
      </c>
      <c r="T109" s="4">
        <f>Forward!T109+(-'Swap - Encargos'!K26+'Swap - Encargos'!W26-'Swap - Encargos'!$M26)</f>
        <v>190</v>
      </c>
      <c r="U109" s="4">
        <f>Forward!U109</f>
        <v>0</v>
      </c>
      <c r="V109" s="6"/>
      <c r="W109" s="20">
        <f t="shared" si="0"/>
        <v>169.02777777777777</v>
      </c>
      <c r="X109" s="20">
        <f t="shared" si="1"/>
        <v>223.36363636363632</v>
      </c>
      <c r="Y109" s="23">
        <f t="shared" si="2"/>
        <v>177.05</v>
      </c>
      <c r="Z109" s="23">
        <f t="shared" si="3"/>
        <v>220.35181818181817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147.77222222222224</v>
      </c>
      <c r="AJ109" s="9">
        <f t="shared" si="8"/>
        <v>0.46645272166105506</v>
      </c>
      <c r="AK109" s="9">
        <f t="shared" si="9"/>
        <v>0.46645272166105506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Encargos'!D27+'Swap - Encargos'!P27-'Swap - Encargos'!$M27)</f>
        <v>151</v>
      </c>
      <c r="N110" s="4">
        <f>Forward!N110+(-'Swap - Encargos'!E27+'Swap - Encargos'!Q27-'Swap - Encargos'!$M27)</f>
        <v>167</v>
      </c>
      <c r="O110" s="4">
        <f>Forward!O110+(-'Swap - Encargos'!F27+'Swap - Encargos'!R27-'Swap - Encargos'!$M27)</f>
        <v>173</v>
      </c>
      <c r="P110" s="4">
        <f>Forward!P110+(-'Swap - Encargos'!G27+'Swap - Encargos'!S27-'Swap - Encargos'!$M27)</f>
        <v>201</v>
      </c>
      <c r="Q110" s="4">
        <f>Forward!Q110+(-'Swap - Encargos'!H27+'Swap - Encargos'!T27-'Swap - Encargos'!$M27)</f>
        <v>197</v>
      </c>
      <c r="R110" s="4">
        <f>Forward!R110+(-'Swap - Encargos'!I27+'Swap - Encargos'!U27-'Swap - Encargos'!$M27)</f>
        <v>200</v>
      </c>
      <c r="S110" s="4">
        <f>Forward!S110+(-'Swap - Encargos'!J27+'Swap - Encargos'!V27-'Swap - Encargos'!$M27)</f>
        <v>198</v>
      </c>
      <c r="T110" s="4">
        <f>Forward!T110+(-'Swap - Encargos'!K27+'Swap - Encargos'!W27-'Swap - Encargos'!$M27)</f>
        <v>196</v>
      </c>
      <c r="U110" s="4">
        <f>Forward!U110</f>
        <v>0</v>
      </c>
      <c r="V110" s="6"/>
      <c r="W110" s="20">
        <f t="shared" si="0"/>
        <v>163.66666666666666</v>
      </c>
      <c r="X110" s="20">
        <f t="shared" si="1"/>
        <v>223.36363636363632</v>
      </c>
      <c r="Y110" s="23">
        <f t="shared" si="2"/>
        <v>177.8</v>
      </c>
      <c r="Z110" s="23">
        <f t="shared" si="3"/>
        <v>220.35181818181817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182.83333333333334</v>
      </c>
      <c r="AJ110" s="9">
        <f t="shared" si="8"/>
        <v>0.52765752765752771</v>
      </c>
      <c r="AK110" s="9">
        <f t="shared" si="9"/>
        <v>0.52765752765752771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Encargos'!D28+'Swap - Encargos'!P28-'Swap - Encargos'!$M28)</f>
        <v>190</v>
      </c>
      <c r="N111" s="4">
        <f>Forward!N111+(-'Swap - Encargos'!E28+'Swap - Encargos'!Q28-'Swap - Encargos'!$M28)</f>
        <v>247</v>
      </c>
      <c r="O111" s="4">
        <f>Forward!O111+(-'Swap - Encargos'!F28+'Swap - Encargos'!R28-'Swap - Encargos'!$M28)</f>
        <v>236</v>
      </c>
      <c r="P111" s="4">
        <f>Forward!P111+(-'Swap - Encargos'!G28+'Swap - Encargos'!S28-'Swap - Encargos'!$M28)</f>
        <v>234</v>
      </c>
      <c r="Q111" s="4">
        <f>Forward!Q111+(-'Swap - Encargos'!H28+'Swap - Encargos'!T28-'Swap - Encargos'!$M28)</f>
        <v>227</v>
      </c>
      <c r="R111" s="4">
        <f>Forward!R111+(-'Swap - Encargos'!I28+'Swap - Encargos'!U28-'Swap - Encargos'!$M28)</f>
        <v>222</v>
      </c>
      <c r="S111" s="4">
        <f>Forward!S111+(-'Swap - Encargos'!J28+'Swap - Encargos'!V28-'Swap - Encargos'!$M28)</f>
        <v>217</v>
      </c>
      <c r="T111" s="4">
        <f>Forward!T111+(-'Swap - Encargos'!K28+'Swap - Encargos'!W28-'Swap - Encargos'!$M28)</f>
        <v>212</v>
      </c>
      <c r="U111" s="4">
        <f>Forward!U111</f>
        <v>0</v>
      </c>
      <c r="V111" s="6"/>
      <c r="W111" s="20">
        <f t="shared" si="0"/>
        <v>225.55555555555554</v>
      </c>
      <c r="X111" s="20">
        <f t="shared" si="1"/>
        <v>223.36363636363632</v>
      </c>
      <c r="Y111" s="23">
        <f t="shared" si="2"/>
        <v>227.33333333333334</v>
      </c>
      <c r="Z111" s="23">
        <f t="shared" si="3"/>
        <v>220.35181818181817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120.94444444444446</v>
      </c>
      <c r="AJ111" s="9">
        <f t="shared" si="8"/>
        <v>0.3490460157126824</v>
      </c>
      <c r="AK111" s="9">
        <f t="shared" si="9"/>
        <v>0.3490460157126824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Encargos'!D29+'Swap - Encargos'!P29-'Swap - Encargos'!$M29)</f>
        <v>193</v>
      </c>
      <c r="N112" s="4">
        <f>Forward!N112+(-'Swap - Encargos'!E29+'Swap - Encargos'!Q29-'Swap - Encargos'!$M29)</f>
        <v>230</v>
      </c>
      <c r="O112" s="4">
        <f>Forward!O112+(-'Swap - Encargos'!F29+'Swap - Encargos'!R29-'Swap - Encargos'!$M29)</f>
        <v>223</v>
      </c>
      <c r="P112" s="4">
        <f>Forward!P112+(-'Swap - Encargos'!G29+'Swap - Encargos'!S29-'Swap - Encargos'!$M29)</f>
        <v>220</v>
      </c>
      <c r="Q112" s="4">
        <f>Forward!Q112+(-'Swap - Encargos'!H29+'Swap - Encargos'!T29-'Swap - Encargos'!$M29)</f>
        <v>222</v>
      </c>
      <c r="R112" s="4">
        <f>Forward!R112+(-'Swap - Encargos'!I29+'Swap - Encargos'!U29-'Swap - Encargos'!$M29)</f>
        <v>221</v>
      </c>
      <c r="S112" s="4">
        <f>Forward!S112+(-'Swap - Encargos'!J29+'Swap - Encargos'!V29-'Swap - Encargos'!$M29)</f>
        <v>216</v>
      </c>
      <c r="T112" s="4">
        <f>Forward!T112+(-'Swap - Encargos'!K29+'Swap - Encargos'!W29-'Swap - Encargos'!$M29)</f>
        <v>211</v>
      </c>
      <c r="U112" s="4">
        <f>Forward!U112</f>
        <v>0</v>
      </c>
      <c r="V112" s="6"/>
      <c r="W112" s="20">
        <f t="shared" si="0"/>
        <v>216.83333333333334</v>
      </c>
      <c r="X112" s="20">
        <f t="shared" si="1"/>
        <v>223.36363636363632</v>
      </c>
      <c r="Y112" s="23">
        <f t="shared" si="2"/>
        <v>218.53333333333333</v>
      </c>
      <c r="Z112" s="23">
        <f t="shared" si="3"/>
        <v>220.35181818181817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129.66666666666666</v>
      </c>
      <c r="AJ112" s="9">
        <f t="shared" si="8"/>
        <v>0.37421837421837417</v>
      </c>
      <c r="AK112" s="9">
        <f t="shared" si="9"/>
        <v>0.37421837421837417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Encargos'!D30+'Swap - Encargos'!P30-'Swap - Encargos'!$M30)</f>
        <v>175</v>
      </c>
      <c r="N113" s="4">
        <f>Forward!N113+(-'Swap - Encargos'!E30+'Swap - Encargos'!Q30-'Swap - Encargos'!$M30)</f>
        <v>204</v>
      </c>
      <c r="O113" s="4">
        <f>Forward!O113+(-'Swap - Encargos'!F30+'Swap - Encargos'!R30-'Swap - Encargos'!$M30)</f>
        <v>209</v>
      </c>
      <c r="P113" s="4">
        <f>Forward!P113+(-'Swap - Encargos'!G30+'Swap - Encargos'!S30-'Swap - Encargos'!$M30)</f>
        <v>211</v>
      </c>
      <c r="Q113" s="4">
        <f>Forward!Q113+(-'Swap - Encargos'!H30+'Swap - Encargos'!T30-'Swap - Encargos'!$M30)</f>
        <v>208</v>
      </c>
      <c r="R113" s="4">
        <f>Forward!R113+(-'Swap - Encargos'!I30+'Swap - Encargos'!U30-'Swap - Encargos'!$M30)</f>
        <v>201</v>
      </c>
      <c r="S113" s="4">
        <f>Forward!S113+(-'Swap - Encargos'!J30+'Swap - Encargos'!V30-'Swap - Encargos'!$M30)</f>
        <v>196</v>
      </c>
      <c r="T113" s="4">
        <f>Forward!T113+(-'Swap - Encargos'!K30+'Swap - Encargos'!W30-'Swap - Encargos'!$M30)</f>
        <v>191</v>
      </c>
      <c r="U113" s="4">
        <f>Forward!U113</f>
        <v>0</v>
      </c>
      <c r="V113" s="6"/>
      <c r="W113" s="20">
        <f t="shared" si="0"/>
        <v>199</v>
      </c>
      <c r="X113" s="20">
        <f t="shared" si="1"/>
        <v>223.36363636363632</v>
      </c>
      <c r="Y113" s="23">
        <f t="shared" si="2"/>
        <v>202.7</v>
      </c>
      <c r="Z113" s="23">
        <f t="shared" si="3"/>
        <v>220.35181818181817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147.5</v>
      </c>
      <c r="AJ113" s="9">
        <f t="shared" si="8"/>
        <v>0.42568542568542567</v>
      </c>
      <c r="AK113" s="9">
        <f t="shared" si="9"/>
        <v>0.42568542568542567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Encargos'!D31+'Swap - Encargos'!P31-'Swap - Encargos'!$M31)</f>
        <v>157</v>
      </c>
      <c r="N114" s="4">
        <f>Forward!N114+(-'Swap - Encargos'!E31+'Swap - Encargos'!Q31-'Swap - Encargos'!$M31)</f>
        <v>194</v>
      </c>
      <c r="O114" s="4">
        <f>Forward!O114+(-'Swap - Encargos'!F31+'Swap - Encargos'!R31-'Swap - Encargos'!$M31)</f>
        <v>204</v>
      </c>
      <c r="P114" s="4">
        <f>Forward!P114+(-'Swap - Encargos'!G31+'Swap - Encargos'!S31-'Swap - Encargos'!$M31)</f>
        <v>201</v>
      </c>
      <c r="Q114" s="4">
        <f>Forward!Q114+(-'Swap - Encargos'!H31+'Swap - Encargos'!T31-'Swap - Encargos'!$M31)</f>
        <v>200</v>
      </c>
      <c r="R114" s="4">
        <f>Forward!R114+(-'Swap - Encargos'!I31+'Swap - Encargos'!U31-'Swap - Encargos'!$M31)</f>
        <v>196</v>
      </c>
      <c r="S114" s="4">
        <f>Forward!S114+(-'Swap - Encargos'!J31+'Swap - Encargos'!V31-'Swap - Encargos'!$M31)</f>
        <v>191</v>
      </c>
      <c r="T114" s="4">
        <f>Forward!T114+(-'Swap - Encargos'!K31+'Swap - Encargos'!W31-'Swap - Encargos'!$M31)</f>
        <v>186</v>
      </c>
      <c r="U114" s="4">
        <f>Forward!U114</f>
        <v>0</v>
      </c>
      <c r="V114" s="6"/>
      <c r="W114" s="20">
        <f t="shared" si="0"/>
        <v>189.88888888888889</v>
      </c>
      <c r="X114" s="20">
        <f t="shared" si="1"/>
        <v>223.36363636363632</v>
      </c>
      <c r="Y114" s="23">
        <f t="shared" si="2"/>
        <v>193.8</v>
      </c>
      <c r="Z114" s="23">
        <f t="shared" si="3"/>
        <v>220.35181818181817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156.61111111111111</v>
      </c>
      <c r="AJ114" s="9">
        <f t="shared" si="8"/>
        <v>0.45198011864678533</v>
      </c>
      <c r="AK114" s="9">
        <f t="shared" si="9"/>
        <v>0.45198011864678533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Encargos'!D32+'Swap - Encargos'!P32-'Swap - Encargos'!$M32)</f>
        <v>216</v>
      </c>
      <c r="N115" s="4">
        <f>Forward!N115+(-'Swap - Encargos'!E32+'Swap - Encargos'!Q32-'Swap - Encargos'!$M32)</f>
        <v>227</v>
      </c>
      <c r="O115" s="4">
        <f>Forward!O115+(-'Swap - Encargos'!F32+'Swap - Encargos'!R32-'Swap - Encargos'!$M32)</f>
        <v>221</v>
      </c>
      <c r="P115" s="4">
        <f>Forward!P115+(-'Swap - Encargos'!G32+'Swap - Encargos'!S32-'Swap - Encargos'!$M32)</f>
        <v>210</v>
      </c>
      <c r="Q115" s="4">
        <f>Forward!Q115+(-'Swap - Encargos'!H32+'Swap - Encargos'!T32-'Swap - Encargos'!$M32)</f>
        <v>208</v>
      </c>
      <c r="R115" s="4">
        <f>Forward!R115+(-'Swap - Encargos'!I32+'Swap - Encargos'!U32-'Swap - Encargos'!$M32)</f>
        <v>201</v>
      </c>
      <c r="S115" s="4">
        <f>Forward!S115+(-'Swap - Encargos'!J32+'Swap - Encargos'!V32-'Swap - Encargos'!$M32)</f>
        <v>196</v>
      </c>
      <c r="T115" s="4">
        <f>Forward!T115+(-'Swap - Encargos'!K32+'Swap - Encargos'!W32-'Swap - Encargos'!$M32)</f>
        <v>191</v>
      </c>
      <c r="U115" s="4">
        <f>Forward!U115</f>
        <v>0</v>
      </c>
      <c r="V115" s="6"/>
      <c r="W115" s="20">
        <f t="shared" si="0"/>
        <v>220.5</v>
      </c>
      <c r="X115" s="20">
        <f t="shared" si="1"/>
        <v>223.36363636363632</v>
      </c>
      <c r="Y115" s="23">
        <f t="shared" si="2"/>
        <v>215.15</v>
      </c>
      <c r="Z115" s="23">
        <f t="shared" si="3"/>
        <v>220.35181818181817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126</v>
      </c>
      <c r="AJ115" s="9">
        <f t="shared" si="8"/>
        <v>0.36363636363636365</v>
      </c>
      <c r="AK115" s="9">
        <f t="shared" si="9"/>
        <v>0.36363636363636365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Encargos'!D33+'Swap - Encargos'!P33-'Swap - Encargos'!$M33)</f>
        <v>271</v>
      </c>
      <c r="N116" s="4">
        <f>Forward!N116+(-'Swap - Encargos'!E33+'Swap - Encargos'!Q33-'Swap - Encargos'!$M33)</f>
        <v>247</v>
      </c>
      <c r="O116" s="4">
        <f>Forward!O116+(-'Swap - Encargos'!F33+'Swap - Encargos'!R33-'Swap - Encargos'!$M33)</f>
        <v>227</v>
      </c>
      <c r="P116" s="4">
        <f>Forward!P116+(-'Swap - Encargos'!G33+'Swap - Encargos'!S33-'Swap - Encargos'!$M33)</f>
        <v>214</v>
      </c>
      <c r="Q116" s="4">
        <f>Forward!Q116+(-'Swap - Encargos'!H33+'Swap - Encargos'!T33-'Swap - Encargos'!$M33)</f>
        <v>209</v>
      </c>
      <c r="R116" s="4">
        <f>Forward!R116+(-'Swap - Encargos'!I33+'Swap - Encargos'!U33-'Swap - Encargos'!$M33)</f>
        <v>202</v>
      </c>
      <c r="S116" s="4">
        <f>Forward!S116+(-'Swap - Encargos'!J33+'Swap - Encargos'!V33-'Swap - Encargos'!$M33)</f>
        <v>197</v>
      </c>
      <c r="T116" s="4">
        <f>Forward!T116+(-'Swap - Encargos'!K33+'Swap - Encargos'!W33-'Swap - Encargos'!$M33)</f>
        <v>192</v>
      </c>
      <c r="U116" s="4">
        <f>Forward!U116</f>
        <v>0</v>
      </c>
      <c r="V116" s="6"/>
      <c r="W116" s="20">
        <f t="shared" si="0"/>
        <v>238.83333333333334</v>
      </c>
      <c r="X116" s="20">
        <f t="shared" si="1"/>
        <v>223.36363636363632</v>
      </c>
      <c r="Y116" s="23">
        <f t="shared" si="2"/>
        <v>226.7</v>
      </c>
      <c r="Z116" s="23">
        <f t="shared" si="3"/>
        <v>220.35181818181817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107.66666666666666</v>
      </c>
      <c r="AJ116" s="9">
        <f t="shared" si="8"/>
        <v>0.31072631072631068</v>
      </c>
      <c r="AK116" s="9">
        <f t="shared" si="9"/>
        <v>0.31072631072631068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Encargos'!D34+'Swap - Encargos'!P34-'Swap - Encargos'!$M34)</f>
        <v>216</v>
      </c>
      <c r="N117" s="4">
        <f>Forward!N117+(-'Swap - Encargos'!E34+'Swap - Encargos'!Q34-'Swap - Encargos'!$M34)</f>
        <v>232</v>
      </c>
      <c r="O117" s="4">
        <f>Forward!O117+(-'Swap - Encargos'!F34+'Swap - Encargos'!R34-'Swap - Encargos'!$M34)</f>
        <v>216</v>
      </c>
      <c r="P117" s="4">
        <f>Forward!P117+(-'Swap - Encargos'!G34+'Swap - Encargos'!S34-'Swap - Encargos'!$M34)</f>
        <v>212</v>
      </c>
      <c r="Q117" s="4">
        <f>Forward!Q117+(-'Swap - Encargos'!H34+'Swap - Encargos'!T34-'Swap - Encargos'!$M34)</f>
        <v>203</v>
      </c>
      <c r="R117" s="4">
        <f>Forward!R117+(-'Swap - Encargos'!I34+'Swap - Encargos'!U34-'Swap - Encargos'!$M34)</f>
        <v>196</v>
      </c>
      <c r="S117" s="4">
        <f>Forward!S117+(-'Swap - Encargos'!J34+'Swap - Encargos'!V34-'Swap - Encargos'!$M34)</f>
        <v>193</v>
      </c>
      <c r="T117" s="4">
        <f>Forward!T117+(-'Swap - Encargos'!K34+'Swap - Encargos'!W34-'Swap - Encargos'!$M34)</f>
        <v>189</v>
      </c>
      <c r="U117" s="4">
        <f>Forward!U117</f>
        <v>0</v>
      </c>
      <c r="V117" s="6"/>
      <c r="W117" s="20">
        <f t="shared" si="0"/>
        <v>220.55555555555554</v>
      </c>
      <c r="X117" s="20">
        <f t="shared" si="1"/>
        <v>223.36363636363632</v>
      </c>
      <c r="Y117" s="23">
        <f t="shared" si="2"/>
        <v>213.46666666666667</v>
      </c>
      <c r="Z117" s="23">
        <f t="shared" si="3"/>
        <v>220.35181818181817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125.94444444444446</v>
      </c>
      <c r="AJ117" s="9">
        <f t="shared" si="8"/>
        <v>0.36347603014269686</v>
      </c>
      <c r="AK117" s="9">
        <f t="shared" si="9"/>
        <v>0.36347603014269686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Encargos'!D35+'Swap - Encargos'!P35-'Swap - Encargos'!$M35)</f>
        <v>263</v>
      </c>
      <c r="N118" s="4">
        <f>Forward!N118+(-'Swap - Encargos'!E35+'Swap - Encargos'!Q35-'Swap - Encargos'!$M35)</f>
        <v>241</v>
      </c>
      <c r="O118" s="4">
        <f>Forward!O118+(-'Swap - Encargos'!F35+'Swap - Encargos'!R35-'Swap - Encargos'!$M35)</f>
        <v>227</v>
      </c>
      <c r="P118" s="4">
        <f>Forward!P118+(-'Swap - Encargos'!G35+'Swap - Encargos'!S35-'Swap - Encargos'!$M35)</f>
        <v>217</v>
      </c>
      <c r="Q118" s="4">
        <f>Forward!Q118+(-'Swap - Encargos'!H35+'Swap - Encargos'!T35-'Swap - Encargos'!$M35)</f>
        <v>207</v>
      </c>
      <c r="R118" s="4">
        <f>Forward!R118+(-'Swap - Encargos'!I35+'Swap - Encargos'!U35-'Swap - Encargos'!$M35)</f>
        <v>204</v>
      </c>
      <c r="S118" s="4">
        <f>Forward!S118+(-'Swap - Encargos'!J35+'Swap - Encargos'!V35-'Swap - Encargos'!$M35)</f>
        <v>201</v>
      </c>
      <c r="T118" s="4">
        <f>Forward!T118+(-'Swap - Encargos'!K35+'Swap - Encargos'!W35-'Swap - Encargos'!$M35)</f>
        <v>197</v>
      </c>
      <c r="U118" s="4">
        <f>Forward!U118</f>
        <v>0</v>
      </c>
      <c r="V118" s="6"/>
      <c r="W118" s="20">
        <f t="shared" si="0"/>
        <v>233.44444444444446</v>
      </c>
      <c r="X118" s="20">
        <f t="shared" si="1"/>
        <v>223.36363636363632</v>
      </c>
      <c r="Y118" s="23">
        <f t="shared" si="2"/>
        <v>223.13333333333333</v>
      </c>
      <c r="Z118" s="23">
        <f t="shared" si="3"/>
        <v>220.35181818181817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113.05555555555554</v>
      </c>
      <c r="AJ118" s="9">
        <f t="shared" si="8"/>
        <v>0.32627865961199293</v>
      </c>
      <c r="AK118" s="9">
        <f t="shared" si="9"/>
        <v>0.32627865961199293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Encargos'!D36+'Swap - Encargos'!P36-'Swap - Encargos'!$M36)</f>
        <v>318</v>
      </c>
      <c r="N119" s="4">
        <f>Forward!N119+(-'Swap - Encargos'!E36+'Swap - Encargos'!Q36-'Swap - Encargos'!$M36)</f>
        <v>246</v>
      </c>
      <c r="O119" s="4">
        <f>Forward!O119+(-'Swap - Encargos'!F36+'Swap - Encargos'!R36-'Swap - Encargos'!$M36)</f>
        <v>220</v>
      </c>
      <c r="P119" s="4">
        <f>Forward!P119+(-'Swap - Encargos'!G36+'Swap - Encargos'!S36-'Swap - Encargos'!$M36)</f>
        <v>207</v>
      </c>
      <c r="Q119" s="4">
        <f>Forward!Q119+(-'Swap - Encargos'!H36+'Swap - Encargos'!T36-'Swap - Encargos'!$M36)</f>
        <v>208</v>
      </c>
      <c r="R119" s="4">
        <f>Forward!R119+(-'Swap - Encargos'!I36+'Swap - Encargos'!U36-'Swap - Encargos'!$M36)</f>
        <v>201</v>
      </c>
      <c r="S119" s="4">
        <f>Forward!S119+(-'Swap - Encargos'!J36+'Swap - Encargos'!V36-'Swap - Encargos'!$M36)</f>
        <v>198</v>
      </c>
      <c r="T119" s="4">
        <f>Forward!T119+(-'Swap - Encargos'!K36+'Swap - Encargos'!W36-'Swap - Encargos'!$M36)</f>
        <v>194</v>
      </c>
      <c r="U119" s="4">
        <f>Forward!U119</f>
        <v>0</v>
      </c>
      <c r="V119" s="6"/>
      <c r="W119" s="20">
        <f t="shared" si="0"/>
        <v>233.58333333333334</v>
      </c>
      <c r="X119" s="20">
        <f t="shared" si="1"/>
        <v>223.36363636363632</v>
      </c>
      <c r="Y119" s="23">
        <f t="shared" si="2"/>
        <v>222.25</v>
      </c>
      <c r="Z119" s="23">
        <f t="shared" si="3"/>
        <v>220.35181818181817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112.91666666666666</v>
      </c>
      <c r="AJ119" s="9">
        <f t="shared" si="8"/>
        <v>0.32587782587782588</v>
      </c>
      <c r="AK119" s="9">
        <f t="shared" si="9"/>
        <v>0.32587782587782588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Encargos'!D37+'Swap - Encargos'!P37-'Swap - Encargos'!$M37)</f>
        <v>283</v>
      </c>
      <c r="N120" s="4">
        <f>Forward!N120+(-'Swap - Encargos'!E37+'Swap - Encargos'!Q37-'Swap - Encargos'!$M37)</f>
        <v>182</v>
      </c>
      <c r="O120" s="4">
        <f>Forward!O120+(-'Swap - Encargos'!F37+'Swap - Encargos'!R37-'Swap - Encargos'!$M37)</f>
        <v>209</v>
      </c>
      <c r="P120" s="4">
        <f>Forward!P120+(-'Swap - Encargos'!G37+'Swap - Encargos'!S37-'Swap - Encargos'!$M37)</f>
        <v>209</v>
      </c>
      <c r="Q120" s="4">
        <f>Forward!Q120+(-'Swap - Encargos'!H37+'Swap - Encargos'!T37-'Swap - Encargos'!$M37)</f>
        <v>199</v>
      </c>
      <c r="R120" s="4">
        <f>Forward!R120+(-'Swap - Encargos'!I37+'Swap - Encargos'!U37-'Swap - Encargos'!$M37)</f>
        <v>197</v>
      </c>
      <c r="S120" s="4">
        <f>Forward!S120+(-'Swap - Encargos'!J37+'Swap - Encargos'!V37-'Swap - Encargos'!$M37)</f>
        <v>194</v>
      </c>
      <c r="T120" s="4">
        <f>Forward!T120+(-'Swap - Encargos'!K37+'Swap - Encargos'!W37-'Swap - Encargos'!$M37)</f>
        <v>190</v>
      </c>
      <c r="U120" s="4">
        <f>Forward!U120</f>
        <v>0</v>
      </c>
      <c r="V120" s="6"/>
      <c r="W120" s="20">
        <f t="shared" si="0"/>
        <v>204.11111111111111</v>
      </c>
      <c r="X120" s="20">
        <f t="shared" si="1"/>
        <v>223.36363636363632</v>
      </c>
      <c r="Y120" s="23">
        <f t="shared" si="2"/>
        <v>202.06666666666666</v>
      </c>
      <c r="Z120" s="23">
        <f t="shared" si="3"/>
        <v>220.35181818181817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142.38888888888889</v>
      </c>
      <c r="AJ120" s="9">
        <f t="shared" si="8"/>
        <v>0.41093474426807758</v>
      </c>
      <c r="AK120" s="9">
        <f t="shared" si="9"/>
        <v>0.41093474426807758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Encargos'!D38+'Swap - Encargos'!P38-'Swap - Encargos'!$M38)</f>
        <v>152</v>
      </c>
      <c r="N121" s="4">
        <f>Forward!N121+(-'Swap - Encargos'!E38+'Swap - Encargos'!Q38-'Swap - Encargos'!$M38)</f>
        <v>196</v>
      </c>
      <c r="O121" s="4">
        <f>Forward!O121+(-'Swap - Encargos'!F38+'Swap - Encargos'!R38-'Swap - Encargos'!$M38)</f>
        <v>211</v>
      </c>
      <c r="P121" s="4">
        <f>Forward!P121+(-'Swap - Encargos'!G38+'Swap - Encargos'!S38-'Swap - Encargos'!$M38)</f>
        <v>221</v>
      </c>
      <c r="Q121" s="4">
        <f>Forward!Q121+(-'Swap - Encargos'!H38+'Swap - Encargos'!T38-'Swap - Encargos'!$M38)</f>
        <v>213</v>
      </c>
      <c r="R121" s="4">
        <f>Forward!R121+(-'Swap - Encargos'!I38+'Swap - Encargos'!U38-'Swap - Encargos'!$M38)</f>
        <v>207</v>
      </c>
      <c r="S121" s="4">
        <f>Forward!S121+(-'Swap - Encargos'!J38+'Swap - Encargos'!V38-'Swap - Encargos'!$M38)</f>
        <v>204</v>
      </c>
      <c r="T121" s="4">
        <f>Forward!T121+(-'Swap - Encargos'!K38+'Swap - Encargos'!W38-'Swap - Encargos'!$M38)</f>
        <v>200</v>
      </c>
      <c r="U121" s="4">
        <f>Forward!U121</f>
        <v>0</v>
      </c>
      <c r="V121" s="6"/>
      <c r="W121" s="20">
        <f t="shared" si="0"/>
        <v>207.41666666666666</v>
      </c>
      <c r="X121" s="20">
        <f t="shared" si="1"/>
        <v>223.36363636363632</v>
      </c>
      <c r="Y121" s="23">
        <f t="shared" si="2"/>
        <v>208.68333333333334</v>
      </c>
      <c r="Z121" s="23">
        <f t="shared" si="3"/>
        <v>220.35181818181817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139.08333333333334</v>
      </c>
      <c r="AJ121" s="9">
        <f t="shared" si="8"/>
        <v>0.40139490139490142</v>
      </c>
      <c r="AK121" s="9">
        <f t="shared" si="9"/>
        <v>0.40139490139490142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Encargos'!E39+'Swap - Encargos'!Q39-'Swap - Encargos'!$M39)</f>
        <v>196</v>
      </c>
      <c r="O122" s="4">
        <f>Forward!O122+(-'Swap - Encargos'!F39+'Swap - Encargos'!R39-'Swap - Encargos'!$M39)</f>
        <v>221</v>
      </c>
      <c r="P122" s="4">
        <f>Forward!P122+(-'Swap - Encargos'!G39+'Swap - Encargos'!S39-'Swap - Encargos'!$M39)</f>
        <v>215</v>
      </c>
      <c r="Q122" s="4">
        <f>Forward!Q122+(-'Swap - Encargos'!H39+'Swap - Encargos'!T39-'Swap - Encargos'!$M39)</f>
        <v>206</v>
      </c>
      <c r="R122" s="4">
        <f>Forward!R122+(-'Swap - Encargos'!I39+'Swap - Encargos'!U39-'Swap - Encargos'!$M39)</f>
        <v>201</v>
      </c>
      <c r="S122" s="4">
        <f>Forward!S122+(-'Swap - Encargos'!J39+'Swap - Encargos'!V39-'Swap - Encargos'!$M39)</f>
        <v>198</v>
      </c>
      <c r="T122" s="4">
        <f>Forward!T122+(-'Swap - Encargos'!K39+'Swap - Encargos'!W39-'Swap - Encargos'!$M39)</f>
        <v>194</v>
      </c>
      <c r="U122" s="4">
        <f>Forward!U122</f>
        <v>0</v>
      </c>
      <c r="V122" s="6"/>
      <c r="W122" s="20">
        <f t="shared" si="0"/>
        <v>210.66666666666666</v>
      </c>
      <c r="X122" s="20">
        <f t="shared" si="1"/>
        <v>223.36363636363632</v>
      </c>
      <c r="Y122" s="23">
        <f t="shared" si="2"/>
        <v>207.8</v>
      </c>
      <c r="Z122" s="23">
        <f t="shared" si="3"/>
        <v>220.35181818181817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167.63333333333335</v>
      </c>
      <c r="AJ122" s="9">
        <f t="shared" si="8"/>
        <v>0.44312274209181429</v>
      </c>
      <c r="AK122" s="9">
        <f t="shared" si="9"/>
        <v>0.44312274209181429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Encargos'!E40+'Swap - Encargos'!Q40-'Swap - Encargos'!$M40)</f>
        <v>249</v>
      </c>
      <c r="O123" s="4">
        <f>Forward!O123+(-'Swap - Encargos'!F40+'Swap - Encargos'!R40-'Swap - Encargos'!$M40)</f>
        <v>234</v>
      </c>
      <c r="P123" s="4">
        <f>Forward!P123+(-'Swap - Encargos'!G40+'Swap - Encargos'!S40-'Swap - Encargos'!$M40)</f>
        <v>232</v>
      </c>
      <c r="Q123" s="4">
        <f>Forward!Q123+(-'Swap - Encargos'!H40+'Swap - Encargos'!T40-'Swap - Encargos'!$M40)</f>
        <v>214</v>
      </c>
      <c r="R123" s="4">
        <f>Forward!R123+(-'Swap - Encargos'!I40+'Swap - Encargos'!U40-'Swap - Encargos'!$M40)</f>
        <v>210</v>
      </c>
      <c r="S123" s="4">
        <f>Forward!S123+(-'Swap - Encargos'!J40+'Swap - Encargos'!V40-'Swap - Encargos'!$M40)</f>
        <v>207</v>
      </c>
      <c r="T123" s="4">
        <f>Forward!T123+(-'Swap - Encargos'!K40+'Swap - Encargos'!W40-'Swap - Encargos'!$M40)</f>
        <v>198</v>
      </c>
      <c r="U123" s="4">
        <f>Forward!U123</f>
        <v>0</v>
      </c>
      <c r="V123" s="6"/>
      <c r="W123" s="20">
        <f t="shared" si="0"/>
        <v>237.36111111111111</v>
      </c>
      <c r="X123" s="20">
        <f t="shared" si="1"/>
        <v>223.36363636363632</v>
      </c>
      <c r="Y123" s="23">
        <f t="shared" si="2"/>
        <v>227.1</v>
      </c>
      <c r="Z123" s="23">
        <f t="shared" si="3"/>
        <v>220.35181818181817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140.9388888888889</v>
      </c>
      <c r="AJ123" s="9">
        <f t="shared" si="8"/>
        <v>0.37255852204305812</v>
      </c>
      <c r="AK123" s="9">
        <f t="shared" si="9"/>
        <v>0.37255852204305812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Encargos'!E41+'Swap - Encargos'!Q41-'Swap - Encargos'!$M41)</f>
        <v>321</v>
      </c>
      <c r="O124" s="4">
        <f>Forward!O124+(-'Swap - Encargos'!F41+'Swap - Encargos'!R41-'Swap - Encargos'!$M41)</f>
        <v>263</v>
      </c>
      <c r="P124" s="4">
        <f>Forward!P124+(-'Swap - Encargos'!G41+'Swap - Encargos'!S41-'Swap - Encargos'!$M41)</f>
        <v>230</v>
      </c>
      <c r="Q124" s="4">
        <f>Forward!Q124+(-'Swap - Encargos'!H41+'Swap - Encargos'!T41-'Swap - Encargos'!$M41)</f>
        <v>222</v>
      </c>
      <c r="R124" s="4">
        <f>Forward!R124+(-'Swap - Encargos'!I41+'Swap - Encargos'!U41-'Swap - Encargos'!$M41)</f>
        <v>217</v>
      </c>
      <c r="S124" s="4">
        <f>Forward!S124+(-'Swap - Encargos'!J41+'Swap - Encargos'!V41-'Swap - Encargos'!$M41)</f>
        <v>217</v>
      </c>
      <c r="T124" s="4">
        <f>Forward!T124+(-'Swap - Encargos'!K41+'Swap - Encargos'!W41-'Swap - Encargos'!$M41)</f>
        <v>207</v>
      </c>
      <c r="U124" s="4">
        <f>Forward!U124</f>
        <v>0</v>
      </c>
      <c r="V124" s="6"/>
      <c r="W124" s="20">
        <f t="shared" si="0"/>
        <v>265.83333333333331</v>
      </c>
      <c r="X124" s="20">
        <f t="shared" si="1"/>
        <v>223.36363636363632</v>
      </c>
      <c r="Y124" s="23">
        <f t="shared" si="2"/>
        <v>247.13333333333333</v>
      </c>
      <c r="Z124" s="23">
        <f t="shared" si="3"/>
        <v>220.35181818181817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112.4666666666667</v>
      </c>
      <c r="AJ124" s="9">
        <f t="shared" si="8"/>
        <v>0.29729491585161694</v>
      </c>
      <c r="AK124" s="9">
        <f t="shared" si="9"/>
        <v>0.29729491585161694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Encargos'!E42+'Swap - Encargos'!Q42-'Swap - Encargos'!$M42)</f>
        <v>326</v>
      </c>
      <c r="O125" s="4">
        <f>Forward!O125+(-'Swap - Encargos'!F42+'Swap - Encargos'!R42-'Swap - Encargos'!$M42)</f>
        <v>266</v>
      </c>
      <c r="P125" s="4">
        <f>Forward!P125+(-'Swap - Encargos'!G42+'Swap - Encargos'!S42-'Swap - Encargos'!$M42)</f>
        <v>225</v>
      </c>
      <c r="Q125" s="4">
        <f>Forward!Q125+(-'Swap - Encargos'!H42+'Swap - Encargos'!T42-'Swap - Encargos'!$M42)</f>
        <v>208</v>
      </c>
      <c r="R125" s="4">
        <f>Forward!R125+(-'Swap - Encargos'!I42+'Swap - Encargos'!U42-'Swap - Encargos'!$M42)</f>
        <v>215</v>
      </c>
      <c r="S125" s="4">
        <f>Forward!S125+(-'Swap - Encargos'!J42+'Swap - Encargos'!V42-'Swap - Encargos'!$M42)</f>
        <v>220</v>
      </c>
      <c r="T125" s="4">
        <f>Forward!T125+(-'Swap - Encargos'!K42+'Swap - Encargos'!W42-'Swap - Encargos'!$M42)</f>
        <v>213</v>
      </c>
      <c r="U125" s="4">
        <f>Forward!U125</f>
        <v>0</v>
      </c>
      <c r="V125" s="6"/>
      <c r="W125" s="20">
        <f t="shared" si="0"/>
        <v>262.5</v>
      </c>
      <c r="X125" s="20">
        <f t="shared" si="1"/>
        <v>223.36363636363632</v>
      </c>
      <c r="Y125" s="23">
        <f t="shared" si="2"/>
        <v>242.7</v>
      </c>
      <c r="Z125" s="23">
        <f t="shared" si="3"/>
        <v>220.35181818181817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115.80000000000001</v>
      </c>
      <c r="AJ125" s="9">
        <f t="shared" si="8"/>
        <v>0.30610626486915149</v>
      </c>
      <c r="AK125" s="9">
        <f t="shared" si="9"/>
        <v>0.30610626486915149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Encargos'!E43+'Swap - Encargos'!Q43-'Swap - Encargos'!$M43)</f>
        <v>337</v>
      </c>
      <c r="O126" s="4">
        <f>Forward!O126+(-'Swap - Encargos'!F43+'Swap - Encargos'!R43-'Swap - Encargos'!$M43)</f>
        <v>269</v>
      </c>
      <c r="P126" s="4">
        <f>Forward!P126+(-'Swap - Encargos'!G43+'Swap - Encargos'!S43-'Swap - Encargos'!$M43)</f>
        <v>224</v>
      </c>
      <c r="Q126" s="4">
        <f>Forward!Q126+(-'Swap - Encargos'!H43+'Swap - Encargos'!T43-'Swap - Encargos'!$M43)</f>
        <v>209</v>
      </c>
      <c r="R126" s="4">
        <f>Forward!R126+(-'Swap - Encargos'!I43+'Swap - Encargos'!U43-'Swap - Encargos'!$M43)</f>
        <v>220</v>
      </c>
      <c r="S126" s="4">
        <f>Forward!S126+(-'Swap - Encargos'!J43+'Swap - Encargos'!V43-'Swap - Encargos'!$M43)</f>
        <v>221</v>
      </c>
      <c r="T126" s="4">
        <f>Forward!T126+(-'Swap - Encargos'!K43+'Swap - Encargos'!W43-'Swap - Encargos'!$M43)</f>
        <v>212</v>
      </c>
      <c r="U126" s="4">
        <f>Forward!U126</f>
        <v>0</v>
      </c>
      <c r="V126" s="6"/>
      <c r="W126" s="20">
        <f t="shared" si="0"/>
        <v>262.44444444444446</v>
      </c>
      <c r="X126" s="20">
        <f t="shared" si="1"/>
        <v>223.36363636363632</v>
      </c>
      <c r="Y126" s="23">
        <f t="shared" si="2"/>
        <v>244.06666666666666</v>
      </c>
      <c r="Z126" s="23">
        <f t="shared" si="3"/>
        <v>220.35181818181817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115.85555555555555</v>
      </c>
      <c r="AJ126" s="9">
        <f t="shared" si="8"/>
        <v>0.30625312068611038</v>
      </c>
      <c r="AK126" s="9">
        <f t="shared" si="9"/>
        <v>0.30625312068611038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Encargos'!E44+'Swap - Encargos'!Q44-'Swap - Encargos'!$M44)</f>
        <v>353</v>
      </c>
      <c r="O127" s="4">
        <f>Forward!O127+(-'Swap - Encargos'!F44+'Swap - Encargos'!R44-'Swap - Encargos'!$M44)</f>
        <v>279</v>
      </c>
      <c r="P127" s="4">
        <f>Forward!P127+(-'Swap - Encargos'!G44+'Swap - Encargos'!S44-'Swap - Encargos'!$M44)</f>
        <v>231</v>
      </c>
      <c r="Q127" s="4">
        <f>Forward!Q127+(-'Swap - Encargos'!H44+'Swap - Encargos'!T44-'Swap - Encargos'!$M44)</f>
        <v>221</v>
      </c>
      <c r="R127" s="4">
        <f>Forward!R127+(-'Swap - Encargos'!I44+'Swap - Encargos'!U44-'Swap - Encargos'!$M44)</f>
        <v>225</v>
      </c>
      <c r="S127" s="4">
        <f>Forward!S127+(-'Swap - Encargos'!J44+'Swap - Encargos'!V44-'Swap - Encargos'!$M44)</f>
        <v>222</v>
      </c>
      <c r="T127" s="4">
        <f>Forward!T127+(-'Swap - Encargos'!K44+'Swap - Encargos'!W44-'Swap - Encargos'!$M44)</f>
        <v>207</v>
      </c>
      <c r="U127" s="4">
        <f>Forward!U127</f>
        <v>0</v>
      </c>
      <c r="V127" s="6"/>
      <c r="W127" s="20">
        <f t="shared" si="0"/>
        <v>269.33333333333331</v>
      </c>
      <c r="X127" s="20">
        <f t="shared" si="1"/>
        <v>223.36363636363632</v>
      </c>
      <c r="Y127" s="23">
        <f t="shared" si="2"/>
        <v>250.88333333333333</v>
      </c>
      <c r="Z127" s="23">
        <f t="shared" si="3"/>
        <v>220.35181818181817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108.9666666666667</v>
      </c>
      <c r="AJ127" s="9">
        <f t="shared" si="8"/>
        <v>0.28804299938320566</v>
      </c>
      <c r="AK127" s="9">
        <f t="shared" si="9"/>
        <v>0.28804299938320566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Encargos'!E45+'Swap - Encargos'!Q45-'Swap - Encargos'!$M45)</f>
        <v>318</v>
      </c>
      <c r="O128" s="4">
        <f>Forward!O128+(-'Swap - Encargos'!F45+'Swap - Encargos'!R45-'Swap - Encargos'!$M45)</f>
        <v>272</v>
      </c>
      <c r="P128" s="4">
        <f>Forward!P128+(-'Swap - Encargos'!G45+'Swap - Encargos'!S45-'Swap - Encargos'!$M45)</f>
        <v>243</v>
      </c>
      <c r="Q128" s="4">
        <f>Forward!Q128+(-'Swap - Encargos'!H45+'Swap - Encargos'!T45-'Swap - Encargos'!$M45)</f>
        <v>223</v>
      </c>
      <c r="R128" s="4">
        <f>Forward!R128+(-'Swap - Encargos'!I45+'Swap - Encargos'!U45-'Swap - Encargos'!$M45)</f>
        <v>227</v>
      </c>
      <c r="S128" s="4">
        <f>Forward!S128+(-'Swap - Encargos'!J45+'Swap - Encargos'!V45-'Swap - Encargos'!$M45)</f>
        <v>223</v>
      </c>
      <c r="T128" s="4">
        <f>Forward!T128+(-'Swap - Encargos'!K45+'Swap - Encargos'!W45-'Swap - Encargos'!$M45)</f>
        <v>209</v>
      </c>
      <c r="U128" s="4">
        <f>Forward!U128</f>
        <v>0</v>
      </c>
      <c r="V128" s="6"/>
      <c r="W128" s="20">
        <f t="shared" si="0"/>
        <v>261.83333333333331</v>
      </c>
      <c r="X128" s="20">
        <f t="shared" si="1"/>
        <v>223.36363636363632</v>
      </c>
      <c r="Y128" s="23">
        <f t="shared" si="2"/>
        <v>247.1</v>
      </c>
      <c r="Z128" s="23">
        <f t="shared" si="3"/>
        <v>220.35181818181817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116.4666666666667</v>
      </c>
      <c r="AJ128" s="9">
        <f t="shared" si="8"/>
        <v>0.30786853467265846</v>
      </c>
      <c r="AK128" s="9">
        <f t="shared" si="9"/>
        <v>0.30786853467265846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Encargos'!E46+'Swap - Encargos'!Q46-'Swap - Encargos'!$M46)</f>
        <v>297</v>
      </c>
      <c r="O129" s="4">
        <f>Forward!O129+(-'Swap - Encargos'!F46+'Swap - Encargos'!R46-'Swap - Encargos'!$M46)</f>
        <v>259</v>
      </c>
      <c r="P129" s="4">
        <f>Forward!P129+(-'Swap - Encargos'!G46+'Swap - Encargos'!S46-'Swap - Encargos'!$M46)</f>
        <v>235</v>
      </c>
      <c r="Q129" s="4">
        <f>Forward!Q129+(-'Swap - Encargos'!H46+'Swap - Encargos'!T46-'Swap - Encargos'!$M46)</f>
        <v>219</v>
      </c>
      <c r="R129" s="4">
        <f>Forward!R129+(-'Swap - Encargos'!I46+'Swap - Encargos'!U46-'Swap - Encargos'!$M46)</f>
        <v>232</v>
      </c>
      <c r="S129" s="4">
        <f>Forward!S129+(-'Swap - Encargos'!J46+'Swap - Encargos'!V46-'Swap - Encargos'!$M46)</f>
        <v>218</v>
      </c>
      <c r="T129" s="4">
        <f>Forward!T129+(-'Swap - Encargos'!K46+'Swap - Encargos'!W46-'Swap - Encargos'!$M46)</f>
        <v>228</v>
      </c>
      <c r="U129" s="4">
        <f>Forward!U129</f>
        <v>0</v>
      </c>
      <c r="V129" s="6"/>
      <c r="W129" s="20">
        <f t="shared" si="0"/>
        <v>248.5</v>
      </c>
      <c r="X129" s="20">
        <f t="shared" si="1"/>
        <v>223.36363636363632</v>
      </c>
      <c r="Y129" s="23">
        <f t="shared" si="2"/>
        <v>239.18333333333334</v>
      </c>
      <c r="Z129" s="23">
        <f t="shared" si="3"/>
        <v>220.35181818181817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129.80000000000001</v>
      </c>
      <c r="AJ129" s="9">
        <f t="shared" si="8"/>
        <v>0.34311393074279672</v>
      </c>
      <c r="AK129" s="9">
        <f t="shared" si="9"/>
        <v>0.34311393074279672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Encargos'!E47+'Swap - Encargos'!Q47-'Swap - Encargos'!$M47)</f>
        <v>348</v>
      </c>
      <c r="O130" s="4">
        <f>Forward!O130+(-'Swap - Encargos'!F47+'Swap - Encargos'!R47-'Swap - Encargos'!$M47)</f>
        <v>276</v>
      </c>
      <c r="P130" s="4">
        <f>Forward!P130+(-'Swap - Encargos'!G47+'Swap - Encargos'!S47-'Swap - Encargos'!$M47)</f>
        <v>237</v>
      </c>
      <c r="Q130" s="4">
        <f>Forward!Q130+(-'Swap - Encargos'!H47+'Swap - Encargos'!T47-'Swap - Encargos'!$M47)</f>
        <v>229</v>
      </c>
      <c r="R130" s="4">
        <f>Forward!R130+(-'Swap - Encargos'!I47+'Swap - Encargos'!U47-'Swap - Encargos'!$M47)</f>
        <v>237</v>
      </c>
      <c r="S130" s="4">
        <f>Forward!S130+(-'Swap - Encargos'!J47+'Swap - Encargos'!V47-'Swap - Encargos'!$M47)</f>
        <v>237</v>
      </c>
      <c r="T130" s="4">
        <f>Forward!T130+(-'Swap - Encargos'!K47+'Swap - Encargos'!W47-'Swap - Encargos'!$M47)</f>
        <v>237</v>
      </c>
      <c r="U130" s="4">
        <f>Forward!U130</f>
        <v>0</v>
      </c>
      <c r="V130" s="6"/>
      <c r="W130" s="20">
        <f t="shared" si="0"/>
        <v>260.55555555555554</v>
      </c>
      <c r="X130" s="20">
        <f t="shared" si="1"/>
        <v>223.36363636363632</v>
      </c>
      <c r="Y130" s="23">
        <f t="shared" si="2"/>
        <v>250.6</v>
      </c>
      <c r="Z130" s="23">
        <f t="shared" si="3"/>
        <v>220.35181818181817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117.74444444444447</v>
      </c>
      <c r="AJ130" s="9">
        <f t="shared" si="8"/>
        <v>0.31124621846271339</v>
      </c>
      <c r="AK130" s="9">
        <f t="shared" si="9"/>
        <v>0.31124621846271339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Encargos'!E48+'Swap - Encargos'!Q48-'Swap - Encargos'!$M48)</f>
        <v>343</v>
      </c>
      <c r="O131" s="4">
        <f>Forward!O131+(-'Swap - Encargos'!F48+'Swap - Encargos'!R48-'Swap - Encargos'!$M48)</f>
        <v>252</v>
      </c>
      <c r="P131" s="4">
        <f>Forward!P131+(-'Swap - Encargos'!G48+'Swap - Encargos'!S48-'Swap - Encargos'!$M48)</f>
        <v>240</v>
      </c>
      <c r="Q131" s="4">
        <f>Forward!Q131+(-'Swap - Encargos'!H48+'Swap - Encargos'!T48-'Swap - Encargos'!$M48)</f>
        <v>244</v>
      </c>
      <c r="R131" s="4">
        <f>Forward!R131+(-'Swap - Encargos'!I48+'Swap - Encargos'!U48-'Swap - Encargos'!$M48)</f>
        <v>247</v>
      </c>
      <c r="S131" s="4">
        <f>Forward!S131+(-'Swap - Encargos'!J48+'Swap - Encargos'!V48-'Swap - Encargos'!$M48)</f>
        <v>248</v>
      </c>
      <c r="T131" s="4">
        <f>Forward!T131+(-'Swap - Encargos'!K48+'Swap - Encargos'!W48-'Swap - Encargos'!$M48)</f>
        <v>247</v>
      </c>
      <c r="U131" s="4">
        <f>Forward!U131</f>
        <v>0</v>
      </c>
      <c r="V131" s="6"/>
      <c r="W131" s="20">
        <f t="shared" si="0"/>
        <v>253.58333333333334</v>
      </c>
      <c r="X131" s="20">
        <f t="shared" si="1"/>
        <v>223.36363636363632</v>
      </c>
      <c r="Y131" s="23">
        <f t="shared" si="2"/>
        <v>250.95</v>
      </c>
      <c r="Z131" s="23">
        <f t="shared" si="3"/>
        <v>220.35181818181817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124.71666666666667</v>
      </c>
      <c r="AJ131" s="9">
        <f t="shared" si="8"/>
        <v>0.32967662349105648</v>
      </c>
      <c r="AK131" s="9">
        <f>IF(AJ131&gt;0,AJ131,0)</f>
        <v>0.32967662349105648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Encargos'!E49+'Swap - Encargos'!Q49-'Swap - Encargos'!$M49)</f>
        <v>316</v>
      </c>
      <c r="O132" s="4">
        <f>Forward!O132+(-'Swap - Encargos'!F49+'Swap - Encargos'!R49-'Swap - Encargos'!$M49)</f>
        <v>250</v>
      </c>
      <c r="P132" s="4">
        <f>Forward!P132+(-'Swap - Encargos'!G49+'Swap - Encargos'!S49-'Swap - Encargos'!$M49)</f>
        <v>232</v>
      </c>
      <c r="Q132" s="4">
        <f>Forward!Q132+(-'Swap - Encargos'!H49+'Swap - Encargos'!T49-'Swap - Encargos'!$M49)</f>
        <v>239</v>
      </c>
      <c r="R132" s="4">
        <f>Forward!R132+(-'Swap - Encargos'!I49+'Swap - Encargos'!U49-'Swap - Encargos'!$M49)</f>
        <v>238</v>
      </c>
      <c r="S132" s="4">
        <f>Forward!S132+(-'Swap - Encargos'!J49+'Swap - Encargos'!V49-'Swap - Encargos'!$M49)</f>
        <v>242</v>
      </c>
      <c r="T132" s="4">
        <f>Forward!T132+(-'Swap - Encargos'!K49+'Swap - Encargos'!W49-'Swap - Encargos'!$M49)</f>
        <v>244</v>
      </c>
      <c r="U132" s="4">
        <f>Forward!U132</f>
        <v>0</v>
      </c>
      <c r="V132" s="6"/>
      <c r="W132" s="20">
        <f t="shared" si="0"/>
        <v>244.61111111111111</v>
      </c>
      <c r="X132" s="20">
        <f t="shared" si="1"/>
        <v>223.36363636363632</v>
      </c>
      <c r="Y132" s="23">
        <f t="shared" si="2"/>
        <v>242.66666666666666</v>
      </c>
      <c r="Z132" s="23">
        <f t="shared" si="3"/>
        <v>220.35181818181817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133.6888888888889</v>
      </c>
      <c r="AJ132" s="9">
        <f t="shared" si="8"/>
        <v>0.35339383792992041</v>
      </c>
      <c r="AK132" s="9">
        <f>IF(AJ132&gt;0,AJ132,0)</f>
        <v>0.35339383792992041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Encargos'!E50+'Swap - Encargos'!Q50-'Swap - Encargos'!$M50)</f>
        <v>348</v>
      </c>
      <c r="O133" s="4">
        <f>Forward!O133+(-'Swap - Encargos'!F50+'Swap - Encargos'!R50-'Swap - Encargos'!$M50)</f>
        <v>299</v>
      </c>
      <c r="P133" s="4">
        <f>Forward!P133+(-'Swap - Encargos'!G50+'Swap - Encargos'!S50-'Swap - Encargos'!$M50)</f>
        <v>280</v>
      </c>
      <c r="Q133" s="4">
        <f>Forward!Q133+(-'Swap - Encargos'!H50+'Swap - Encargos'!T50-'Swap - Encargos'!$M50)</f>
        <v>281</v>
      </c>
      <c r="R133" s="4">
        <f>Forward!R133+(-'Swap - Encargos'!I50+'Swap - Encargos'!U50-'Swap - Encargos'!$M50)</f>
        <v>258</v>
      </c>
      <c r="S133" s="4">
        <f>Forward!S133+(-'Swap - Encargos'!J50+'Swap - Encargos'!V50-'Swap - Encargos'!$M50)</f>
        <v>245</v>
      </c>
      <c r="T133" s="4">
        <f>Forward!T133+(-'Swap - Encargos'!K50+'Swap - Encargos'!W50-'Swap - Encargos'!$M50)</f>
        <v>236</v>
      </c>
      <c r="U133" s="4">
        <f>Forward!U133</f>
        <v>0</v>
      </c>
      <c r="V133" s="6"/>
      <c r="W133" s="20">
        <f t="shared" si="0"/>
        <v>288.52777777777777</v>
      </c>
      <c r="X133" s="20">
        <f t="shared" si="1"/>
        <v>223.36363636363632</v>
      </c>
      <c r="Y133" s="23">
        <f t="shared" si="2"/>
        <v>274.31666666666666</v>
      </c>
      <c r="Z133" s="23">
        <f t="shared" si="3"/>
        <v>220.35181818181817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89.77222222222224</v>
      </c>
      <c r="AJ133" s="9">
        <f t="shared" si="8"/>
        <v>0.23730431462390228</v>
      </c>
      <c r="AK133" s="9">
        <f>IF(AJ133&gt;0,AJ133,0)</f>
        <v>0.23730431462390228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Encargos'!F51+'Swap - Encargos'!R51-'Swap - Encargos'!$M51)</f>
        <v>364</v>
      </c>
      <c r="P134" s="4">
        <f>Forward!P134+(-'Swap - Encargos'!G51+'Swap - Encargos'!S51-'Swap - Encargos'!$M51)</f>
        <v>304</v>
      </c>
      <c r="Q134" s="4">
        <f>Forward!Q134+(-'Swap - Encargos'!H51+'Swap - Encargos'!T51-'Swap - Encargos'!$M51)</f>
        <v>303</v>
      </c>
      <c r="R134" s="4">
        <f>Forward!R134+(-'Swap - Encargos'!I51+'Swap - Encargos'!U51-'Swap - Encargos'!$M51)</f>
        <v>284</v>
      </c>
      <c r="S134" s="4">
        <f>Forward!S134+(-'Swap - Encargos'!J51+'Swap - Encargos'!V51-'Swap - Encargos'!$M51)</f>
        <v>257</v>
      </c>
      <c r="T134" s="4">
        <f>Forward!T134+(-'Swap - Encargos'!K51+'Swap - Encargos'!W51-'Swap - Encargos'!$M51)</f>
        <v>245</v>
      </c>
      <c r="U134" s="4">
        <f>Forward!U134</f>
        <v>0</v>
      </c>
      <c r="V134" s="6"/>
      <c r="W134" s="20">
        <f t="shared" si="0"/>
        <v>323.66666666666669</v>
      </c>
      <c r="X134" s="20">
        <f t="shared" si="1"/>
        <v>223.36363636363632</v>
      </c>
      <c r="Y134" s="23">
        <f t="shared" si="2"/>
        <v>302.39999999999998</v>
      </c>
      <c r="Z134" s="23">
        <f t="shared" si="3"/>
        <v>220.35181818181817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66.333333333333314</v>
      </c>
      <c r="AJ134" s="9">
        <f t="shared" si="8"/>
        <v>0.17008547008547004</v>
      </c>
      <c r="AK134" s="9">
        <f>IF(AJ134&gt;0,AJ134,0)</f>
        <v>0.17008547008547004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Encargos'!F52+'Swap - Encargos'!R52-'Swap - Encargos'!$M52)</f>
        <v>411</v>
      </c>
      <c r="P135" s="4">
        <f>Forward!P135+(-'Swap - Encargos'!G52+'Swap - Encargos'!S52-'Swap - Encargos'!$M52)</f>
        <v>308</v>
      </c>
      <c r="Q135" s="4">
        <f>Forward!Q135+(-'Swap - Encargos'!H52+'Swap - Encargos'!T52-'Swap - Encargos'!$M52)</f>
        <v>317</v>
      </c>
      <c r="R135" s="4">
        <f>Forward!R135+(-'Swap - Encargos'!I52+'Swap - Encargos'!U52-'Swap - Encargos'!$M52)</f>
        <v>290</v>
      </c>
      <c r="S135" s="4">
        <f>Forward!S135+(-'Swap - Encargos'!J52+'Swap - Encargos'!V52-'Swap - Encargos'!$M52)</f>
        <v>274</v>
      </c>
      <c r="T135" s="4">
        <f>Forward!T135+(-'Swap - Encargos'!K52+'Swap - Encargos'!W52-'Swap - Encargos'!$M52)</f>
        <v>248</v>
      </c>
      <c r="U135" s="4">
        <f>Forward!U135</f>
        <v>0</v>
      </c>
      <c r="V135" s="6"/>
      <c r="W135" s="20">
        <f t="shared" si="0"/>
        <v>341.97222222222223</v>
      </c>
      <c r="X135" s="20">
        <f t="shared" si="1"/>
        <v>223.36363636363632</v>
      </c>
      <c r="Y135" s="23">
        <f t="shared" si="2"/>
        <v>317.28333333333336</v>
      </c>
      <c r="Z135" s="23">
        <f t="shared" si="3"/>
        <v>220.35181818181817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48.027777777777771</v>
      </c>
      <c r="AJ135" s="9">
        <f>(AE135-W135)/AE135</f>
        <v>0.12314814814814813</v>
      </c>
      <c r="AK135" s="9">
        <f>IF(AJ135&gt;0,AJ135,0)</f>
        <v>0.12314814814814813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Encargos'!F53+'Swap - Encargos'!R53-'Swap - Encargos'!$M53)</f>
        <v>373</v>
      </c>
      <c r="P136" s="4">
        <f>Forward!P136+(-'Swap - Encargos'!G53+'Swap - Encargos'!S53-'Swap - Encargos'!$M53)</f>
        <v>297</v>
      </c>
      <c r="Q136" s="4">
        <f>Forward!Q136+(-'Swap - Encargos'!H53+'Swap - Encargos'!T53-'Swap - Encargos'!$M53)</f>
        <v>294</v>
      </c>
      <c r="R136" s="4">
        <f>Forward!R136+(-'Swap - Encargos'!I53+'Swap - Encargos'!U53-'Swap - Encargos'!$M53)</f>
        <v>280</v>
      </c>
      <c r="S136" s="4">
        <f>Forward!S136+(-'Swap - Encargos'!J53+'Swap - Encargos'!V53-'Swap - Encargos'!$M53)</f>
        <v>269</v>
      </c>
      <c r="T136" s="4">
        <f>Forward!T136+(-'Swap - Encargos'!K53+'Swap - Encargos'!W53-'Swap - Encargos'!$M53)</f>
        <v>254</v>
      </c>
      <c r="U136" s="4">
        <f>Forward!U136</f>
        <v>0</v>
      </c>
      <c r="V136" s="6"/>
      <c r="W136" s="20">
        <f t="shared" si="0"/>
        <v>316.16666666666669</v>
      </c>
      <c r="X136" s="20">
        <f t="shared" si="1"/>
        <v>223.36363636363632</v>
      </c>
      <c r="Y136" s="23">
        <f t="shared" si="2"/>
        <v>298.63333333333333</v>
      </c>
      <c r="Z136" s="23">
        <f t="shared" si="3"/>
        <v>220.35181818181817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73.833333333333314</v>
      </c>
      <c r="AJ136" s="9">
        <f t="shared" ref="AJ136:AJ139" si="18">(AE136-W136)/AE136</f>
        <v>0.18931623931623925</v>
      </c>
      <c r="AK136" s="9">
        <f t="shared" ref="AK136:AK139" si="19">IF(AJ136&gt;0,AJ136,0)</f>
        <v>0.18931623931623925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Encargos'!F54+'Swap - Encargos'!R54-'Swap - Encargos'!$M54)</f>
        <v>307</v>
      </c>
      <c r="P137" s="4">
        <f>Forward!P137+(-'Swap - Encargos'!G54+'Swap - Encargos'!S54-'Swap - Encargos'!$M54)</f>
        <v>294</v>
      </c>
      <c r="Q137" s="4">
        <f>Forward!Q137+(-'Swap - Encargos'!H54+'Swap - Encargos'!T54-'Swap - Encargos'!$M54)</f>
        <v>299</v>
      </c>
      <c r="R137" s="4">
        <f>Forward!R137+(-'Swap - Encargos'!I54+'Swap - Encargos'!U54-'Swap - Encargos'!$M54)</f>
        <v>279</v>
      </c>
      <c r="S137" s="4">
        <f>Forward!S137+(-'Swap - Encargos'!J54+'Swap - Encargos'!V54-'Swap - Encargos'!$M54)</f>
        <v>257</v>
      </c>
      <c r="T137" s="4">
        <f>Forward!T137+(-'Swap - Encargos'!K54+'Swap - Encargos'!W54-'Swap - Encargos'!$M54)</f>
        <v>254</v>
      </c>
      <c r="U137" s="4">
        <f>Forward!U137</f>
        <v>0</v>
      </c>
      <c r="V137" s="4"/>
      <c r="W137" s="20">
        <f t="shared" si="0"/>
        <v>297.66666666666669</v>
      </c>
      <c r="X137" s="20">
        <f t="shared" si="1"/>
        <v>223.36363636363632</v>
      </c>
      <c r="Y137" s="23">
        <f t="shared" si="2"/>
        <v>284.55</v>
      </c>
      <c r="Z137" s="23">
        <f t="shared" si="3"/>
        <v>220.35181818181817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92.333333333333314</v>
      </c>
      <c r="AJ137" s="9">
        <f t="shared" si="18"/>
        <v>0.23675213675213672</v>
      </c>
      <c r="AK137" s="9">
        <f t="shared" si="19"/>
        <v>0.23675213675213672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Encargos'!F55+'Swap - Encargos'!R55-'Swap - Encargos'!$M55)</f>
        <v>345</v>
      </c>
      <c r="P138" s="4">
        <f>Forward!P138+(-'Swap - Encargos'!G55+'Swap - Encargos'!S55-'Swap - Encargos'!$M55)</f>
        <v>306</v>
      </c>
      <c r="Q138" s="4">
        <f>Forward!Q138+(-'Swap - Encargos'!H55+'Swap - Encargos'!T55-'Swap - Encargos'!$M55)</f>
        <v>300</v>
      </c>
      <c r="R138" s="4">
        <f>Forward!R138+(-'Swap - Encargos'!I55+'Swap - Encargos'!U55-'Swap - Encargos'!$M55)</f>
        <v>281</v>
      </c>
      <c r="S138" s="4">
        <f>Forward!S138+(-'Swap - Encargos'!J55+'Swap - Encargos'!V55-'Swap - Encargos'!$M55)</f>
        <v>277</v>
      </c>
      <c r="T138" s="4">
        <f>Forward!T138+(-'Swap - Encargos'!K55+'Swap - Encargos'!W55-'Swap - Encargos'!$M55)</f>
        <v>253</v>
      </c>
      <c r="U138" s="4">
        <f>Forward!U138</f>
        <v>0</v>
      </c>
      <c r="V138" s="4"/>
      <c r="W138" s="20">
        <f t="shared" si="0"/>
        <v>309.88888888888891</v>
      </c>
      <c r="X138" s="20">
        <f t="shared" si="1"/>
        <v>223.36363636363632</v>
      </c>
      <c r="Y138" s="23">
        <f t="shared" si="2"/>
        <v>295.66666666666669</v>
      </c>
      <c r="Z138" s="23">
        <f t="shared" si="3"/>
        <v>220.35181818181817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80.111111111111086</v>
      </c>
      <c r="AJ138" s="9">
        <f t="shared" si="18"/>
        <v>0.20541310541310534</v>
      </c>
      <c r="AK138" s="9">
        <f t="shared" si="19"/>
        <v>0.20541310541310534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Encargos'!F56+'Swap - Encargos'!R56-'Swap - Encargos'!$M56)</f>
        <v>342</v>
      </c>
      <c r="P139" s="4">
        <f>Forward!P139+(-'Swap - Encargos'!G56+'Swap - Encargos'!S56-'Swap - Encargos'!$M56)</f>
        <v>317</v>
      </c>
      <c r="Q139" s="4">
        <f>Forward!Q139+(-'Swap - Encargos'!H56+'Swap - Encargos'!T56-'Swap - Encargos'!$M56)</f>
        <v>302</v>
      </c>
      <c r="R139" s="4">
        <f>Forward!R139+(-'Swap - Encargos'!I56+'Swap - Encargos'!U56-'Swap - Encargos'!$M56)</f>
        <v>285</v>
      </c>
      <c r="S139" s="4">
        <f>Forward!S139+(-'Swap - Encargos'!J56+'Swap - Encargos'!V56-'Swap - Encargos'!$M56)</f>
        <v>269</v>
      </c>
      <c r="T139" s="4">
        <f>Forward!T139+(-'Swap - Encargos'!K56+'Swap - Encargos'!W56-'Swap - Encargos'!$M56)</f>
        <v>256</v>
      </c>
      <c r="U139" s="4">
        <f>Forward!U139</f>
        <v>0</v>
      </c>
      <c r="V139" s="4"/>
      <c r="W139" s="20">
        <f t="shared" si="0"/>
        <v>312.41666666666669</v>
      </c>
      <c r="X139" s="20">
        <f t="shared" si="1"/>
        <v>223.36363636363632</v>
      </c>
      <c r="Y139" s="23">
        <f t="shared" si="2"/>
        <v>295.83333333333331</v>
      </c>
      <c r="Z139" s="23">
        <f t="shared" si="3"/>
        <v>220.35181818181817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77.583333333333314</v>
      </c>
      <c r="AJ139" s="9">
        <f t="shared" si="18"/>
        <v>0.19893162393162389</v>
      </c>
      <c r="AK139" s="9">
        <f t="shared" si="19"/>
        <v>0.19893162393162389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Encargos'!F57+'Swap - Encargos'!R57-'Swap - Encargos'!$M57)</f>
        <v>299</v>
      </c>
      <c r="P140" s="4">
        <f>Forward!P140+(-'Swap - Encargos'!G57+'Swap - Encargos'!S57-'Swap - Encargos'!$M57)</f>
        <v>321</v>
      </c>
      <c r="Q140" s="4">
        <f>Forward!Q140+(-'Swap - Encargos'!H57+'Swap - Encargos'!T57-'Swap - Encargos'!$M57)</f>
        <v>304</v>
      </c>
      <c r="R140" s="4">
        <f>Forward!R140+(-'Swap - Encargos'!I57+'Swap - Encargos'!U57-'Swap - Encargos'!$M57)</f>
        <v>285</v>
      </c>
      <c r="S140" s="4">
        <f>Forward!S140+(-'Swap - Encargos'!J57+'Swap - Encargos'!V57-'Swap - Encargos'!$M57)</f>
        <v>265</v>
      </c>
      <c r="T140" s="4">
        <f>Forward!T140+(-'Swap - Encargos'!K57+'Swap - Encargos'!W57-'Swap - Encargos'!$M57)</f>
        <v>257</v>
      </c>
      <c r="U140" s="4">
        <f>Forward!U140</f>
        <v>0</v>
      </c>
      <c r="V140" s="4"/>
      <c r="W140" s="20">
        <f t="shared" si="0"/>
        <v>305.66666666666669</v>
      </c>
      <c r="X140" s="20">
        <f t="shared" si="1"/>
        <v>223.36363636363632</v>
      </c>
      <c r="Y140" s="23">
        <f t="shared" si="2"/>
        <v>290.60000000000002</v>
      </c>
      <c r="Z140" s="23">
        <f t="shared" si="3"/>
        <v>220.35181818181817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84.333333333333314</v>
      </c>
      <c r="AJ140" s="9">
        <f t="shared" ref="AJ140" si="23">(AE140-W140)/AE140</f>
        <v>0.21623931623931619</v>
      </c>
      <c r="AK140" s="9">
        <f t="shared" ref="AK140" si="24">IF(AJ140&gt;0,AJ140,0)</f>
        <v>0.21623931623931619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B271-E046-446E-BCB7-B35A667BEE30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Encargos'!$L3+'Swap - Encargos'!N3)*(1+SUM($B86:$B$228))</f>
        <v>296.28059999999999</v>
      </c>
      <c r="L86" s="4">
        <f>Forward!L86*(1+SUM($B86:$B$228))+(-'Swap - Encargos'!$L3+'Swap - Encargos'!O3)*(1+SUM($B86:$B$228))</f>
        <v>304.85069999999996</v>
      </c>
      <c r="M86" s="4">
        <f>Forward!M86*(1+SUM($B86:$B$228))+(-'Swap - Encargos'!$L3+'Swap - Encargos'!P3)*(1+SUM($B86:$B$228))</f>
        <v>275.46750000000003</v>
      </c>
      <c r="N86" s="4">
        <f>Forward!N86*(1+SUM($B86:$B$228))+(-'Swap - Encargos'!$L3+'Swap - Encargos'!Q3)*(1+SUM($B86:$B$228))</f>
        <v>255.87869999999998</v>
      </c>
      <c r="O86" s="4">
        <f>Forward!O86*(1+SUM($B86:$B$228))+(-'Swap - Encargos'!$L3+'Swap - Encargos'!R3)*(1+SUM($B86:$B$228))</f>
        <v>242.41139999999999</v>
      </c>
      <c r="P86" s="4">
        <f>Forward!P86*(1+SUM($B86:$B$228))+(-'Swap - Encargos'!$L3+'Swap - Encargos'!S3)*(1+SUM($B86:$B$228))</f>
        <v>236.28989999999999</v>
      </c>
      <c r="Q86" s="4">
        <f>Forward!Q86*(1+SUM($B86:$B$228))+(-'Swap - Encargos'!$L3+'Swap - Encargos'!T3)*(1+SUM($B86:$B$228))</f>
        <v>230.16839999999999</v>
      </c>
      <c r="R86" s="4">
        <f>Forward!R86*(1+SUM($B86:$B$228))+(-'Swap - Encargos'!$L3+'Swap - Encargos'!U3)*(1+SUM($B86:$B$228))</f>
        <v>224.04689999999999</v>
      </c>
      <c r="S86" s="4">
        <f>Forward!S86*(1+SUM($B86:$B$228))+(-'Swap - Encargos'!$L3+'Swap - Encargos'!V3)*(1+SUM($B86:$B$228))</f>
        <v>217.9254</v>
      </c>
      <c r="T86" s="4">
        <f>Forward!T86*(1+SUM($B86:$B$228))+(-'Swap - Encargos'!$L3+'Swap - Encargos'!W3)*(1+SUM($B86:$B$228))</f>
        <v>211.8039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292.19960000000003</v>
      </c>
      <c r="X86" s="20">
        <f t="shared" ref="X86:X140" si="1">AVERAGE($W$2:$W$198)</f>
        <v>234.57768338383838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274.97778</v>
      </c>
      <c r="Z86" s="23">
        <f t="shared" ref="Z86:Z140" si="3">AVERAGE($Y$2:$Y$198)</f>
        <v>228.13057269696972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82.436199999999928</v>
      </c>
      <c r="AJ86" s="9">
        <f t="shared" ref="AJ86:AJ134" si="8">(AE86-W86)/AE86</f>
        <v>0.22004357298474927</v>
      </c>
      <c r="AK86" s="9">
        <f t="shared" ref="AK86:AK130" si="9">IF(AJ86&gt;0,AJ86,0)</f>
        <v>0.22004357298474927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Encargos'!$L4+'Swap - Encargos'!N4)*(1+SUM($B87:$B$228))</f>
        <v>223.05870000000002</v>
      </c>
      <c r="L87" s="4">
        <f>Forward!L87*(1+SUM($B87:$B$228))+(-'Swap - Encargos'!$L4+'Swap - Encargos'!O4)*(1+SUM($B87:$B$228))</f>
        <v>297.41160000000002</v>
      </c>
      <c r="M87" s="4">
        <f>Forward!M87*(1+SUM($B87:$B$228))+(-'Swap - Encargos'!$L4+'Swap - Encargos'!P4)*(1+SUM($B87:$B$228))</f>
        <v>279.12810000000002</v>
      </c>
      <c r="N87" s="4">
        <f>Forward!N87*(1+SUM($B87:$B$228))+(-'Swap - Encargos'!$L4+'Swap - Encargos'!Q4)*(1+SUM($B87:$B$228))</f>
        <v>253.53120000000001</v>
      </c>
      <c r="O87" s="4">
        <f>Forward!O87*(1+SUM($B87:$B$228))+(-'Swap - Encargos'!$L4+'Swap - Encargos'!R4)*(1+SUM($B87:$B$228))</f>
        <v>248.65560000000002</v>
      </c>
      <c r="P87" s="4">
        <f>Forward!P87*(1+SUM($B87:$B$228))+(-'Swap - Encargos'!$L4+'Swap - Encargos'!S4)*(1+SUM($B87:$B$228))</f>
        <v>235.24770000000004</v>
      </c>
      <c r="Q87" s="4">
        <f>Forward!Q87*(1+SUM($B87:$B$228))+(-'Swap - Encargos'!$L4+'Swap - Encargos'!T4)*(1+SUM($B87:$B$228))</f>
        <v>229.15320000000003</v>
      </c>
      <c r="R87" s="4">
        <f>Forward!R87*(1+SUM($B87:$B$228))+(-'Swap - Encargos'!$L4+'Swap - Encargos'!U4)*(1+SUM($B87:$B$228))</f>
        <v>223.05870000000002</v>
      </c>
      <c r="S87" s="4">
        <f>Forward!S87*(1+SUM($B87:$B$228))+(-'Swap - Encargos'!$L4+'Swap - Encargos'!V4)*(1+SUM($B87:$B$228))</f>
        <v>216.96420000000003</v>
      </c>
      <c r="T87" s="4">
        <f>Forward!T87*(1+SUM($B87:$B$228))+(-'Swap - Encargos'!$L4+'Swap - Encargos'!W4)*(1+SUM($B87:$B$228))</f>
        <v>210.86970000000002</v>
      </c>
      <c r="U87" s="4">
        <f>Forward!U87*(1+SUM($B87:$B$228))</f>
        <v>0</v>
      </c>
      <c r="V87" s="6"/>
      <c r="W87" s="20">
        <f t="shared" si="0"/>
        <v>267.37925833333333</v>
      </c>
      <c r="X87" s="20">
        <f t="shared" si="1"/>
        <v>234.57768338383838</v>
      </c>
      <c r="Y87" s="23">
        <f t="shared" si="2"/>
        <v>260.56019000000003</v>
      </c>
      <c r="Z87" s="23">
        <f t="shared" si="3"/>
        <v>228.13057269696972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107.25654166666664</v>
      </c>
      <c r="AJ87" s="9">
        <f t="shared" si="8"/>
        <v>0.28629549462882792</v>
      </c>
      <c r="AK87" s="9">
        <f t="shared" si="9"/>
        <v>0.28629549462882792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Encargos'!$L5+'Swap - Encargos'!N5)*(1+SUM($B88:$B$228))</f>
        <v>244.17760000000001</v>
      </c>
      <c r="L88" s="4">
        <f>Forward!L88*(1+SUM($B88:$B$228))+(-'Swap - Encargos'!$L5+'Swap - Encargos'!O5)*(1+SUM($B88:$B$228))</f>
        <v>323.95840000000004</v>
      </c>
      <c r="M88" s="4">
        <f>Forward!M88*(1+SUM($B88:$B$228))+(-'Swap - Encargos'!$L5+'Swap - Encargos'!P5)*(1+SUM($B88:$B$228))</f>
        <v>284.06800000000004</v>
      </c>
      <c r="N88" s="4">
        <f>Forward!N88*(1+SUM($B88:$B$228))+(-'Swap - Encargos'!$L5+'Swap - Encargos'!Q5)*(1+SUM($B88:$B$228))</f>
        <v>250.22160000000002</v>
      </c>
      <c r="O88" s="4">
        <f>Forward!O88*(1+SUM($B88:$B$228))+(-'Swap - Encargos'!$L5+'Swap - Encargos'!R5)*(1+SUM($B88:$B$228))</f>
        <v>240.55120000000002</v>
      </c>
      <c r="P88" s="4">
        <f>Forward!P88*(1+SUM($B88:$B$228))+(-'Swap - Encargos'!$L5+'Swap - Encargos'!S5)*(1+SUM($B88:$B$228))</f>
        <v>232.08960000000002</v>
      </c>
      <c r="Q88" s="4">
        <f>Forward!Q88*(1+SUM($B88:$B$228))+(-'Swap - Encargos'!$L5+'Swap - Encargos'!T5)*(1+SUM($B88:$B$228))</f>
        <v>226.04560000000001</v>
      </c>
      <c r="R88" s="4">
        <f>Forward!R88*(1+SUM($B88:$B$228))+(-'Swap - Encargos'!$L5+'Swap - Encargos'!U5)*(1+SUM($B88:$B$228))</f>
        <v>220.00160000000002</v>
      </c>
      <c r="S88" s="4">
        <f>Forward!S88*(1+SUM($B88:$B$228))+(-'Swap - Encargos'!$L5+'Swap - Encargos'!V5)*(1+SUM($B88:$B$228))</f>
        <v>213.95760000000001</v>
      </c>
      <c r="T88" s="4">
        <f>Forward!T88*(1+SUM($B88:$B$228))+(-'Swap - Encargos'!$L5+'Swap - Encargos'!W5)*(1+SUM($B88:$B$228))</f>
        <v>207.9136</v>
      </c>
      <c r="U88" s="4">
        <f>Forward!U88*(1+SUM($B88:$B$228))</f>
        <v>0</v>
      </c>
      <c r="V88" s="6"/>
      <c r="W88" s="20">
        <f t="shared" si="0"/>
        <v>284.4037777777778</v>
      </c>
      <c r="X88" s="20">
        <f t="shared" si="1"/>
        <v>234.57768338383838</v>
      </c>
      <c r="Y88" s="23">
        <f t="shared" si="2"/>
        <v>268.19242666666673</v>
      </c>
      <c r="Z88" s="23">
        <f t="shared" si="3"/>
        <v>228.13057269696972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90.232022222222156</v>
      </c>
      <c r="AJ88" s="9">
        <f t="shared" si="8"/>
        <v>0.24085264201184767</v>
      </c>
      <c r="AK88" s="9">
        <f t="shared" si="9"/>
        <v>0.24085264201184767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Encargos'!$L6+'Swap - Encargos'!N6)*(1+SUM($B89:$B$228))</f>
        <v>219.43840000000003</v>
      </c>
      <c r="L89" s="4">
        <f>Forward!L89*(1+SUM($B89:$B$228))+(-'Swap - Encargos'!$L6+'Swap - Encargos'!O6)*(1+SUM($B89:$B$228))</f>
        <v>322.00200000000001</v>
      </c>
      <c r="M89" s="4">
        <f>Forward!M89*(1+SUM($B89:$B$228))+(-'Swap - Encargos'!$L6+'Swap - Encargos'!P6)*(1+SUM($B89:$B$228))</f>
        <v>288.60920000000004</v>
      </c>
      <c r="N89" s="4">
        <f>Forward!N89*(1+SUM($B89:$B$228))+(-'Swap - Encargos'!$L6+'Swap - Encargos'!Q6)*(1+SUM($B89:$B$228))</f>
        <v>254.02379999999999</v>
      </c>
      <c r="O89" s="4">
        <f>Forward!O89*(1+SUM($B89:$B$228))+(-'Swap - Encargos'!$L6+'Swap - Encargos'!R6)*(1+SUM($B89:$B$228))</f>
        <v>243.29040000000003</v>
      </c>
      <c r="P89" s="4">
        <f>Forward!P89*(1+SUM($B89:$B$228))+(-'Swap - Encargos'!$L6+'Swap - Encargos'!S6)*(1+SUM($B89:$B$228))</f>
        <v>233.74960000000004</v>
      </c>
      <c r="Q89" s="4">
        <f>Forward!Q89*(1+SUM($B89:$B$228))+(-'Swap - Encargos'!$L6+'Swap - Encargos'!T6)*(1+SUM($B89:$B$228))</f>
        <v>227.78660000000002</v>
      </c>
      <c r="R89" s="4">
        <f>Forward!R89*(1+SUM($B89:$B$228))+(-'Swap - Encargos'!$L6+'Swap - Encargos'!U6)*(1+SUM($B89:$B$228))</f>
        <v>221.8236</v>
      </c>
      <c r="S89" s="4">
        <f>Forward!S89*(1+SUM($B89:$B$228))+(-'Swap - Encargos'!$L6+'Swap - Encargos'!V6)*(1+SUM($B89:$B$228))</f>
        <v>215.86060000000003</v>
      </c>
      <c r="T89" s="4">
        <f>Forward!T89*(1+SUM($B89:$B$228))+(-'Swap - Encargos'!$L6+'Swap - Encargos'!W6)*(1+SUM($B89:$B$228))</f>
        <v>209.89760000000001</v>
      </c>
      <c r="U89" s="4">
        <f>Forward!U89*(1+SUM($B89:$B$228))</f>
        <v>0</v>
      </c>
      <c r="V89" s="6"/>
      <c r="W89" s="20">
        <f t="shared" si="0"/>
        <v>279.56531666666672</v>
      </c>
      <c r="X89" s="20">
        <f t="shared" si="1"/>
        <v>234.57768338383838</v>
      </c>
      <c r="Y89" s="23">
        <f t="shared" si="2"/>
        <v>266.18832000000003</v>
      </c>
      <c r="Z89" s="23">
        <f t="shared" si="3"/>
        <v>228.13057269696972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95.070483333333243</v>
      </c>
      <c r="AJ89" s="9">
        <f t="shared" si="8"/>
        <v>0.2537677481258685</v>
      </c>
      <c r="AK89" s="9">
        <f t="shared" si="9"/>
        <v>0.2537677481258685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Encargos'!$L7+'Swap - Encargos'!N7)*(1+SUM($B90:$B$228))</f>
        <v>212.76</v>
      </c>
      <c r="L90" s="4">
        <f>Forward!L90*(1+SUM($B90:$B$228))+(-'Swap - Encargos'!$L7+'Swap - Encargos'!O7)*(1+SUM($B90:$B$228))</f>
        <v>289.58999999999997</v>
      </c>
      <c r="M90" s="4">
        <f>Forward!M90*(1+SUM($B90:$B$228))+(-'Swap - Encargos'!$L7+'Swap - Encargos'!P7)*(1+SUM($B90:$B$228))</f>
        <v>284.86199999999997</v>
      </c>
      <c r="N90" s="4">
        <f>Forward!N90*(1+SUM($B90:$B$228))+(-'Swap - Encargos'!$L7+'Swap - Encargos'!Q7)*(1+SUM($B90:$B$228))</f>
        <v>258.858</v>
      </c>
      <c r="O90" s="4">
        <f>Forward!O90*(1+SUM($B90:$B$228))+(-'Swap - Encargos'!$L7+'Swap - Encargos'!R7)*(1+SUM($B90:$B$228))</f>
        <v>249.40199999999999</v>
      </c>
      <c r="P90" s="4">
        <f>Forward!P90*(1+SUM($B90:$B$228))+(-'Swap - Encargos'!$L7+'Swap - Encargos'!S7)*(1+SUM($B90:$B$228))</f>
        <v>238.76399999999998</v>
      </c>
      <c r="Q90" s="4">
        <f>Forward!Q90*(1+SUM($B90:$B$228))+(-'Swap - Encargos'!$L7+'Swap - Encargos'!T7)*(1+SUM($B90:$B$228))</f>
        <v>232.85399999999998</v>
      </c>
      <c r="R90" s="4">
        <f>Forward!R90*(1+SUM($B90:$B$228))+(-'Swap - Encargos'!$L7+'Swap - Encargos'!U7)*(1+SUM($B90:$B$228))</f>
        <v>226.94399999999999</v>
      </c>
      <c r="S90" s="4">
        <f>Forward!S90*(1+SUM($B90:$B$228))+(-'Swap - Encargos'!$L7+'Swap - Encargos'!V7)*(1+SUM($B90:$B$228))</f>
        <v>221.03399999999999</v>
      </c>
      <c r="T90" s="4">
        <f>Forward!T90*(1+SUM($B90:$B$228))+(-'Swap - Encargos'!$L7+'Swap - Encargos'!W7)*(1+SUM($B90:$B$228))</f>
        <v>215.124</v>
      </c>
      <c r="U90" s="4">
        <f>Forward!U90*(1+SUM($B90:$B$228))</f>
        <v>0</v>
      </c>
      <c r="V90" s="6"/>
      <c r="W90" s="20">
        <f t="shared" si="0"/>
        <v>267.52600000000001</v>
      </c>
      <c r="X90" s="20">
        <f t="shared" si="1"/>
        <v>234.57768338383838</v>
      </c>
      <c r="Y90" s="23">
        <f t="shared" si="2"/>
        <v>260.82800000000003</v>
      </c>
      <c r="Z90" s="23">
        <f t="shared" si="3"/>
        <v>228.13057269696972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107.10979999999995</v>
      </c>
      <c r="AJ90" s="9">
        <f t="shared" si="8"/>
        <v>0.28590380310691066</v>
      </c>
      <c r="AK90" s="9">
        <f t="shared" si="9"/>
        <v>0.28590380310691066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Encargos'!$L8+'Swap - Encargos'!N8)*(1+SUM($B91:$B$228))</f>
        <v>208.38210000000001</v>
      </c>
      <c r="L91" s="4">
        <f>Forward!L91*(1+SUM($B91:$B$228))+(-'Swap - Encargos'!$L8+'Swap - Encargos'!O8)*(1+SUM($B91:$B$228))</f>
        <v>288.43849999999998</v>
      </c>
      <c r="M91" s="4">
        <f>Forward!M91*(1+SUM($B91:$B$228))+(-'Swap - Encargos'!$L8+'Swap - Encargos'!P8)*(1+SUM($B91:$B$228))</f>
        <v>276.66549999999995</v>
      </c>
      <c r="N91" s="4">
        <f>Forward!N91*(1+SUM($B91:$B$228))+(-'Swap - Encargos'!$L8+'Swap - Encargos'!Q8)*(1+SUM($B91:$B$228))</f>
        <v>249.58760000000001</v>
      </c>
      <c r="O91" s="4">
        <f>Forward!O91*(1+SUM($B91:$B$228))+(-'Swap - Encargos'!$L8+'Swap - Encargos'!R8)*(1+SUM($B91:$B$228))</f>
        <v>242.52379999999999</v>
      </c>
      <c r="P91" s="4">
        <f>Forward!P91*(1+SUM($B91:$B$228))+(-'Swap - Encargos'!$L8+'Swap - Encargos'!S8)*(1+SUM($B91:$B$228))</f>
        <v>229.5735</v>
      </c>
      <c r="Q91" s="4">
        <f>Forward!Q91*(1+SUM($B91:$B$228))+(-'Swap - Encargos'!$L8+'Swap - Encargos'!T8)*(1+SUM($B91:$B$228))</f>
        <v>223.68699999999998</v>
      </c>
      <c r="R91" s="4">
        <f>Forward!R91*(1+SUM($B91:$B$228))+(-'Swap - Encargos'!$L8+'Swap - Encargos'!U8)*(1+SUM($B91:$B$228))</f>
        <v>217.8005</v>
      </c>
      <c r="S91" s="4">
        <f>Forward!S91*(1+SUM($B91:$B$228))+(-'Swap - Encargos'!$L8+'Swap - Encargos'!V8)*(1+SUM($B91:$B$228))</f>
        <v>211.91399999999999</v>
      </c>
      <c r="T91" s="4">
        <f>Forward!T91*(1+SUM($B91:$B$228))+(-'Swap - Encargos'!$L8+'Swap - Encargos'!W8)*(1+SUM($B91:$B$228))</f>
        <v>206.0275</v>
      </c>
      <c r="U91" s="4">
        <f>Forward!U91*(1+SUM($B91:$B$228))</f>
        <v>0</v>
      </c>
      <c r="V91" s="6"/>
      <c r="W91" s="20">
        <f t="shared" si="0"/>
        <v>263.55168611111111</v>
      </c>
      <c r="X91" s="20">
        <f t="shared" si="1"/>
        <v>234.57768338383838</v>
      </c>
      <c r="Y91" s="23">
        <f t="shared" si="2"/>
        <v>254.88545000000002</v>
      </c>
      <c r="Z91" s="23">
        <f t="shared" si="3"/>
        <v>228.13057269696972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111.08411388888885</v>
      </c>
      <c r="AJ91" s="9">
        <f t="shared" si="8"/>
        <v>0.29651227642656913</v>
      </c>
      <c r="AK91" s="9">
        <f t="shared" si="9"/>
        <v>0.29651227642656913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Encargos'!$L9+'Swap - Encargos'!N9)*(1+SUM($B92:$B$228))</f>
        <v>121.7424</v>
      </c>
      <c r="L92" s="4">
        <f>Forward!L92*(1+SUM($B92:$B$228))+(-'Swap - Encargos'!$L9+'Swap - Encargos'!O9)*(1+SUM($B92:$B$228))</f>
        <v>262.21440000000001</v>
      </c>
      <c r="M92" s="4">
        <f>Forward!M92*(1+SUM($B92:$B$228))+(-'Swap - Encargos'!$L9+'Swap - Encargos'!P9)*(1+SUM($B92:$B$228))</f>
        <v>263.38499999999999</v>
      </c>
      <c r="N92" s="4">
        <f>Forward!N92*(1+SUM($B92:$B$228))+(-'Swap - Encargos'!$L9+'Swap - Encargos'!Q9)*(1+SUM($B92:$B$228))</f>
        <v>248.16720000000004</v>
      </c>
      <c r="O92" s="4">
        <f>Forward!O92*(1+SUM($B92:$B$228))+(-'Swap - Encargos'!$L9+'Swap - Encargos'!R9)*(1+SUM($B92:$B$228))</f>
        <v>242.31420000000003</v>
      </c>
      <c r="P92" s="4">
        <f>Forward!P92*(1+SUM($B92:$B$228))+(-'Swap - Encargos'!$L9+'Swap - Encargos'!S9)*(1+SUM($B92:$B$228))</f>
        <v>228.26700000000002</v>
      </c>
      <c r="Q92" s="4">
        <f>Forward!Q92*(1+SUM($B92:$B$228))+(-'Swap - Encargos'!$L9+'Swap - Encargos'!T9)*(1+SUM($B92:$B$228))</f>
        <v>222.41400000000002</v>
      </c>
      <c r="R92" s="4">
        <f>Forward!R92*(1+SUM($B92:$B$228))+(-'Swap - Encargos'!$L9+'Swap - Encargos'!U9)*(1+SUM($B92:$B$228))</f>
        <v>216.56100000000001</v>
      </c>
      <c r="S92" s="4">
        <f>Forward!S92*(1+SUM($B92:$B$228))+(-'Swap - Encargos'!$L9+'Swap - Encargos'!V9)*(1+SUM($B92:$B$228))</f>
        <v>210.70800000000003</v>
      </c>
      <c r="T92" s="4">
        <f>Forward!T92*(1+SUM($B92:$B$228))+(-'Swap - Encargos'!$L9+'Swap - Encargos'!W9)*(1+SUM($B92:$B$228))</f>
        <v>204.85500000000002</v>
      </c>
      <c r="U92" s="4">
        <f>Forward!U92*(1+SUM($B92:$B$228))</f>
        <v>0</v>
      </c>
      <c r="V92" s="6"/>
      <c r="W92" s="20">
        <f t="shared" si="0"/>
        <v>236.85139999999996</v>
      </c>
      <c r="X92" s="20">
        <f t="shared" si="1"/>
        <v>234.57768338383838</v>
      </c>
      <c r="Y92" s="23">
        <f t="shared" si="2"/>
        <v>238.21709999999999</v>
      </c>
      <c r="Z92" s="23">
        <f t="shared" si="3"/>
        <v>228.13057269696972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137.78440000000001</v>
      </c>
      <c r="AJ92" s="9">
        <f t="shared" si="8"/>
        <v>0.36778225679446552</v>
      </c>
      <c r="AK92" s="9">
        <f t="shared" si="9"/>
        <v>0.36778225679446552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Encargos'!$L10+'Swap - Encargos'!N10)*(1+SUM($B93:$B$228))</f>
        <v>130.69140000000002</v>
      </c>
      <c r="L93" s="4">
        <f>Forward!L93*(1+SUM($B93:$B$228))+(-'Swap - Encargos'!$L10+'Swap - Encargos'!O10)*(1+SUM($B93:$B$228))</f>
        <v>253.14100000000002</v>
      </c>
      <c r="M93" s="4">
        <f>Forward!M93*(1+SUM($B93:$B$228))+(-'Swap - Encargos'!$L10+'Swap - Encargos'!P10)*(1+SUM($B93:$B$228))</f>
        <v>259.02800000000002</v>
      </c>
      <c r="N93" s="4">
        <f>Forward!N93*(1+SUM($B93:$B$228))+(-'Swap - Encargos'!$L10+'Swap - Encargos'!Q10)*(1+SUM($B93:$B$228))</f>
        <v>248.4314</v>
      </c>
      <c r="O93" s="4">
        <f>Forward!O93*(1+SUM($B93:$B$228))+(-'Swap - Encargos'!$L10+'Swap - Encargos'!R10)*(1+SUM($B93:$B$228))</f>
        <v>236.6574</v>
      </c>
      <c r="P93" s="4">
        <f>Forward!P93*(1+SUM($B93:$B$228))+(-'Swap - Encargos'!$L10+'Swap - Encargos'!S10)*(1+SUM($B93:$B$228))</f>
        <v>228.41560000000001</v>
      </c>
      <c r="Q93" s="4">
        <f>Forward!Q93*(1+SUM($B93:$B$228))+(-'Swap - Encargos'!$L10+'Swap - Encargos'!T10)*(1+SUM($B93:$B$228))</f>
        <v>222.52860000000001</v>
      </c>
      <c r="R93" s="4">
        <f>Forward!R93*(1+SUM($B93:$B$228))+(-'Swap - Encargos'!$L10+'Swap - Encargos'!U10)*(1+SUM($B93:$B$228))</f>
        <v>216.64160000000001</v>
      </c>
      <c r="S93" s="4">
        <f>Forward!S93*(1+SUM($B93:$B$228))+(-'Swap - Encargos'!$L10+'Swap - Encargos'!V10)*(1+SUM($B93:$B$228))</f>
        <v>210.75460000000001</v>
      </c>
      <c r="T93" s="4">
        <f>Forward!T93*(1+SUM($B93:$B$228))+(-'Swap - Encargos'!$L10+'Swap - Encargos'!W10)*(1+SUM($B93:$B$228))</f>
        <v>204.86760000000001</v>
      </c>
      <c r="U93" s="4">
        <f>Forward!U93*(1+SUM($B93:$B$228))</f>
        <v>0</v>
      </c>
      <c r="V93" s="6"/>
      <c r="W93" s="20">
        <f t="shared" si="0"/>
        <v>237.18068888888891</v>
      </c>
      <c r="X93" s="20">
        <f t="shared" si="1"/>
        <v>234.57768338383838</v>
      </c>
      <c r="Y93" s="23">
        <f t="shared" si="2"/>
        <v>236.99099666666672</v>
      </c>
      <c r="Z93" s="23">
        <f t="shared" si="3"/>
        <v>228.13057269696972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137.45511111111105</v>
      </c>
      <c r="AJ93" s="9">
        <f t="shared" si="8"/>
        <v>0.36690329944738614</v>
      </c>
      <c r="AK93" s="9">
        <f t="shared" si="9"/>
        <v>0.36690329944738614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Encargos'!$L11+'Swap - Encargos'!N11)*(1+SUM($B94:$B$228))</f>
        <v>148.80600000000001</v>
      </c>
      <c r="L94" s="4">
        <f>Forward!L94*(1+SUM($B94:$B$228))+(-'Swap - Encargos'!$L11+'Swap - Encargos'!O11)*(1+SUM($B94:$B$228))</f>
        <v>240.92400000000001</v>
      </c>
      <c r="M94" s="4">
        <f>Forward!M94*(1+SUM($B94:$B$228))+(-'Swap - Encargos'!$L11+'Swap - Encargos'!P11)*(1+SUM($B94:$B$228))</f>
        <v>255.096</v>
      </c>
      <c r="N94" s="4">
        <f>Forward!N94*(1+SUM($B94:$B$228))+(-'Swap - Encargos'!$L11+'Swap - Encargos'!Q11)*(1+SUM($B94:$B$228))</f>
        <v>246.82900000000001</v>
      </c>
      <c r="O94" s="4">
        <f>Forward!O94*(1+SUM($B94:$B$228))+(-'Swap - Encargos'!$L11+'Swap - Encargos'!R11)*(1+SUM($B94:$B$228))</f>
        <v>242.10500000000002</v>
      </c>
      <c r="P94" s="4">
        <f>Forward!P94*(1+SUM($B94:$B$228))+(-'Swap - Encargos'!$L11+'Swap - Encargos'!S11)*(1+SUM($B94:$B$228))</f>
        <v>232.65700000000001</v>
      </c>
      <c r="Q94" s="4">
        <f>Forward!Q94*(1+SUM($B94:$B$228))+(-'Swap - Encargos'!$L11+'Swap - Encargos'!T11)*(1+SUM($B94:$B$228))</f>
        <v>226.75200000000001</v>
      </c>
      <c r="R94" s="4">
        <f>Forward!R94*(1+SUM($B94:$B$228))+(-'Swap - Encargos'!$L11+'Swap - Encargos'!U11)*(1+SUM($B94:$B$228))</f>
        <v>220.84700000000001</v>
      </c>
      <c r="S94" s="4">
        <f>Forward!S94*(1+SUM($B94:$B$228))+(-'Swap - Encargos'!$L11+'Swap - Encargos'!V11)*(1+SUM($B94:$B$228))</f>
        <v>214.94200000000001</v>
      </c>
      <c r="T94" s="4">
        <f>Forward!T94*(1+SUM($B94:$B$228))+(-'Swap - Encargos'!$L11+'Swap - Encargos'!W11)*(1+SUM($B94:$B$228))</f>
        <v>209.03700000000001</v>
      </c>
      <c r="U94" s="4">
        <f>Forward!U94*(1+SUM($B94:$B$228))</f>
        <v>0</v>
      </c>
      <c r="V94" s="6"/>
      <c r="W94" s="20">
        <f t="shared" si="0"/>
        <v>236.72488888888887</v>
      </c>
      <c r="X94" s="20">
        <f t="shared" si="1"/>
        <v>234.57768338383838</v>
      </c>
      <c r="Y94" s="23">
        <f t="shared" si="2"/>
        <v>237.93213333333333</v>
      </c>
      <c r="Z94" s="23">
        <f t="shared" si="3"/>
        <v>228.13057269696972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137.91091111111109</v>
      </c>
      <c r="AJ94" s="9">
        <f t="shared" si="8"/>
        <v>0.36811994772285805</v>
      </c>
      <c r="AK94" s="9">
        <f t="shared" si="9"/>
        <v>0.36811994772285805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Encargos'!$L12+'Swap - Encargos'!N12)*(1+SUM($B95:$B$228))</f>
        <v>123.12560000000001</v>
      </c>
      <c r="L95" s="4">
        <f>Forward!L95*(1+SUM($B95:$B$228))+(-'Swap - Encargos'!$L12+'Swap - Encargos'!O12)*(1+SUM($B95:$B$228))</f>
        <v>205.99860000000001</v>
      </c>
      <c r="M95" s="4">
        <f>Forward!M95*(1+SUM($B95:$B$228))+(-'Swap - Encargos'!$L12+'Swap - Encargos'!P12)*(1+SUM($B95:$B$228))</f>
        <v>230.8605</v>
      </c>
      <c r="N95" s="4">
        <f>Forward!N95*(1+SUM($B95:$B$228))+(-'Swap - Encargos'!$L12+'Swap - Encargos'!Q12)*(1+SUM($B95:$B$228))</f>
        <v>234.41220000000001</v>
      </c>
      <c r="O95" s="4">
        <f>Forward!O95*(1+SUM($B95:$B$228))+(-'Swap - Encargos'!$L12+'Swap - Encargos'!R12)*(1+SUM($B95:$B$228))</f>
        <v>219.0215</v>
      </c>
      <c r="P95" s="4">
        <f>Forward!P95*(1+SUM($B95:$B$228))+(-'Swap - Encargos'!$L12+'Swap - Encargos'!S12)*(1+SUM($B95:$B$228))</f>
        <v>221.38929999999999</v>
      </c>
      <c r="Q95" s="4">
        <f>Forward!Q95*(1+SUM($B95:$B$228))+(-'Swap - Encargos'!$L12+'Swap - Encargos'!T12)*(1+SUM($B95:$B$228))</f>
        <v>215.46979999999999</v>
      </c>
      <c r="R95" s="4">
        <f>Forward!R95*(1+SUM($B95:$B$228))+(-'Swap - Encargos'!$L12+'Swap - Encargos'!U12)*(1+SUM($B95:$B$228))</f>
        <v>209.55029999999999</v>
      </c>
      <c r="S95" s="4">
        <f>Forward!S95*(1+SUM($B95:$B$228))+(-'Swap - Encargos'!$L12+'Swap - Encargos'!V12)*(1+SUM($B95:$B$228))</f>
        <v>203.63079999999997</v>
      </c>
      <c r="T95" s="4">
        <f>Forward!T95*(1+SUM($B95:$B$228))+(-'Swap - Encargos'!$L12+'Swap - Encargos'!W12)*(1+SUM($B95:$B$228))</f>
        <v>197.71129999999997</v>
      </c>
      <c r="U95" s="4">
        <f>Forward!U95*(1+SUM($B95:$B$228))</f>
        <v>0</v>
      </c>
      <c r="V95" s="6"/>
      <c r="W95" s="20">
        <f t="shared" si="0"/>
        <v>214.48321666666666</v>
      </c>
      <c r="X95" s="20">
        <f t="shared" si="1"/>
        <v>234.57768338383838</v>
      </c>
      <c r="Y95" s="23">
        <f t="shared" si="2"/>
        <v>217.42323500000001</v>
      </c>
      <c r="Z95" s="23">
        <f t="shared" si="3"/>
        <v>228.13057269696972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160.1525833333333</v>
      </c>
      <c r="AJ95" s="9">
        <f t="shared" si="8"/>
        <v>0.42748873261266895</v>
      </c>
      <c r="AK95" s="9">
        <f t="shared" si="9"/>
        <v>0.42748873261266895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Encargos'!$L13+'Swap - Encargos'!N13)*(1+SUM($B96:$B$228))</f>
        <v>121.334</v>
      </c>
      <c r="L96" s="4">
        <f>Forward!L96*(1+SUM($B96:$B$228))+(-'Swap - Encargos'!$L13+'Swap - Encargos'!O13)*(1+SUM($B96:$B$228))</f>
        <v>157.85199999999998</v>
      </c>
      <c r="M96" s="4">
        <f>Forward!M96*(1+SUM($B96:$B$228))+(-'Swap - Encargos'!$L13+'Swap - Encargos'!P13)*(1+SUM($B96:$B$228))</f>
        <v>201.43799999999999</v>
      </c>
      <c r="N96" s="4">
        <f>Forward!N96*(1+SUM($B96:$B$228))+(-'Swap - Encargos'!$L13+'Swap - Encargos'!Q13)*(1+SUM($B96:$B$228))</f>
        <v>215.57399999999998</v>
      </c>
      <c r="O96" s="4">
        <f>Forward!O96*(1+SUM($B96:$B$228))+(-'Swap - Encargos'!$L13+'Swap - Encargos'!R13)*(1+SUM($B96:$B$228))</f>
        <v>206.14999999999998</v>
      </c>
      <c r="P96" s="4">
        <f>Forward!P96*(1+SUM($B96:$B$228))+(-'Swap - Encargos'!$L13+'Swap - Encargos'!S13)*(1+SUM($B96:$B$228))</f>
        <v>216.75199999999998</v>
      </c>
      <c r="Q96" s="4">
        <f>Forward!Q96*(1+SUM($B96:$B$228))+(-'Swap - Encargos'!$L13+'Swap - Encargos'!T13)*(1+SUM($B96:$B$228))</f>
        <v>210.86199999999999</v>
      </c>
      <c r="R96" s="4">
        <f>Forward!R96*(1+SUM($B96:$B$228))+(-'Swap - Encargos'!$L13+'Swap - Encargos'!U13)*(1+SUM($B96:$B$228))</f>
        <v>204.97199999999998</v>
      </c>
      <c r="S96" s="4">
        <f>Forward!S96*(1+SUM($B96:$B$228))+(-'Swap - Encargos'!$L13+'Swap - Encargos'!V13)*(1+SUM($B96:$B$228))</f>
        <v>201.43799999999999</v>
      </c>
      <c r="T96" s="4">
        <f>Forward!T96*(1+SUM($B96:$B$228))+(-'Swap - Encargos'!$L13+'Swap - Encargos'!W13)*(1+SUM($B96:$B$228))</f>
        <v>194.37</v>
      </c>
      <c r="U96" s="4">
        <f>Forward!U96*(1+SUM($B96:$B$228))</f>
        <v>0</v>
      </c>
      <c r="V96" s="6"/>
      <c r="W96" s="20">
        <f t="shared" si="0"/>
        <v>186.38577777777775</v>
      </c>
      <c r="X96" s="20">
        <f t="shared" si="1"/>
        <v>234.57768338383838</v>
      </c>
      <c r="Y96" s="23">
        <f t="shared" si="2"/>
        <v>196.37260000000001</v>
      </c>
      <c r="Z96" s="23">
        <f t="shared" si="3"/>
        <v>228.13057269696972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188.25002222222221</v>
      </c>
      <c r="AJ96" s="9">
        <f t="shared" si="8"/>
        <v>0.50248807567835807</v>
      </c>
      <c r="AK96" s="9">
        <f t="shared" si="9"/>
        <v>0.50248807567835807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Encargos'!$L14+'Swap - Encargos'!N14)*(1+SUM($B97:$B$228))</f>
        <v>116.2161</v>
      </c>
      <c r="L97" s="4">
        <f>Forward!L97*(1+SUM($B97:$B$228))+(-'Swap - Encargos'!$L14+'Swap - Encargos'!O14)*(1+SUM($B97:$B$228))</f>
        <v>147.91139999999999</v>
      </c>
      <c r="M97" s="4">
        <f>Forward!M97*(1+SUM($B97:$B$228))+(-'Swap - Encargos'!$L14+'Swap - Encargos'!P14)*(1+SUM($B97:$B$228))</f>
        <v>200.73689999999999</v>
      </c>
      <c r="N97" s="4">
        <f>Forward!N97*(1+SUM($B97:$B$228))+(-'Swap - Encargos'!$L14+'Swap - Encargos'!Q14)*(1+SUM($B97:$B$228))</f>
        <v>212.4759</v>
      </c>
      <c r="O97" s="4">
        <f>Forward!O97*(1+SUM($B97:$B$228))+(-'Swap - Encargos'!$L14+'Swap - Encargos'!R14)*(1+SUM($B97:$B$228))</f>
        <v>205.4325</v>
      </c>
      <c r="P97" s="4">
        <f>Forward!P97*(1+SUM($B97:$B$228))+(-'Swap - Encargos'!$L14+'Swap - Encargos'!S14)*(1+SUM($B97:$B$228))</f>
        <v>218.34539999999998</v>
      </c>
      <c r="Q97" s="4">
        <f>Forward!Q97*(1+SUM($B97:$B$228))+(-'Swap - Encargos'!$L14+'Swap - Encargos'!T14)*(1+SUM($B97:$B$228))</f>
        <v>212.4759</v>
      </c>
      <c r="R97" s="4">
        <f>Forward!R97*(1+SUM($B97:$B$228))+(-'Swap - Encargos'!$L14+'Swap - Encargos'!U14)*(1+SUM($B97:$B$228))</f>
        <v>206.60640000000001</v>
      </c>
      <c r="S97" s="4">
        <f>Forward!S97*(1+SUM($B97:$B$228))+(-'Swap - Encargos'!$L14+'Swap - Encargos'!V14)*(1+SUM($B97:$B$228))</f>
        <v>200.73689999999999</v>
      </c>
      <c r="T97" s="4">
        <f>Forward!T97*(1+SUM($B97:$B$228))+(-'Swap - Encargos'!$L14+'Swap - Encargos'!W14)*(1+SUM($B97:$B$228))</f>
        <v>194.8674</v>
      </c>
      <c r="U97" s="4">
        <f>Forward!U97*(1+SUM($B97:$B$228))</f>
        <v>0</v>
      </c>
      <c r="V97" s="6"/>
      <c r="W97" s="20">
        <f t="shared" si="0"/>
        <v>184.36751666666663</v>
      </c>
      <c r="X97" s="20">
        <f t="shared" si="1"/>
        <v>234.57768338383838</v>
      </c>
      <c r="Y97" s="23">
        <f t="shared" si="2"/>
        <v>195.27826499999998</v>
      </c>
      <c r="Z97" s="23">
        <f t="shared" si="3"/>
        <v>228.13057269696972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190.26828333333333</v>
      </c>
      <c r="AJ97" s="9">
        <f t="shared" si="8"/>
        <v>0.50787533741658797</v>
      </c>
      <c r="AK97" s="9">
        <f t="shared" si="9"/>
        <v>0.50787533741658797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Encargos'!$L15+'Swap - Encargos'!O15)*(1+SUM($B98:$B$228))</f>
        <v>137.7886</v>
      </c>
      <c r="M98" s="4">
        <f>Forward!M98*(1+SUM($B98:$B$228))+(-'Swap - Encargos'!$L15+'Swap - Encargos'!P15)*(1+SUM($B98:$B$228))</f>
        <v>163.47799999999998</v>
      </c>
      <c r="N98" s="4">
        <f>Forward!N98*(1+SUM($B98:$B$228))+(-'Swap - Encargos'!$L15+'Swap - Encargos'!Q15)*(1+SUM($B98:$B$228))</f>
        <v>180.99349999999998</v>
      </c>
      <c r="O98" s="4">
        <f>Forward!O98*(1+SUM($B98:$B$228))+(-'Swap - Encargos'!$L15+'Swap - Encargos'!R15)*(1+SUM($B98:$B$228))</f>
        <v>198.50900000000001</v>
      </c>
      <c r="P98" s="4">
        <f>Forward!P98*(1+SUM($B98:$B$228))+(-'Swap - Encargos'!$L15+'Swap - Encargos'!S15)*(1+SUM($B98:$B$228))</f>
        <v>220.69529999999997</v>
      </c>
      <c r="Q98" s="4">
        <f>Forward!Q98*(1+SUM($B98:$B$228))+(-'Swap - Encargos'!$L15+'Swap - Encargos'!T15)*(1+SUM($B98:$B$228))</f>
        <v>214.85679999999999</v>
      </c>
      <c r="R98" s="4">
        <f>Forward!R98*(1+SUM($B98:$B$228))+(-'Swap - Encargos'!$L15+'Swap - Encargos'!U15)*(1+SUM($B98:$B$228))</f>
        <v>209.01829999999998</v>
      </c>
      <c r="S98" s="4">
        <f>Forward!S98*(1+SUM($B98:$B$228))+(-'Swap - Encargos'!$L15+'Swap - Encargos'!V15)*(1+SUM($B98:$B$228))</f>
        <v>203.17979999999997</v>
      </c>
      <c r="T98" s="4">
        <f>Forward!T98*(1+SUM($B98:$B$228))+(-'Swap - Encargos'!$L15+'Swap - Encargos'!W15)*(1+SUM($B98:$B$228))</f>
        <v>197.34129999999999</v>
      </c>
      <c r="U98" s="4">
        <f>Forward!U98*(1+SUM($B98:$B$228))</f>
        <v>0</v>
      </c>
      <c r="V98" s="6"/>
      <c r="W98" s="20">
        <f t="shared" si="0"/>
        <v>160.75336666666666</v>
      </c>
      <c r="X98" s="20">
        <f t="shared" si="1"/>
        <v>234.57768338383838</v>
      </c>
      <c r="Y98" s="23">
        <f t="shared" si="2"/>
        <v>180.29288</v>
      </c>
      <c r="Z98" s="23">
        <f t="shared" si="3"/>
        <v>228.13057269696972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209.17399333333336</v>
      </c>
      <c r="AJ98" s="9">
        <f t="shared" si="8"/>
        <v>0.56544612794612803</v>
      </c>
      <c r="AK98" s="9">
        <f t="shared" si="9"/>
        <v>0.56544612794612803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Encargos'!$L16+'Swap - Encargos'!O16)*(1+SUM($B99:$B$228))</f>
        <v>138.32560000000001</v>
      </c>
      <c r="M99" s="4">
        <f>Forward!M99*(1+SUM($B99:$B$228))+(-'Swap - Encargos'!$L16+'Swap - Encargos'!P16)*(1+SUM($B99:$B$228))</f>
        <v>148.78720000000001</v>
      </c>
      <c r="N99" s="4">
        <f>Forward!N99*(1+SUM($B99:$B$228))+(-'Swap - Encargos'!$L16+'Swap - Encargos'!Q16)*(1+SUM($B99:$B$228))</f>
        <v>165.06080000000003</v>
      </c>
      <c r="O99" s="4">
        <f>Forward!O99*(1+SUM($B99:$B$228))+(-'Swap - Encargos'!$L16+'Swap - Encargos'!R16)*(1+SUM($B99:$B$228))</f>
        <v>177.84720000000002</v>
      </c>
      <c r="P99" s="4">
        <f>Forward!P99*(1+SUM($B99:$B$228))+(-'Swap - Encargos'!$L16+'Swap - Encargos'!S16)*(1+SUM($B99:$B$228))</f>
        <v>219.6936</v>
      </c>
      <c r="Q99" s="4">
        <f>Forward!Q99*(1+SUM($B99:$B$228))+(-'Swap - Encargos'!$L16+'Swap - Encargos'!T16)*(1+SUM($B99:$B$228))</f>
        <v>218.53120000000001</v>
      </c>
      <c r="R99" s="4">
        <f>Forward!R99*(1+SUM($B99:$B$228))+(-'Swap - Encargos'!$L16+'Swap - Encargos'!U16)*(1+SUM($B99:$B$228))</f>
        <v>212.7192</v>
      </c>
      <c r="S99" s="4">
        <f>Forward!S99*(1+SUM($B99:$B$228))+(-'Swap - Encargos'!$L16+'Swap - Encargos'!V16)*(1+SUM($B99:$B$228))</f>
        <v>206.90720000000002</v>
      </c>
      <c r="T99" s="4">
        <f>Forward!T99*(1+SUM($B99:$B$228))+(-'Swap - Encargos'!$L16+'Swap - Encargos'!W16)*(1+SUM($B99:$B$228))</f>
        <v>201.09520000000001</v>
      </c>
      <c r="U99" s="4">
        <f>Forward!U99*(1+SUM($B99:$B$228))</f>
        <v>0</v>
      </c>
      <c r="V99" s="6"/>
      <c r="W99" s="20">
        <f t="shared" si="0"/>
        <v>151.82235555555559</v>
      </c>
      <c r="X99" s="20">
        <f t="shared" si="1"/>
        <v>234.57768338383838</v>
      </c>
      <c r="Y99" s="23">
        <f t="shared" si="2"/>
        <v>171.27964000000003</v>
      </c>
      <c r="Z99" s="23">
        <f t="shared" si="3"/>
        <v>228.13057269696972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218.10500444444443</v>
      </c>
      <c r="AJ99" s="9">
        <f t="shared" si="8"/>
        <v>0.58958873559512992</v>
      </c>
      <c r="AK99" s="9">
        <f t="shared" si="9"/>
        <v>0.58958873559512992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Encargos'!$L17+'Swap - Encargos'!O17)*(1+SUM($B100:$B$228))</f>
        <v>128.09399999999999</v>
      </c>
      <c r="M100" s="4">
        <f>Forward!M100*(1+SUM($B100:$B$228))+(-'Swap - Encargos'!$L17+'Swap - Encargos'!P17)*(1+SUM($B100:$B$228))</f>
        <v>145.40399999999997</v>
      </c>
      <c r="N100" s="4">
        <f>Forward!N100*(1+SUM($B100:$B$228))+(-'Swap - Encargos'!$L17+'Swap - Encargos'!Q17)*(1+SUM($B100:$B$228))</f>
        <v>163.86799999999999</v>
      </c>
      <c r="O100" s="4">
        <f>Forward!O100*(1+SUM($B100:$B$228))+(-'Swap - Encargos'!$L17+'Swap - Encargos'!R17)*(1+SUM($B100:$B$228))</f>
        <v>173.1</v>
      </c>
      <c r="P100" s="4">
        <f>Forward!P100*(1+SUM($B100:$B$228))+(-'Swap - Encargos'!$L17+'Swap - Encargos'!S17)*(1+SUM($B100:$B$228))</f>
        <v>196.17999999999998</v>
      </c>
      <c r="Q100" s="4">
        <f>Forward!Q100*(1+SUM($B100:$B$228))+(-'Swap - Encargos'!$L17+'Swap - Encargos'!T17)*(1+SUM($B100:$B$228))</f>
        <v>210.02799999999996</v>
      </c>
      <c r="R100" s="4">
        <f>Forward!R100*(1+SUM($B100:$B$228))+(-'Swap - Encargos'!$L17+'Swap - Encargos'!U17)*(1+SUM($B100:$B$228))</f>
        <v>204.25799999999998</v>
      </c>
      <c r="S100" s="4">
        <f>Forward!S100*(1+SUM($B100:$B$228))+(-'Swap - Encargos'!$L17+'Swap - Encargos'!V17)*(1+SUM($B100:$B$228))</f>
        <v>198.48799999999997</v>
      </c>
      <c r="T100" s="4">
        <f>Forward!T100*(1+SUM($B100:$B$228))+(-'Swap - Encargos'!$L17+'Swap - Encargos'!W17)*(1+SUM($B100:$B$228))</f>
        <v>192.71799999999999</v>
      </c>
      <c r="U100" s="4">
        <f>Forward!U100*(1+SUM($B100:$B$228))</f>
        <v>0</v>
      </c>
      <c r="V100" s="6"/>
      <c r="W100" s="20">
        <f t="shared" si="0"/>
        <v>148.28899999999999</v>
      </c>
      <c r="X100" s="20">
        <f t="shared" si="1"/>
        <v>234.57768338383838</v>
      </c>
      <c r="Y100" s="23">
        <f t="shared" si="2"/>
        <v>164.06033333333332</v>
      </c>
      <c r="Z100" s="23">
        <f t="shared" si="3"/>
        <v>228.13057269696972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221.63836000000003</v>
      </c>
      <c r="AJ100" s="9">
        <f t="shared" si="8"/>
        <v>0.59914022039353898</v>
      </c>
      <c r="AK100" s="9">
        <f t="shared" si="9"/>
        <v>0.59914022039353898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Encargos'!$L18+'Swap - Encargos'!O18)*(1+SUM($B101:$B$228))</f>
        <v>129.59970000000001</v>
      </c>
      <c r="M101" s="4">
        <f>Forward!M101*(1+SUM($B101:$B$228))+(-'Swap - Encargos'!$L18+'Swap - Encargos'!P18)*(1+SUM($B101:$B$228))</f>
        <v>131.89350000000002</v>
      </c>
      <c r="N101" s="4">
        <f>Forward!N101*(1+SUM($B101:$B$228))+(-'Swap - Encargos'!$L18+'Swap - Encargos'!Q18)*(1+SUM($B101:$B$228))</f>
        <v>143.36250000000001</v>
      </c>
      <c r="O101" s="4">
        <f>Forward!O101*(1+SUM($B101:$B$228))+(-'Swap - Encargos'!$L18+'Swap - Encargos'!R18)*(1+SUM($B101:$B$228))</f>
        <v>157.12530000000001</v>
      </c>
      <c r="P101" s="4">
        <f>Forward!P101*(1+SUM($B101:$B$228))+(-'Swap - Encargos'!$L18+'Swap - Encargos'!S18)*(1+SUM($B101:$B$228))</f>
        <v>185.7978</v>
      </c>
      <c r="Q101" s="4">
        <f>Forward!Q101*(1+SUM($B101:$B$228))+(-'Swap - Encargos'!$L18+'Swap - Encargos'!T18)*(1+SUM($B101:$B$228))</f>
        <v>204.14820000000003</v>
      </c>
      <c r="R101" s="4">
        <f>Forward!R101*(1+SUM($B101:$B$228))+(-'Swap - Encargos'!$L18+'Swap - Encargos'!U18)*(1+SUM($B101:$B$228))</f>
        <v>201.8544</v>
      </c>
      <c r="S101" s="4">
        <f>Forward!S101*(1+SUM($B101:$B$228))+(-'Swap - Encargos'!$L18+'Swap - Encargos'!V18)*(1+SUM($B101:$B$228))</f>
        <v>199.56060000000002</v>
      </c>
      <c r="T101" s="4">
        <f>Forward!T101*(1+SUM($B101:$B$228))+(-'Swap - Encargos'!$L18+'Swap - Encargos'!W18)*(1+SUM($B101:$B$228))</f>
        <v>197.26679999999999</v>
      </c>
      <c r="U101" s="4">
        <f>Forward!U101*(1+SUM($B101:$B$228))</f>
        <v>0</v>
      </c>
      <c r="V101" s="6"/>
      <c r="W101" s="20">
        <f t="shared" si="0"/>
        <v>137.24570000000003</v>
      </c>
      <c r="X101" s="20">
        <f t="shared" si="1"/>
        <v>234.57768338383838</v>
      </c>
      <c r="Y101" s="23">
        <f t="shared" si="2"/>
        <v>153.28318500000003</v>
      </c>
      <c r="Z101" s="23">
        <f t="shared" si="3"/>
        <v>228.13057269696972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232.68165999999999</v>
      </c>
      <c r="AJ101" s="9">
        <f t="shared" si="8"/>
        <v>0.62899283794526573</v>
      </c>
      <c r="AK101" s="9">
        <f t="shared" si="9"/>
        <v>0.62899283794526573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Encargos'!$L19+'Swap - Encargos'!O19)*(1+SUM($B102:$B$228))</f>
        <v>131.238</v>
      </c>
      <c r="M102" s="4">
        <f>Forward!M102*(1+SUM($B102:$B$228))+(-'Swap - Encargos'!$L19+'Swap - Encargos'!P19)*(1+SUM($B102:$B$228))</f>
        <v>131.238</v>
      </c>
      <c r="N102" s="4">
        <f>Forward!N102*(1+SUM($B102:$B$228))+(-'Swap - Encargos'!$L19+'Swap - Encargos'!Q19)*(1+SUM($B102:$B$228))</f>
        <v>149.49719999999999</v>
      </c>
      <c r="O102" s="4">
        <f>Forward!O102*(1+SUM($B102:$B$228))+(-'Swap - Encargos'!$L19+'Swap - Encargos'!R19)*(1+SUM($B102:$B$228))</f>
        <v>160.9092</v>
      </c>
      <c r="P102" s="4">
        <f>Forward!P102*(1+SUM($B102:$B$228))+(-'Swap - Encargos'!$L19+'Swap - Encargos'!S19)*(1+SUM($B102:$B$228))</f>
        <v>176.886</v>
      </c>
      <c r="Q102" s="4">
        <f>Forward!Q102*(1+SUM($B102:$B$228))+(-'Swap - Encargos'!$L19+'Swap - Encargos'!T19)*(1+SUM($B102:$B$228))</f>
        <v>194.00399999999999</v>
      </c>
      <c r="R102" s="4">
        <f>Forward!R102*(1+SUM($B102:$B$228))+(-'Swap - Encargos'!$L19+'Swap - Encargos'!U19)*(1+SUM($B102:$B$228))</f>
        <v>191.7216</v>
      </c>
      <c r="S102" s="4">
        <f>Forward!S102*(1+SUM($B102:$B$228))+(-'Swap - Encargos'!$L19+'Swap - Encargos'!V19)*(1+SUM($B102:$B$228))</f>
        <v>189.4392</v>
      </c>
      <c r="T102" s="4">
        <f>Forward!T102*(1+SUM($B102:$B$228))+(-'Swap - Encargos'!$L19+'Swap - Encargos'!W19)*(1+SUM($B102:$B$228))</f>
        <v>187.1568</v>
      </c>
      <c r="U102" s="4">
        <f>Forward!U102*(1+SUM($B102:$B$228))</f>
        <v>0</v>
      </c>
      <c r="V102" s="6"/>
      <c r="W102" s="20">
        <f t="shared" si="0"/>
        <v>140.62119999999999</v>
      </c>
      <c r="X102" s="20">
        <f t="shared" si="1"/>
        <v>234.57768338383838</v>
      </c>
      <c r="Y102" s="23">
        <f t="shared" si="2"/>
        <v>154.13808</v>
      </c>
      <c r="Z102" s="23">
        <f t="shared" si="3"/>
        <v>228.13057269696972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229.30616000000003</v>
      </c>
      <c r="AJ102" s="9">
        <f t="shared" si="8"/>
        <v>0.61986807355909013</v>
      </c>
      <c r="AK102" s="9">
        <f t="shared" si="9"/>
        <v>0.61986807355909013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Encargos'!$L20+'Swap - Encargos'!O20)*(1+SUM($B103:$B$228))</f>
        <v>128.69570000000002</v>
      </c>
      <c r="M103" s="4">
        <f>Forward!M103*(1+SUM($B103:$B$228))+(-'Swap - Encargos'!$L20+'Swap - Encargos'!P20)*(1+SUM($B103:$B$228))</f>
        <v>129.83459999999999</v>
      </c>
      <c r="N103" s="4">
        <f>Forward!N103*(1+SUM($B103:$B$228))+(-'Swap - Encargos'!$L20+'Swap - Encargos'!Q20)*(1+SUM($B103:$B$228))</f>
        <v>151.47370000000001</v>
      </c>
      <c r="O103" s="4">
        <f>Forward!O103*(1+SUM($B103:$B$228))+(-'Swap - Encargos'!$L20+'Swap - Encargos'!R20)*(1+SUM($B103:$B$228))</f>
        <v>161.72379999999998</v>
      </c>
      <c r="P103" s="4">
        <f>Forward!P103*(1+SUM($B103:$B$228))+(-'Swap - Encargos'!$L20+'Swap - Encargos'!S20)*(1+SUM($B103:$B$228))</f>
        <v>168.55719999999999</v>
      </c>
      <c r="Q103" s="4">
        <f>Forward!Q103*(1+SUM($B103:$B$228))+(-'Swap - Encargos'!$L20+'Swap - Encargos'!T20)*(1+SUM($B103:$B$228))</f>
        <v>187.91849999999999</v>
      </c>
      <c r="R103" s="4">
        <f>Forward!R103*(1+SUM($B103:$B$228))+(-'Swap - Encargos'!$L20+'Swap - Encargos'!U20)*(1+SUM($B103:$B$228))</f>
        <v>185.64070000000001</v>
      </c>
      <c r="S103" s="4">
        <f>Forward!S103*(1+SUM($B103:$B$228))+(-'Swap - Encargos'!$L20+'Swap - Encargos'!V20)*(1+SUM($B103:$B$228))</f>
        <v>183.3629</v>
      </c>
      <c r="T103" s="4">
        <f>Forward!T103*(1+SUM($B103:$B$228))+(-'Swap - Encargos'!$L20+'Swap - Encargos'!W20)*(1+SUM($B103:$B$228))</f>
        <v>181.08510000000001</v>
      </c>
      <c r="U103" s="4">
        <f>Forward!U103*(1+SUM($B103:$B$228))</f>
        <v>0</v>
      </c>
      <c r="V103" s="6"/>
      <c r="W103" s="20">
        <f t="shared" si="0"/>
        <v>141.25523611111109</v>
      </c>
      <c r="X103" s="20">
        <f t="shared" si="1"/>
        <v>234.57768338383838</v>
      </c>
      <c r="Y103" s="23">
        <f t="shared" si="2"/>
        <v>152.99223333333333</v>
      </c>
      <c r="Z103" s="23">
        <f t="shared" si="3"/>
        <v>228.13057269696972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228.67212388888893</v>
      </c>
      <c r="AJ103" s="9">
        <f t="shared" si="8"/>
        <v>0.61815412595837438</v>
      </c>
      <c r="AK103" s="9">
        <f t="shared" si="9"/>
        <v>0.61815412595837438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Encargos'!$L21+'Swap - Encargos'!O21)*(1+SUM($B104:$B$228))</f>
        <v>134.4846</v>
      </c>
      <c r="M104" s="4">
        <f>Forward!M104*(1+SUM($B104:$B$228))+(-'Swap - Encargos'!$L21+'Swap - Encargos'!P21)*(1+SUM($B104:$B$228))</f>
        <v>136.76399999999998</v>
      </c>
      <c r="N104" s="4">
        <f>Forward!N104*(1+SUM($B104:$B$228))+(-'Swap - Encargos'!$L21+'Swap - Encargos'!Q21)*(1+SUM($B104:$B$228))</f>
        <v>149.30070000000001</v>
      </c>
      <c r="O104" s="4">
        <f>Forward!O104*(1+SUM($B104:$B$228))+(-'Swap - Encargos'!$L21+'Swap - Encargos'!R21)*(1+SUM($B104:$B$228))</f>
        <v>158.41829999999999</v>
      </c>
      <c r="P104" s="4">
        <f>Forward!P104*(1+SUM($B104:$B$228))+(-'Swap - Encargos'!$L21+'Swap - Encargos'!S21)*(1+SUM($B104:$B$228))</f>
        <v>167.5359</v>
      </c>
      <c r="Q104" s="4">
        <f>Forward!Q104*(1+SUM($B104:$B$228))+(-'Swap - Encargos'!$L21+'Swap - Encargos'!T21)*(1+SUM($B104:$B$228))</f>
        <v>182.352</v>
      </c>
      <c r="R104" s="4">
        <f>Forward!R104*(1+SUM($B104:$B$228))+(-'Swap - Encargos'!$L21+'Swap - Encargos'!U21)*(1+SUM($B104:$B$228))</f>
        <v>180.07259999999999</v>
      </c>
      <c r="S104" s="4">
        <f>Forward!S104*(1+SUM($B104:$B$228))+(-'Swap - Encargos'!$L21+'Swap - Encargos'!V21)*(1+SUM($B104:$B$228))</f>
        <v>177.79320000000001</v>
      </c>
      <c r="T104" s="4">
        <f>Forward!T104*(1+SUM($B104:$B$228))+(-'Swap - Encargos'!$L21+'Swap - Encargos'!W21)*(1+SUM($B104:$B$228))</f>
        <v>175.5138</v>
      </c>
      <c r="U104" s="4">
        <f>Forward!U104*(1+SUM($B104:$B$228))</f>
        <v>0</v>
      </c>
      <c r="V104" s="6"/>
      <c r="W104" s="20">
        <f t="shared" si="0"/>
        <v>144.17204999999998</v>
      </c>
      <c r="X104" s="20">
        <f t="shared" si="1"/>
        <v>234.57768338383838</v>
      </c>
      <c r="Y104" s="23">
        <f t="shared" si="2"/>
        <v>154.08743999999999</v>
      </c>
      <c r="Z104" s="23">
        <f t="shared" si="3"/>
        <v>228.13057269696972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225.75531000000004</v>
      </c>
      <c r="AJ104" s="9">
        <f t="shared" si="8"/>
        <v>0.61026929719391398</v>
      </c>
      <c r="AK104" s="9">
        <f t="shared" si="9"/>
        <v>0.61026929719391398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Encargos'!$L22+'Swap - Encargos'!O22)*(1+SUM($B105:$B$228))</f>
        <v>137.7585</v>
      </c>
      <c r="M105" s="4">
        <f>Forward!M105*(1+SUM($B105:$B$228))+(-'Swap - Encargos'!$L22+'Swap - Encargos'!P22)*(1+SUM($B105:$B$228))</f>
        <v>132.066</v>
      </c>
      <c r="N105" s="4">
        <f>Forward!N105*(1+SUM($B105:$B$228))+(-'Swap - Encargos'!$L22+'Swap - Encargos'!Q22)*(1+SUM($B105:$B$228))</f>
        <v>150.28200000000001</v>
      </c>
      <c r="O105" s="4">
        <f>Forward!O105*(1+SUM($B105:$B$228))+(-'Swap - Encargos'!$L22+'Swap - Encargos'!R22)*(1+SUM($B105:$B$228))</f>
        <v>162.80549999999999</v>
      </c>
      <c r="P105" s="4">
        <f>Forward!P105*(1+SUM($B105:$B$228))+(-'Swap - Encargos'!$L22+'Swap - Encargos'!S22)*(1+SUM($B105:$B$228))</f>
        <v>167.35950000000003</v>
      </c>
      <c r="Q105" s="4">
        <f>Forward!Q105*(1+SUM($B105:$B$228))+(-'Swap - Encargos'!$L22+'Swap - Encargos'!T22)*(1+SUM($B105:$B$228))</f>
        <v>182.16000000000003</v>
      </c>
      <c r="R105" s="4">
        <f>Forward!R105*(1+SUM($B105:$B$228))+(-'Swap - Encargos'!$L22+'Swap - Encargos'!U22)*(1+SUM($B105:$B$228))</f>
        <v>179.88300000000001</v>
      </c>
      <c r="S105" s="4">
        <f>Forward!S105*(1+SUM($B105:$B$228))+(-'Swap - Encargos'!$L22+'Swap - Encargos'!V22)*(1+SUM($B105:$B$228))</f>
        <v>177.60600000000002</v>
      </c>
      <c r="T105" s="4">
        <f>Forward!T105*(1+SUM($B105:$B$228))+(-'Swap - Encargos'!$L22+'Swap - Encargos'!W22)*(1+SUM($B105:$B$228))</f>
        <v>175.32900000000001</v>
      </c>
      <c r="U105" s="4">
        <f>Forward!U105*(1+SUM($B105:$B$228))</f>
        <v>0</v>
      </c>
      <c r="V105" s="6"/>
      <c r="W105" s="20">
        <f t="shared" si="0"/>
        <v>144.90575000000001</v>
      </c>
      <c r="X105" s="20">
        <f t="shared" si="1"/>
        <v>234.57768338383838</v>
      </c>
      <c r="Y105" s="23">
        <f t="shared" si="2"/>
        <v>155.23447500000003</v>
      </c>
      <c r="Z105" s="23">
        <f t="shared" si="3"/>
        <v>228.13057269696972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225.02161000000001</v>
      </c>
      <c r="AJ105" s="9">
        <f t="shared" si="8"/>
        <v>0.60828593483866666</v>
      </c>
      <c r="AK105" s="9">
        <f t="shared" si="9"/>
        <v>0.60828593483866666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Encargos'!$L23+'Swap - Encargos'!O23)*(1+SUM($B106:$B$228))</f>
        <v>130.59399999999999</v>
      </c>
      <c r="M106" s="4">
        <f>Forward!M106*(1+SUM($B106:$B$228))+(-'Swap - Encargos'!$L23+'Swap - Encargos'!P23)*(1+SUM($B106:$B$228))</f>
        <v>128.3228</v>
      </c>
      <c r="N106" s="4">
        <f>Forward!N106*(1+SUM($B106:$B$228))+(-'Swap - Encargos'!$L23+'Swap - Encargos'!Q23)*(1+SUM($B106:$B$228))</f>
        <v>145.35679999999999</v>
      </c>
      <c r="O106" s="4">
        <f>Forward!O106*(1+SUM($B106:$B$228))+(-'Swap - Encargos'!$L23+'Swap - Encargos'!R23)*(1+SUM($B106:$B$228))</f>
        <v>156.71279999999999</v>
      </c>
      <c r="P106" s="4">
        <f>Forward!P106*(1+SUM($B106:$B$228))+(-'Swap - Encargos'!$L23+'Swap - Encargos'!S23)*(1+SUM($B106:$B$228))</f>
        <v>169.20439999999999</v>
      </c>
      <c r="Q106" s="4">
        <f>Forward!Q106*(1+SUM($B106:$B$228))+(-'Swap - Encargos'!$L23+'Swap - Encargos'!T23)*(1+SUM($B106:$B$228))</f>
        <v>183.96719999999999</v>
      </c>
      <c r="R106" s="4">
        <f>Forward!R106*(1+SUM($B106:$B$228))+(-'Swap - Encargos'!$L23+'Swap - Encargos'!U23)*(1+SUM($B106:$B$228))</f>
        <v>181.696</v>
      </c>
      <c r="S106" s="4">
        <f>Forward!S106*(1+SUM($B106:$B$228))+(-'Swap - Encargos'!$L23+'Swap - Encargos'!V23)*(1+SUM($B106:$B$228))</f>
        <v>179.42479999999998</v>
      </c>
      <c r="T106" s="4">
        <f>Forward!T106*(1+SUM($B106:$B$228))+(-'Swap - Encargos'!$L23+'Swap - Encargos'!W23)*(1+SUM($B106:$B$228))</f>
        <v>177.15359999999998</v>
      </c>
      <c r="U106" s="4">
        <f>Forward!U106*(1+SUM($B106:$B$228))</f>
        <v>0</v>
      </c>
      <c r="V106" s="6"/>
      <c r="W106" s="20">
        <f t="shared" si="0"/>
        <v>140.56204444444444</v>
      </c>
      <c r="X106" s="20">
        <f t="shared" si="1"/>
        <v>234.57768338383838</v>
      </c>
      <c r="Y106" s="23">
        <f t="shared" si="2"/>
        <v>153.15458666666666</v>
      </c>
      <c r="Z106" s="23">
        <f t="shared" si="3"/>
        <v>228.13057269696972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229.36531555555558</v>
      </c>
      <c r="AJ106" s="9">
        <f t="shared" si="8"/>
        <v>0.6200279848334429</v>
      </c>
      <c r="AK106" s="9">
        <f t="shared" si="9"/>
        <v>0.6200279848334429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Encargos'!$L24+'Swap - Encargos'!O24)*(1+SUM($B107:$B$228))</f>
        <v>132.56100000000001</v>
      </c>
      <c r="M107" s="4">
        <f>Forward!M107*(1+SUM($B107:$B$228))+(-'Swap - Encargos'!$L24+'Swap - Encargos'!P24)*(1+SUM($B107:$B$228))</f>
        <v>130.29499999999999</v>
      </c>
      <c r="N107" s="4">
        <f>Forward!N107*(1+SUM($B107:$B$228))+(-'Swap - Encargos'!$L24+'Swap - Encargos'!Q24)*(1+SUM($B107:$B$228))</f>
        <v>149.55600000000001</v>
      </c>
      <c r="O107" s="4">
        <f>Forward!O107*(1+SUM($B107:$B$228))+(-'Swap - Encargos'!$L24+'Swap - Encargos'!R24)*(1+SUM($B107:$B$228))</f>
        <v>155.221</v>
      </c>
      <c r="P107" s="4">
        <f>Forward!P107*(1+SUM($B107:$B$228))+(-'Swap - Encargos'!$L24+'Swap - Encargos'!S24)*(1+SUM($B107:$B$228))</f>
        <v>167.684</v>
      </c>
      <c r="Q107" s="4">
        <f>Forward!Q107*(1+SUM($B107:$B$228))+(-'Swap - Encargos'!$L24+'Swap - Encargos'!T24)*(1+SUM($B107:$B$228))</f>
        <v>179.01399999999998</v>
      </c>
      <c r="R107" s="4">
        <f>Forward!R107*(1+SUM($B107:$B$228))+(-'Swap - Encargos'!$L24+'Swap - Encargos'!U24)*(1+SUM($B107:$B$228))</f>
        <v>176.74799999999999</v>
      </c>
      <c r="S107" s="4">
        <f>Forward!S107*(1+SUM($B107:$B$228))+(-'Swap - Encargos'!$L24+'Swap - Encargos'!V24)*(1+SUM($B107:$B$228))</f>
        <v>174.482</v>
      </c>
      <c r="T107" s="4">
        <f>Forward!T107*(1+SUM($B107:$B$228))+(-'Swap - Encargos'!$L24+'Swap - Encargos'!W24)*(1+SUM($B107:$B$228))</f>
        <v>172.21599999999998</v>
      </c>
      <c r="U107" s="4">
        <f>Forward!U107*(1+SUM($B107:$B$228))</f>
        <v>0</v>
      </c>
      <c r="V107" s="6"/>
      <c r="W107" s="20">
        <f t="shared" si="0"/>
        <v>143.13566666666668</v>
      </c>
      <c r="X107" s="20">
        <f t="shared" si="1"/>
        <v>234.57768338383838</v>
      </c>
      <c r="Y107" s="23">
        <f t="shared" si="2"/>
        <v>154.03135000000003</v>
      </c>
      <c r="Z107" s="23">
        <f t="shared" si="3"/>
        <v>228.13057269696972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226.79169333333334</v>
      </c>
      <c r="AJ107" s="9">
        <f t="shared" si="8"/>
        <v>0.61307088324943937</v>
      </c>
      <c r="AK107" s="9">
        <f t="shared" si="9"/>
        <v>0.61307088324943937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Encargos'!$L25+'Swap - Encargos'!O25)*(1+SUM($B108:$B$228))</f>
        <v>132.28020000000001</v>
      </c>
      <c r="M108" s="4">
        <f>Forward!M108*(1+SUM($B108:$B$228))+(-'Swap - Encargos'!$L25+'Swap - Encargos'!P25)*(1+SUM($B108:$B$228))</f>
        <v>143.58620000000002</v>
      </c>
      <c r="N108" s="4">
        <f>Forward!N108*(1+SUM($B108:$B$228))+(-'Swap - Encargos'!$L25+'Swap - Encargos'!Q25)*(1+SUM($B108:$B$228))</f>
        <v>158.28399999999999</v>
      </c>
      <c r="O108" s="4">
        <f>Forward!O108*(1+SUM($B108:$B$228))+(-'Swap - Encargos'!$L25+'Swap - Encargos'!R25)*(1+SUM($B108:$B$228))</f>
        <v>163.93700000000001</v>
      </c>
      <c r="P108" s="4">
        <f>Forward!P108*(1+SUM($B108:$B$228))+(-'Swap - Encargos'!$L25+'Swap - Encargos'!S25)*(1+SUM($B108:$B$228))</f>
        <v>165.0676</v>
      </c>
      <c r="Q108" s="4">
        <f>Forward!Q108*(1+SUM($B108:$B$228))+(-'Swap - Encargos'!$L25+'Swap - Encargos'!T25)*(1+SUM($B108:$B$228))</f>
        <v>184.2878</v>
      </c>
      <c r="R108" s="4">
        <f>Forward!R108*(1+SUM($B108:$B$228))+(-'Swap - Encargos'!$L25+'Swap - Encargos'!U25)*(1+SUM($B108:$B$228))</f>
        <v>182.0266</v>
      </c>
      <c r="S108" s="4">
        <f>Forward!S108*(1+SUM($B108:$B$228))+(-'Swap - Encargos'!$L25+'Swap - Encargos'!V25)*(1+SUM($B108:$B$228))</f>
        <v>179.7654</v>
      </c>
      <c r="T108" s="4">
        <f>Forward!T108*(1+SUM($B108:$B$228))+(-'Swap - Encargos'!$L25+'Swap - Encargos'!W25)*(1+SUM($B108:$B$228))</f>
        <v>177.5042</v>
      </c>
      <c r="U108" s="4">
        <f>Forward!U108*(1+SUM($B108:$B$228))</f>
        <v>0</v>
      </c>
      <c r="V108" s="6"/>
      <c r="W108" s="20">
        <f t="shared" si="0"/>
        <v>153.51035555555555</v>
      </c>
      <c r="X108" s="20">
        <f t="shared" si="1"/>
        <v>234.57768338383838</v>
      </c>
      <c r="Y108" s="23">
        <f t="shared" si="2"/>
        <v>161.29893333333337</v>
      </c>
      <c r="Z108" s="23">
        <f t="shared" si="3"/>
        <v>228.13057269696972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216.41700444444447</v>
      </c>
      <c r="AJ108" s="9">
        <f t="shared" si="8"/>
        <v>0.58502567759368884</v>
      </c>
      <c r="AK108" s="9">
        <f t="shared" si="9"/>
        <v>0.58502567759368884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Encargos'!$L26+'Swap - Encargos'!O26)*(1+SUM($B109:$B$228))</f>
        <v>133.0804</v>
      </c>
      <c r="M109" s="4">
        <f>Forward!M109*(1+SUM($B109:$B$228))+(-'Swap - Encargos'!$L26+'Swap - Encargos'!P26)*(1+SUM($B109:$B$228))</f>
        <v>143.23059999999998</v>
      </c>
      <c r="N109" s="4">
        <f>Forward!N109*(1+SUM($B109:$B$228))+(-'Swap - Encargos'!$L26+'Swap - Encargos'!Q26)*(1+SUM($B109:$B$228))</f>
        <v>170.2978</v>
      </c>
      <c r="O109" s="4">
        <f>Forward!O109*(1+SUM($B109:$B$228))+(-'Swap - Encargos'!$L26+'Swap - Encargos'!R26)*(1+SUM($B109:$B$228))</f>
        <v>179.3202</v>
      </c>
      <c r="P109" s="4">
        <f>Forward!P109*(1+SUM($B109:$B$228))+(-'Swap - Encargos'!$L26+'Swap - Encargos'!S26)*(1+SUM($B109:$B$228))</f>
        <v>182.70359999999999</v>
      </c>
      <c r="Q109" s="4">
        <f>Forward!Q109*(1+SUM($B109:$B$228))+(-'Swap - Encargos'!$L26+'Swap - Encargos'!T26)*(1+SUM($B109:$B$228))</f>
        <v>192.85379999999998</v>
      </c>
      <c r="R109" s="4">
        <f>Forward!R109*(1+SUM($B109:$B$228))+(-'Swap - Encargos'!$L26+'Swap - Encargos'!U26)*(1+SUM($B109:$B$228))</f>
        <v>190.59819999999999</v>
      </c>
      <c r="S109" s="4">
        <f>Forward!S109*(1+SUM($B109:$B$228))+(-'Swap - Encargos'!$L26+'Swap - Encargos'!V26)*(1+SUM($B109:$B$228))</f>
        <v>188.34259999999998</v>
      </c>
      <c r="T109" s="4">
        <f>Forward!T109*(1+SUM($B109:$B$228))+(-'Swap - Encargos'!$L26+'Swap - Encargos'!W26)*(1+SUM($B109:$B$228))</f>
        <v>186.08699999999999</v>
      </c>
      <c r="U109" s="4">
        <f>Forward!U109*(1+SUM($B109:$B$228))</f>
        <v>0</v>
      </c>
      <c r="V109" s="6"/>
      <c r="W109" s="20">
        <f t="shared" si="0"/>
        <v>162.99842777777778</v>
      </c>
      <c r="X109" s="20">
        <f t="shared" si="1"/>
        <v>234.57768338383838</v>
      </c>
      <c r="Y109" s="23">
        <f t="shared" si="2"/>
        <v>172.68497666666664</v>
      </c>
      <c r="Z109" s="23">
        <f t="shared" si="3"/>
        <v>228.13057269696972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206.92893222222224</v>
      </c>
      <c r="AJ109" s="9">
        <f t="shared" si="8"/>
        <v>0.55937720373595035</v>
      </c>
      <c r="AK109" s="9">
        <f t="shared" si="9"/>
        <v>0.55937720373595035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Encargos'!$L27+'Swap - Encargos'!P27)*(1+SUM($B110:$B$228))</f>
        <v>145.125</v>
      </c>
      <c r="N110" s="4">
        <f>Forward!N110*(1+SUM($B110:$B$228))+(-'Swap - Encargos'!$L27+'Swap - Encargos'!Q27)*(1+SUM($B110:$B$228))</f>
        <v>166.5</v>
      </c>
      <c r="O110" s="4">
        <f>Forward!O110*(1+SUM($B110:$B$228))+(-'Swap - Encargos'!$L27+'Swap - Encargos'!R27)*(1+SUM($B110:$B$228))</f>
        <v>172.125</v>
      </c>
      <c r="P110" s="4">
        <f>Forward!P110*(1+SUM($B110:$B$228))+(-'Swap - Encargos'!$L27+'Swap - Encargos'!S27)*(1+SUM($B110:$B$228))</f>
        <v>200.25</v>
      </c>
      <c r="Q110" s="4">
        <f>Forward!Q110*(1+SUM($B110:$B$228))+(-'Swap - Encargos'!$L27+'Swap - Encargos'!T27)*(1+SUM($B110:$B$228))</f>
        <v>195.75</v>
      </c>
      <c r="R110" s="4">
        <f>Forward!R110*(1+SUM($B110:$B$228))+(-'Swap - Encargos'!$L27+'Swap - Encargos'!U27)*(1+SUM($B110:$B$228))</f>
        <v>196.875</v>
      </c>
      <c r="S110" s="4">
        <f>Forward!S110*(1+SUM($B110:$B$228))+(-'Swap - Encargos'!$L27+'Swap - Encargos'!V27)*(1+SUM($B110:$B$228))</f>
        <v>194.625</v>
      </c>
      <c r="T110" s="4">
        <f>Forward!T110*(1+SUM($B110:$B$228))+(-'Swap - Encargos'!$L27+'Swap - Encargos'!W27)*(1+SUM($B110:$B$228))</f>
        <v>192.375</v>
      </c>
      <c r="U110" s="4">
        <f>Forward!U110*(1+SUM($B110:$B$228))</f>
        <v>0</v>
      </c>
      <c r="V110" s="6"/>
      <c r="W110" s="20">
        <f t="shared" si="0"/>
        <v>161.25</v>
      </c>
      <c r="X110" s="20">
        <f t="shared" si="1"/>
        <v>234.57768338383838</v>
      </c>
      <c r="Y110" s="23">
        <f t="shared" si="2"/>
        <v>175.95</v>
      </c>
      <c r="Z110" s="23">
        <f t="shared" si="3"/>
        <v>228.13057269696972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228.5625</v>
      </c>
      <c r="AJ110" s="9">
        <f t="shared" si="8"/>
        <v>0.58633958633958638</v>
      </c>
      <c r="AK110" s="9">
        <f t="shared" si="9"/>
        <v>0.58633958633958638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Encargos'!$L28+'Swap - Encargos'!P28)*(1+SUM($B111:$B$228))</f>
        <v>189.4152</v>
      </c>
      <c r="N111" s="4">
        <f>Forward!N111*(1+SUM($B111:$B$228))+(-'Swap - Encargos'!$L28+'Swap - Encargos'!Q28)*(1+SUM($B111:$B$228))</f>
        <v>253.30080000000001</v>
      </c>
      <c r="O111" s="4">
        <f>Forward!O111*(1+SUM($B111:$B$228))+(-'Swap - Encargos'!$L28+'Swap - Encargos'!R28)*(1+SUM($B111:$B$228))</f>
        <v>235.36800000000002</v>
      </c>
      <c r="P111" s="4">
        <f>Forward!P111*(1+SUM($B111:$B$228))+(-'Swap - Encargos'!$L28+'Swap - Encargos'!S28)*(1+SUM($B111:$B$228))</f>
        <v>236.4888</v>
      </c>
      <c r="Q111" s="4">
        <f>Forward!Q111*(1+SUM($B111:$B$228))+(-'Swap - Encargos'!$L28+'Swap - Encargos'!T28)*(1+SUM($B111:$B$228))</f>
        <v>226.4016</v>
      </c>
      <c r="R111" s="4">
        <f>Forward!R111*(1+SUM($B111:$B$228))+(-'Swap - Encargos'!$L28+'Swap - Encargos'!U28)*(1+SUM($B111:$B$228))</f>
        <v>220.79760000000002</v>
      </c>
      <c r="S111" s="4">
        <f>Forward!S111*(1+SUM($B111:$B$228))+(-'Swap - Encargos'!$L28+'Swap - Encargos'!V28)*(1+SUM($B111:$B$228))</f>
        <v>215.1936</v>
      </c>
      <c r="T111" s="4">
        <f>Forward!T111*(1+SUM($B111:$B$228))+(-'Swap - Encargos'!$L28+'Swap - Encargos'!W28)*(1+SUM($B111:$B$228))</f>
        <v>209.58960000000002</v>
      </c>
      <c r="U111" s="4">
        <f>Forward!U111*(1+SUM($B111:$B$228))</f>
        <v>0</v>
      </c>
      <c r="V111" s="6"/>
      <c r="W111" s="20">
        <f t="shared" si="0"/>
        <v>227.3356</v>
      </c>
      <c r="X111" s="20">
        <f t="shared" si="1"/>
        <v>234.57768338383838</v>
      </c>
      <c r="Y111" s="23">
        <f t="shared" si="2"/>
        <v>228.71791999999999</v>
      </c>
      <c r="Z111" s="23">
        <f t="shared" si="3"/>
        <v>228.13057269696972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162.4769</v>
      </c>
      <c r="AJ111" s="9">
        <f t="shared" si="8"/>
        <v>0.41680782427449092</v>
      </c>
      <c r="AK111" s="9">
        <f t="shared" si="9"/>
        <v>0.41680782427449092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Encargos'!$L29+'Swap - Encargos'!P29)*(1+SUM($B112:$B$228))</f>
        <v>185.78750000000002</v>
      </c>
      <c r="N112" s="4">
        <f>Forward!N112*(1+SUM($B112:$B$228))+(-'Swap - Encargos'!$L29+'Swap - Encargos'!Q29)*(1+SUM($B112:$B$228))</f>
        <v>236.96250000000001</v>
      </c>
      <c r="O112" s="4">
        <f>Forward!O112*(1+SUM($B112:$B$228))+(-'Swap - Encargos'!$L29+'Swap - Encargos'!R29)*(1+SUM($B112:$B$228))</f>
        <v>225.83750000000001</v>
      </c>
      <c r="P112" s="4">
        <f>Forward!P112*(1+SUM($B112:$B$228))+(-'Swap - Encargos'!$L29+'Swap - Encargos'!S29)*(1+SUM($B112:$B$228))</f>
        <v>224.72500000000002</v>
      </c>
      <c r="Q112" s="4">
        <f>Forward!Q112*(1+SUM($B112:$B$228))+(-'Swap - Encargos'!$L29+'Swap - Encargos'!T29)*(1+SUM($B112:$B$228))</f>
        <v>221.38749999999999</v>
      </c>
      <c r="R112" s="4">
        <f>Forward!R112*(1+SUM($B112:$B$228))+(-'Swap - Encargos'!$L29+'Swap - Encargos'!U29)*(1+SUM($B112:$B$228))</f>
        <v>218.05</v>
      </c>
      <c r="S112" s="4">
        <f>Forward!S112*(1+SUM($B112:$B$228))+(-'Swap - Encargos'!$L29+'Swap - Encargos'!V29)*(1+SUM($B112:$B$228))</f>
        <v>212.48750000000001</v>
      </c>
      <c r="T112" s="4">
        <f>Forward!T112*(1+SUM($B112:$B$228))+(-'Swap - Encargos'!$L29+'Swap - Encargos'!W29)*(1+SUM($B112:$B$228))</f>
        <v>206.92500000000001</v>
      </c>
      <c r="U112" s="4">
        <f>Forward!U112*(1+SUM($B112:$B$228))</f>
        <v>0</v>
      </c>
      <c r="V112" s="6"/>
      <c r="W112" s="20">
        <f t="shared" si="0"/>
        <v>218.35902777777778</v>
      </c>
      <c r="X112" s="20">
        <f t="shared" si="1"/>
        <v>234.57768338383838</v>
      </c>
      <c r="Y112" s="23">
        <f t="shared" si="2"/>
        <v>220.01541666666668</v>
      </c>
      <c r="Z112" s="23">
        <f t="shared" si="3"/>
        <v>228.13057269696972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171.45347222222222</v>
      </c>
      <c r="AJ112" s="9">
        <f t="shared" si="8"/>
        <v>0.43983574724315466</v>
      </c>
      <c r="AK112" s="9">
        <f t="shared" si="9"/>
        <v>0.43983574724315466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Encargos'!$L30+'Swap - Encargos'!P30)*(1+SUM($B113:$B$228))</f>
        <v>174.41129999999998</v>
      </c>
      <c r="N113" s="4">
        <f>Forward!N113*(1+SUM($B113:$B$228))+(-'Swap - Encargos'!$L30+'Swap - Encargos'!Q30)*(1+SUM($B113:$B$228))</f>
        <v>212.18190000000001</v>
      </c>
      <c r="O113" s="4">
        <f>Forward!O113*(1+SUM($B113:$B$228))+(-'Swap - Encargos'!$L30+'Swap - Encargos'!R30)*(1+SUM($B113:$B$228))</f>
        <v>211.071</v>
      </c>
      <c r="P113" s="4">
        <f>Forward!P113*(1+SUM($B113:$B$228))+(-'Swap - Encargos'!$L30+'Swap - Encargos'!S30)*(1+SUM($B113:$B$228))</f>
        <v>208.8492</v>
      </c>
      <c r="Q113" s="4">
        <f>Forward!Q113*(1+SUM($B113:$B$228))+(-'Swap - Encargos'!$L30+'Swap - Encargos'!T30)*(1+SUM($B113:$B$228))</f>
        <v>207.73830000000001</v>
      </c>
      <c r="R113" s="4">
        <f>Forward!R113*(1+SUM($B113:$B$228))+(-'Swap - Encargos'!$L30+'Swap - Encargos'!U30)*(1+SUM($B113:$B$228))</f>
        <v>195.51840000000001</v>
      </c>
      <c r="S113" s="4">
        <f>Forward!S113*(1+SUM($B113:$B$228))+(-'Swap - Encargos'!$L30+'Swap - Encargos'!V30)*(1+SUM($B113:$B$228))</f>
        <v>189.9639</v>
      </c>
      <c r="T113" s="4">
        <f>Forward!T113*(1+SUM($B113:$B$228))+(-'Swap - Encargos'!$L30+'Swap - Encargos'!W30)*(1+SUM($B113:$B$228))</f>
        <v>184.40940000000001</v>
      </c>
      <c r="U113" s="4">
        <f>Forward!U113*(1+SUM($B113:$B$228))</f>
        <v>0</v>
      </c>
      <c r="V113" s="6"/>
      <c r="W113" s="20">
        <f t="shared" si="0"/>
        <v>202.09122500000001</v>
      </c>
      <c r="X113" s="20">
        <f t="shared" si="1"/>
        <v>234.57768338383838</v>
      </c>
      <c r="Y113" s="23">
        <f t="shared" si="2"/>
        <v>203.90569500000001</v>
      </c>
      <c r="Z113" s="23">
        <f t="shared" si="3"/>
        <v>228.13057269696972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187.72127499999999</v>
      </c>
      <c r="AJ113" s="9">
        <f t="shared" si="8"/>
        <v>0.48156812570145902</v>
      </c>
      <c r="AK113" s="9">
        <f t="shared" si="9"/>
        <v>0.48156812570145902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Encargos'!$L31+'Swap - Encargos'!P31)*(1+SUM($B114:$B$228))</f>
        <v>151.67269999999999</v>
      </c>
      <c r="N114" s="4">
        <f>Forward!N114*(1+SUM($B114:$B$228))+(-'Swap - Encargos'!$L31+'Swap - Encargos'!Q31)*(1+SUM($B114:$B$228))</f>
        <v>193.74250000000001</v>
      </c>
      <c r="O114" s="4">
        <f>Forward!O114*(1+SUM($B114:$B$228))+(-'Swap - Encargos'!$L31+'Swap - Encargos'!R31)*(1+SUM($B114:$B$228))</f>
        <v>204.8135</v>
      </c>
      <c r="P114" s="4">
        <f>Forward!P114*(1+SUM($B114:$B$228))+(-'Swap - Encargos'!$L31+'Swap - Encargos'!S31)*(1+SUM($B114:$B$228))</f>
        <v>198.17089999999999</v>
      </c>
      <c r="Q114" s="4">
        <f>Forward!Q114*(1+SUM($B114:$B$228))+(-'Swap - Encargos'!$L31+'Swap - Encargos'!T31)*(1+SUM($B114:$B$228))</f>
        <v>194.84959999999998</v>
      </c>
      <c r="R114" s="4">
        <f>Forward!R114*(1+SUM($B114:$B$228))+(-'Swap - Encargos'!$L31+'Swap - Encargos'!U31)*(1+SUM($B114:$B$228))</f>
        <v>189.3141</v>
      </c>
      <c r="S114" s="4">
        <f>Forward!S114*(1+SUM($B114:$B$228))+(-'Swap - Encargos'!$L31+'Swap - Encargos'!V31)*(1+SUM($B114:$B$228))</f>
        <v>183.77859999999998</v>
      </c>
      <c r="T114" s="4">
        <f>Forward!T114*(1+SUM($B114:$B$228))+(-'Swap - Encargos'!$L31+'Swap - Encargos'!W31)*(1+SUM($B114:$B$228))</f>
        <v>178.2431</v>
      </c>
      <c r="U114" s="4">
        <f>Forward!U114*(1+SUM($B114:$B$228))</f>
        <v>0</v>
      </c>
      <c r="V114" s="6"/>
      <c r="W114" s="20">
        <f t="shared" si="0"/>
        <v>188.57603333333333</v>
      </c>
      <c r="X114" s="20">
        <f t="shared" si="1"/>
        <v>234.57768338383838</v>
      </c>
      <c r="Y114" s="23">
        <f t="shared" si="2"/>
        <v>191.15926666666667</v>
      </c>
      <c r="Z114" s="23">
        <f t="shared" si="3"/>
        <v>228.13057269696972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201.23646666666667</v>
      </c>
      <c r="AJ114" s="9">
        <f t="shared" si="8"/>
        <v>0.5162391320613543</v>
      </c>
      <c r="AK114" s="9">
        <f t="shared" si="9"/>
        <v>0.5162391320613543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Encargos'!$L32+'Swap - Encargos'!P32)*(1+SUM($B115:$B$228))</f>
        <v>210.57749999999999</v>
      </c>
      <c r="N115" s="4">
        <f>Forward!N115*(1+SUM($B115:$B$228))+(-'Swap - Encargos'!$L32+'Swap - Encargos'!Q32)*(1+SUM($B115:$B$228))</f>
        <v>222.70500000000001</v>
      </c>
      <c r="O115" s="4">
        <f>Forward!O115*(1+SUM($B115:$B$228))+(-'Swap - Encargos'!$L32+'Swap - Encargos'!R32)*(1+SUM($B115:$B$228))</f>
        <v>218.29500000000002</v>
      </c>
      <c r="P115" s="4">
        <f>Forward!P115*(1+SUM($B115:$B$228))+(-'Swap - Encargos'!$L32+'Swap - Encargos'!S32)*(1+SUM($B115:$B$228))</f>
        <v>206.16750000000002</v>
      </c>
      <c r="Q115" s="4">
        <f>Forward!Q115*(1+SUM($B115:$B$228))+(-'Swap - Encargos'!$L32+'Swap - Encargos'!T32)*(1+SUM($B115:$B$228))</f>
        <v>202.86</v>
      </c>
      <c r="R115" s="4">
        <f>Forward!R115*(1+SUM($B115:$B$228))+(-'Swap - Encargos'!$L32+'Swap - Encargos'!U32)*(1+SUM($B115:$B$228))</f>
        <v>194.04000000000002</v>
      </c>
      <c r="S115" s="4">
        <f>Forward!S115*(1+SUM($B115:$B$228))+(-'Swap - Encargos'!$L32+'Swap - Encargos'!V32)*(1+SUM($B115:$B$228))</f>
        <v>188.5275</v>
      </c>
      <c r="T115" s="4">
        <f>Forward!T115*(1+SUM($B115:$B$228))+(-'Swap - Encargos'!$L32+'Swap - Encargos'!W32)*(1+SUM($B115:$B$228))</f>
        <v>183.01500000000001</v>
      </c>
      <c r="U115" s="4">
        <f>Forward!U115*(1+SUM($B115:$B$228))</f>
        <v>0</v>
      </c>
      <c r="V115" s="6"/>
      <c r="W115" s="20">
        <f t="shared" si="0"/>
        <v>216.58000000000004</v>
      </c>
      <c r="X115" s="20">
        <f t="shared" si="1"/>
        <v>234.57768338383838</v>
      </c>
      <c r="Y115" s="23">
        <f t="shared" si="2"/>
        <v>210.74287500000003</v>
      </c>
      <c r="Z115" s="23">
        <f t="shared" si="3"/>
        <v>228.13057269696972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173.23249999999996</v>
      </c>
      <c r="AJ115" s="9">
        <f t="shared" si="8"/>
        <v>0.44439955106621765</v>
      </c>
      <c r="AK115" s="9">
        <f t="shared" si="9"/>
        <v>0.44439955106621765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Encargos'!$L33+'Swap - Encargos'!P33)*(1+SUM($B116:$B$228))</f>
        <v>270.69839999999999</v>
      </c>
      <c r="N116" s="4">
        <f>Forward!N116*(1+SUM($B116:$B$228))+(-'Swap - Encargos'!$L33+'Swap - Encargos'!Q33)*(1+SUM($B116:$B$228))</f>
        <v>246.48960000000002</v>
      </c>
      <c r="O116" s="4">
        <f>Forward!O116*(1+SUM($B116:$B$228))+(-'Swap - Encargos'!$L33+'Swap - Encargos'!R33)*(1+SUM($B116:$B$228))</f>
        <v>224.48160000000001</v>
      </c>
      <c r="P116" s="4">
        <f>Forward!P116*(1+SUM($B116:$B$228))+(-'Swap - Encargos'!$L33+'Swap - Encargos'!S33)*(1+SUM($B116:$B$228))</f>
        <v>210.1764</v>
      </c>
      <c r="Q116" s="4">
        <f>Forward!Q116*(1+SUM($B116:$B$228))+(-'Swap - Encargos'!$L33+'Swap - Encargos'!T33)*(1+SUM($B116:$B$228))</f>
        <v>201.3732</v>
      </c>
      <c r="R116" s="4">
        <f>Forward!R116*(1+SUM($B116:$B$228))+(-'Swap - Encargos'!$L33+'Swap - Encargos'!U33)*(1+SUM($B116:$B$228))</f>
        <v>194.77080000000001</v>
      </c>
      <c r="S116" s="4">
        <f>Forward!S116*(1+SUM($B116:$B$228))+(-'Swap - Encargos'!$L33+'Swap - Encargos'!V33)*(1+SUM($B116:$B$228))</f>
        <v>189.2688</v>
      </c>
      <c r="T116" s="4">
        <f>Forward!T116*(1+SUM($B116:$B$228))+(-'Swap - Encargos'!$L33+'Swap - Encargos'!W33)*(1+SUM($B116:$B$228))</f>
        <v>183.76679999999999</v>
      </c>
      <c r="U116" s="4">
        <f>Forward!U116*(1+SUM($B116:$B$228))</f>
        <v>0</v>
      </c>
      <c r="V116" s="6"/>
      <c r="W116" s="20">
        <f t="shared" si="0"/>
        <v>237.13620000000003</v>
      </c>
      <c r="X116" s="20">
        <f t="shared" si="1"/>
        <v>234.57768338383838</v>
      </c>
      <c r="Y116" s="23">
        <f t="shared" si="2"/>
        <v>223.05107999999998</v>
      </c>
      <c r="Z116" s="23">
        <f t="shared" si="3"/>
        <v>228.13057269696972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152.67629999999997</v>
      </c>
      <c r="AJ116" s="9">
        <f t="shared" si="8"/>
        <v>0.39166599326599316</v>
      </c>
      <c r="AK116" s="9">
        <f t="shared" si="9"/>
        <v>0.39166599326599316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Encargos'!$L34+'Swap - Encargos'!P34)*(1+SUM($B117:$B$228))</f>
        <v>212.74040000000002</v>
      </c>
      <c r="N117" s="4">
        <f>Forward!N117*(1+SUM($B117:$B$228))+(-'Swap - Encargos'!$L34+'Swap - Encargos'!Q34)*(1+SUM($B117:$B$228))</f>
        <v>232.47920000000002</v>
      </c>
      <c r="O117" s="4">
        <f>Forward!O117*(1+SUM($B117:$B$228))+(-'Swap - Encargos'!$L34+'Swap - Encargos'!R34)*(1+SUM($B117:$B$228))</f>
        <v>211.6438</v>
      </c>
      <c r="P117" s="4">
        <f>Forward!P117*(1+SUM($B117:$B$228))+(-'Swap - Encargos'!$L34+'Swap - Encargos'!S34)*(1+SUM($B117:$B$228))</f>
        <v>207.25740000000002</v>
      </c>
      <c r="Q117" s="4">
        <f>Forward!Q117*(1+SUM($B117:$B$228))+(-'Swap - Encargos'!$L34+'Swap - Encargos'!T34)*(1+SUM($B117:$B$228))</f>
        <v>200.67779999999999</v>
      </c>
      <c r="R117" s="4">
        <f>Forward!R117*(1+SUM($B117:$B$228))+(-'Swap - Encargos'!$L34+'Swap - Encargos'!U34)*(1+SUM($B117:$B$228))</f>
        <v>190.80840000000001</v>
      </c>
      <c r="S117" s="4">
        <f>Forward!S117*(1+SUM($B117:$B$228))+(-'Swap - Encargos'!$L34+'Swap - Encargos'!V34)*(1+SUM($B117:$B$228))</f>
        <v>185.3254</v>
      </c>
      <c r="T117" s="4">
        <f>Forward!T117*(1+SUM($B117:$B$228))+(-'Swap - Encargos'!$L34+'Swap - Encargos'!W34)*(1+SUM($B117:$B$228))</f>
        <v>179.84240000000003</v>
      </c>
      <c r="U117" s="4">
        <f>Forward!U117*(1+SUM($B117:$B$228))</f>
        <v>0</v>
      </c>
      <c r="V117" s="6"/>
      <c r="W117" s="20">
        <f t="shared" si="0"/>
        <v>217.88832777777779</v>
      </c>
      <c r="X117" s="20">
        <f t="shared" si="1"/>
        <v>234.57768338383838</v>
      </c>
      <c r="Y117" s="23">
        <f t="shared" si="2"/>
        <v>210.40098666666671</v>
      </c>
      <c r="Z117" s="23">
        <f t="shared" si="3"/>
        <v>228.13057269696972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171.92417222222221</v>
      </c>
      <c r="AJ117" s="9">
        <f t="shared" si="8"/>
        <v>0.44104325085065821</v>
      </c>
      <c r="AK117" s="9">
        <f t="shared" si="9"/>
        <v>0.44104325085065821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Encargos'!$L35+'Swap - Encargos'!P35)*(1+SUM($B118:$B$228))</f>
        <v>262.72800000000001</v>
      </c>
      <c r="N118" s="4">
        <f>Forward!N118*(1+SUM($B118:$B$228))+(-'Swap - Encargos'!$L35+'Swap - Encargos'!Q35)*(1+SUM($B118:$B$228))</f>
        <v>250.68629999999999</v>
      </c>
      <c r="O118" s="4">
        <f>Forward!O118*(1+SUM($B118:$B$228))+(-'Swap - Encargos'!$L35+'Swap - Encargos'!R35)*(1+SUM($B118:$B$228))</f>
        <v>223.31880000000001</v>
      </c>
      <c r="P118" s="4">
        <f>Forward!P118*(1+SUM($B118:$B$228))+(-'Swap - Encargos'!$L35+'Swap - Encargos'!S35)*(1+SUM($B118:$B$228))</f>
        <v>209.08769999999998</v>
      </c>
      <c r="Q118" s="4">
        <f>Forward!Q118*(1+SUM($B118:$B$228))+(-'Swap - Encargos'!$L35+'Swap - Encargos'!T35)*(1+SUM($B118:$B$228))</f>
        <v>204.70890000000003</v>
      </c>
      <c r="R118" s="4">
        <f>Forward!R118*(1+SUM($B118:$B$228))+(-'Swap - Encargos'!$L35+'Swap - Encargos'!U35)*(1+SUM($B118:$B$228))</f>
        <v>199.23540000000003</v>
      </c>
      <c r="S118" s="4">
        <f>Forward!S118*(1+SUM($B118:$B$228))+(-'Swap - Encargos'!$L35+'Swap - Encargos'!V35)*(1+SUM($B118:$B$228))</f>
        <v>193.76190000000003</v>
      </c>
      <c r="T118" s="4">
        <f>Forward!T118*(1+SUM($B118:$B$228))+(-'Swap - Encargos'!$L35+'Swap - Encargos'!W35)*(1+SUM($B118:$B$228))</f>
        <v>188.28840000000002</v>
      </c>
      <c r="U118" s="4">
        <f>Forward!U118*(1+SUM($B118:$B$228))</f>
        <v>0</v>
      </c>
      <c r="V118" s="6"/>
      <c r="W118" s="20">
        <f t="shared" si="0"/>
        <v>233.65763333333337</v>
      </c>
      <c r="X118" s="20">
        <f t="shared" si="1"/>
        <v>234.57768338383838</v>
      </c>
      <c r="Y118" s="23">
        <f t="shared" si="2"/>
        <v>221.64026000000001</v>
      </c>
      <c r="Z118" s="23">
        <f t="shared" si="3"/>
        <v>228.13057269696972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156.15486666666663</v>
      </c>
      <c r="AJ118" s="9">
        <f t="shared" si="8"/>
        <v>0.40058968521190735</v>
      </c>
      <c r="AK118" s="9">
        <f t="shared" si="9"/>
        <v>0.40058968521190735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Encargos'!$L36+'Swap - Encargos'!P36)*(1+SUM($B119:$B$228))</f>
        <v>361.9796</v>
      </c>
      <c r="N119" s="4">
        <f>Forward!N119*(1+SUM($B119:$B$228))+(-'Swap - Encargos'!$L36+'Swap - Encargos'!Q36)*(1+SUM($B119:$B$228))</f>
        <v>272.57499999999999</v>
      </c>
      <c r="O119" s="4">
        <f>Forward!O119*(1+SUM($B119:$B$228))+(-'Swap - Encargos'!$L36+'Swap - Encargos'!R36)*(1+SUM($B119:$B$228))</f>
        <v>222.42120000000003</v>
      </c>
      <c r="P119" s="4">
        <f>Forward!P119*(1+SUM($B119:$B$228))+(-'Swap - Encargos'!$L36+'Swap - Encargos'!S36)*(1+SUM($B119:$B$228))</f>
        <v>203.8861</v>
      </c>
      <c r="Q119" s="4">
        <f>Forward!Q119*(1+SUM($B119:$B$228))+(-'Swap - Encargos'!$L36+'Swap - Encargos'!T36)*(1+SUM($B119:$B$228))</f>
        <v>200.61520000000002</v>
      </c>
      <c r="R119" s="4">
        <f>Forward!R119*(1+SUM($B119:$B$228))+(-'Swap - Encargos'!$L36+'Swap - Encargos'!U36)*(1+SUM($B119:$B$228))</f>
        <v>195.16370000000001</v>
      </c>
      <c r="S119" s="4">
        <f>Forward!S119*(1+SUM($B119:$B$228))+(-'Swap - Encargos'!$L36+'Swap - Encargos'!V36)*(1+SUM($B119:$B$228))</f>
        <v>189.7122</v>
      </c>
      <c r="T119" s="4">
        <f>Forward!T119*(1+SUM($B119:$B$228))+(-'Swap - Encargos'!$L36+'Swap - Encargos'!W36)*(1+SUM($B119:$B$228))</f>
        <v>184.26070000000001</v>
      </c>
      <c r="U119" s="4">
        <f>Forward!U119*(1+SUM($B119:$B$228))</f>
        <v>0</v>
      </c>
      <c r="V119" s="6"/>
      <c r="W119" s="20">
        <f t="shared" si="0"/>
        <v>246.13522499999999</v>
      </c>
      <c r="X119" s="20">
        <f t="shared" si="1"/>
        <v>234.57768338383838</v>
      </c>
      <c r="Y119" s="23">
        <f t="shared" si="2"/>
        <v>227.27303500000002</v>
      </c>
      <c r="Z119" s="23">
        <f t="shared" si="3"/>
        <v>228.13057269696972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143.67727500000001</v>
      </c>
      <c r="AJ119" s="9">
        <f t="shared" si="8"/>
        <v>0.3685804713804714</v>
      </c>
      <c r="AK119" s="9">
        <f t="shared" si="9"/>
        <v>0.3685804713804714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Encargos'!$L37+'Swap - Encargos'!P37)*(1+SUM($B120:$B$228))</f>
        <v>320.0455</v>
      </c>
      <c r="N120" s="4">
        <f>Forward!N120*(1+SUM($B120:$B$228))+(-'Swap - Encargos'!$L37+'Swap - Encargos'!Q37)*(1+SUM($B120:$B$228))</f>
        <v>201.79139999999998</v>
      </c>
      <c r="O120" s="4">
        <f>Forward!O120*(1+SUM($B120:$B$228))+(-'Swap - Encargos'!$L37+'Swap - Encargos'!R37)*(1+SUM($B120:$B$228))</f>
        <v>210.47059999999999</v>
      </c>
      <c r="P120" s="4">
        <f>Forward!P120*(1+SUM($B120:$B$228))+(-'Swap - Encargos'!$L37+'Swap - Encargos'!S37)*(1+SUM($B120:$B$228))</f>
        <v>201.79140000000001</v>
      </c>
      <c r="Q120" s="4">
        <f>Forward!Q120*(1+SUM($B120:$B$228))+(-'Swap - Encargos'!$L37+'Swap - Encargos'!T37)*(1+SUM($B120:$B$228))</f>
        <v>192.0273</v>
      </c>
      <c r="R120" s="4">
        <f>Forward!R120*(1+SUM($B120:$B$228))+(-'Swap - Encargos'!$L37+'Swap - Encargos'!U37)*(1+SUM($B120:$B$228))</f>
        <v>189.85749999999999</v>
      </c>
      <c r="S120" s="4">
        <f>Forward!S120*(1+SUM($B120:$B$228))+(-'Swap - Encargos'!$L37+'Swap - Encargos'!V37)*(1+SUM($B120:$B$228))</f>
        <v>184.43299999999999</v>
      </c>
      <c r="T120" s="4">
        <f>Forward!T120*(1+SUM($B120:$B$228))+(-'Swap - Encargos'!$L37+'Swap - Encargos'!W37)*(1+SUM($B120:$B$228))</f>
        <v>179.0085</v>
      </c>
      <c r="U120" s="4">
        <f>Forward!U120*(1+SUM($B120:$B$228))</f>
        <v>0</v>
      </c>
      <c r="V120" s="6"/>
      <c r="W120" s="20">
        <f t="shared" si="0"/>
        <v>211.25413888888886</v>
      </c>
      <c r="X120" s="20">
        <f t="shared" si="1"/>
        <v>234.57768338383838</v>
      </c>
      <c r="Y120" s="23">
        <f t="shared" si="2"/>
        <v>203.52723999999998</v>
      </c>
      <c r="Z120" s="23">
        <f t="shared" si="3"/>
        <v>228.13057269696972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178.55836111111114</v>
      </c>
      <c r="AJ120" s="9">
        <f t="shared" si="8"/>
        <v>0.45806217376587754</v>
      </c>
      <c r="AK120" s="9">
        <f t="shared" si="9"/>
        <v>0.45806217376587754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Encargos'!$L38+'Swap - Encargos'!P38)*(1+SUM($B121:$B$228))</f>
        <v>137.28699999999998</v>
      </c>
      <c r="N121" s="4">
        <f>Forward!N121*(1+SUM($B121:$B$228))+(-'Swap - Encargos'!$L38+'Swap - Encargos'!Q38)*(1+SUM($B121:$B$228))</f>
        <v>206.47099999999998</v>
      </c>
      <c r="O121" s="4">
        <f>Forward!O121*(1+SUM($B121:$B$228))+(-'Swap - Encargos'!$L38+'Swap - Encargos'!R38)*(1+SUM($B121:$B$228))</f>
        <v>211.876</v>
      </c>
      <c r="P121" s="4">
        <f>Forward!P121*(1+SUM($B121:$B$228))+(-'Swap - Encargos'!$L38+'Swap - Encargos'!S38)*(1+SUM($B121:$B$228))</f>
        <v>212.95699999999999</v>
      </c>
      <c r="Q121" s="4">
        <f>Forward!Q121*(1+SUM($B121:$B$228))+(-'Swap - Encargos'!$L38+'Swap - Encargos'!T38)*(1+SUM($B121:$B$228))</f>
        <v>208.63300000000001</v>
      </c>
      <c r="R121" s="4">
        <f>Forward!R121*(1+SUM($B121:$B$228))+(-'Swap - Encargos'!$L38+'Swap - Encargos'!U38)*(1+SUM($B121:$B$228))</f>
        <v>199.98500000000001</v>
      </c>
      <c r="S121" s="4">
        <f>Forward!S121*(1+SUM($B121:$B$228))+(-'Swap - Encargos'!$L38+'Swap - Encargos'!V38)*(1+SUM($B121:$B$228))</f>
        <v>194.57999999999998</v>
      </c>
      <c r="T121" s="4">
        <f>Forward!T121*(1+SUM($B121:$B$228))+(-'Swap - Encargos'!$L38+'Swap - Encargos'!W38)*(1+SUM($B121:$B$228))</f>
        <v>189.17500000000001</v>
      </c>
      <c r="U121" s="4">
        <f>Forward!U121*(1+SUM($B121:$B$228))</f>
        <v>0</v>
      </c>
      <c r="V121" s="6"/>
      <c r="W121" s="20">
        <f t="shared" si="0"/>
        <v>208.3327222222222</v>
      </c>
      <c r="X121" s="20">
        <f t="shared" si="1"/>
        <v>234.57768338383838</v>
      </c>
      <c r="Y121" s="23">
        <f t="shared" si="2"/>
        <v>206.93943333333331</v>
      </c>
      <c r="Z121" s="23">
        <f t="shared" si="3"/>
        <v>228.13057269696972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181.4797777777778</v>
      </c>
      <c r="AJ121" s="9">
        <f t="shared" si="8"/>
        <v>0.4655565888158481</v>
      </c>
      <c r="AK121" s="9">
        <f t="shared" si="9"/>
        <v>0.4655565888158481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Encargos'!$L39+'Swap - Encargos'!Q39)*(1+SUM($B122:$B$228))</f>
        <v>202.25040000000001</v>
      </c>
      <c r="O122" s="4">
        <f>Forward!O122*(1+SUM($B122:$B$228))+(-'Swap - Encargos'!$L39+'Swap - Encargos'!R39)*(1+SUM($B122:$B$228))</f>
        <v>218.38740000000001</v>
      </c>
      <c r="P122" s="4">
        <f>Forward!P122*(1+SUM($B122:$B$228))+(-'Swap - Encargos'!$L39+'Swap - Encargos'!S39)*(1+SUM($B122:$B$228))</f>
        <v>206.55360000000002</v>
      </c>
      <c r="Q122" s="4">
        <f>Forward!Q122*(1+SUM($B122:$B$228))+(-'Swap - Encargos'!$L39+'Swap - Encargos'!T39)*(1+SUM($B122:$B$228))</f>
        <v>200.09880000000001</v>
      </c>
      <c r="R122" s="4">
        <f>Forward!R122*(1+SUM($B122:$B$228))+(-'Swap - Encargos'!$L39+'Swap - Encargos'!U39)*(1+SUM($B122:$B$228))</f>
        <v>192.56820000000002</v>
      </c>
      <c r="S122" s="4">
        <f>Forward!S122*(1+SUM($B122:$B$228))+(-'Swap - Encargos'!$L39+'Swap - Encargos'!V39)*(1+SUM($B122:$B$228))</f>
        <v>187.1892</v>
      </c>
      <c r="T122" s="4">
        <f>Forward!T122*(1+SUM($B122:$B$228))+(-'Swap - Encargos'!$L39+'Swap - Encargos'!W39)*(1+SUM($B122:$B$228))</f>
        <v>181.81020000000001</v>
      </c>
      <c r="U122" s="4">
        <f>Forward!U122*(1+SUM($B122:$B$228))</f>
        <v>0</v>
      </c>
      <c r="V122" s="6"/>
      <c r="W122" s="20">
        <f t="shared" si="0"/>
        <v>209.06380000000001</v>
      </c>
      <c r="X122" s="20">
        <f t="shared" si="1"/>
        <v>234.57768338383838</v>
      </c>
      <c r="Y122" s="23">
        <f t="shared" si="2"/>
        <v>203.97168000000002</v>
      </c>
      <c r="Z122" s="23">
        <f t="shared" si="3"/>
        <v>228.13057269696972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197.91134</v>
      </c>
      <c r="AJ122" s="9">
        <f t="shared" si="8"/>
        <v>0.48629835227773371</v>
      </c>
      <c r="AK122" s="9">
        <f t="shared" si="9"/>
        <v>0.48629835227773371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Encargos'!$L40+'Swap - Encargos'!Q40)*(1+SUM($B123:$B$228))</f>
        <v>254.58539999999999</v>
      </c>
      <c r="O123" s="4">
        <f>Forward!O123*(1+SUM($B123:$B$228))+(-'Swap - Encargos'!$L40+'Swap - Encargos'!R40)*(1+SUM($B123:$B$228))</f>
        <v>239.54660000000001</v>
      </c>
      <c r="P123" s="4">
        <f>Forward!P123*(1+SUM($B123:$B$228))+(-'Swap - Encargos'!$L40+'Swap - Encargos'!S40)*(1+SUM($B123:$B$228))</f>
        <v>227.73040000000003</v>
      </c>
      <c r="Q123" s="4">
        <f>Forward!Q123*(1+SUM($B123:$B$228))+(-'Swap - Encargos'!$L40+'Swap - Encargos'!T40)*(1+SUM($B123:$B$228))</f>
        <v>207.32059999999998</v>
      </c>
      <c r="R123" s="4">
        <f>Forward!R123*(1+SUM($B123:$B$228))+(-'Swap - Encargos'!$L40+'Swap - Encargos'!U40)*(1+SUM($B123:$B$228))</f>
        <v>201.9496</v>
      </c>
      <c r="S123" s="4">
        <f>Forward!S123*(1+SUM($B123:$B$228))+(-'Swap - Encargos'!$L40+'Swap - Encargos'!V40)*(1+SUM($B123:$B$228))</f>
        <v>196.57859999999999</v>
      </c>
      <c r="T123" s="4">
        <f>Forward!T123*(1+SUM($B123:$B$228))+(-'Swap - Encargos'!$L40+'Swap - Encargos'!W40)*(1+SUM($B123:$B$228))</f>
        <v>185.8366</v>
      </c>
      <c r="U123" s="4">
        <f>Forward!U123*(1+SUM($B123:$B$228))</f>
        <v>0</v>
      </c>
      <c r="V123" s="6"/>
      <c r="W123" s="20">
        <f t="shared" si="0"/>
        <v>239.30788888888887</v>
      </c>
      <c r="X123" s="20">
        <f t="shared" si="1"/>
        <v>234.57768338383838</v>
      </c>
      <c r="Y123" s="23">
        <f t="shared" si="2"/>
        <v>225.25973999999999</v>
      </c>
      <c r="Z123" s="23">
        <f t="shared" si="3"/>
        <v>228.13057269696972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167.66725111111114</v>
      </c>
      <c r="AJ123" s="9">
        <f t="shared" si="8"/>
        <v>0.41198401236771154</v>
      </c>
      <c r="AK123" s="9">
        <f t="shared" si="9"/>
        <v>0.41198401236771154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Encargos'!$L41+'Swap - Encargos'!Q41)*(1+SUM($B124:$B$228))</f>
        <v>355.46850000000001</v>
      </c>
      <c r="O124" s="4">
        <f>Forward!O124*(1+SUM($B124:$B$228))+(-'Swap - Encargos'!$L41+'Swap - Encargos'!R41)*(1+SUM($B124:$B$228))</f>
        <v>263.15280000000001</v>
      </c>
      <c r="P124" s="4">
        <f>Forward!P124*(1+SUM($B124:$B$228))+(-'Swap - Encargos'!$L41+'Swap - Encargos'!S41)*(1+SUM($B124:$B$228))</f>
        <v>232.38089999999997</v>
      </c>
      <c r="Q124" s="4">
        <f>Forward!Q124*(1+SUM($B124:$B$228))+(-'Swap - Encargos'!$L41+'Swap - Encargos'!T41)*(1+SUM($B124:$B$228))</f>
        <v>215.4033</v>
      </c>
      <c r="R124" s="4">
        <f>Forward!R124*(1+SUM($B124:$B$228))+(-'Swap - Encargos'!$L41+'Swap - Encargos'!U41)*(1+SUM($B124:$B$228))</f>
        <v>204.79229999999998</v>
      </c>
      <c r="S124" s="4">
        <f>Forward!S124*(1+SUM($B124:$B$228))+(-'Swap - Encargos'!$L41+'Swap - Encargos'!V41)*(1+SUM($B124:$B$228))</f>
        <v>203.7312</v>
      </c>
      <c r="T124" s="4">
        <f>Forward!T124*(1+SUM($B124:$B$228))+(-'Swap - Encargos'!$L41+'Swap - Encargos'!W41)*(1+SUM($B124:$B$228))</f>
        <v>193.12019999999998</v>
      </c>
      <c r="U124" s="4">
        <f>Forward!U124*(1+SUM($B124:$B$228))</f>
        <v>0</v>
      </c>
      <c r="V124" s="6"/>
      <c r="W124" s="20">
        <f t="shared" si="0"/>
        <v>275.88599999999997</v>
      </c>
      <c r="X124" s="20">
        <f t="shared" si="1"/>
        <v>234.57768338383838</v>
      </c>
      <c r="Y124" s="23">
        <f t="shared" si="2"/>
        <v>249.18165000000002</v>
      </c>
      <c r="Z124" s="23">
        <f t="shared" si="3"/>
        <v>228.13057269696972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131.08914000000004</v>
      </c>
      <c r="AJ124" s="9">
        <f t="shared" si="8"/>
        <v>0.32210601364987562</v>
      </c>
      <c r="AK124" s="9">
        <f t="shared" si="9"/>
        <v>0.32210601364987562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Encargos'!$L42+'Swap - Encargos'!Q42)*(1+SUM($B125:$B$228))</f>
        <v>403.95009999999996</v>
      </c>
      <c r="O125" s="4">
        <f>Forward!O125*(1+SUM($B125:$B$228))+(-'Swap - Encargos'!$L42+'Swap - Encargos'!R42)*(1+SUM($B125:$B$228))</f>
        <v>294.26129999999995</v>
      </c>
      <c r="P125" s="4">
        <f>Forward!P125*(1+SUM($B125:$B$228))+(-'Swap - Encargos'!$L42+'Swap - Encargos'!S42)*(1+SUM($B125:$B$228))</f>
        <v>243.63569999999999</v>
      </c>
      <c r="Q125" s="4">
        <f>Forward!Q125*(1+SUM($B125:$B$228))+(-'Swap - Encargos'!$L42+'Swap - Encargos'!T42)*(1+SUM($B125:$B$228))</f>
        <v>219.3776</v>
      </c>
      <c r="R125" s="4">
        <f>Forward!R125*(1+SUM($B125:$B$228))+(-'Swap - Encargos'!$L42+'Swap - Encargos'!U42)*(1+SUM($B125:$B$228))</f>
        <v>210.94</v>
      </c>
      <c r="S125" s="4">
        <f>Forward!S125*(1+SUM($B125:$B$228))+(-'Swap - Encargos'!$L42+'Swap - Encargos'!V42)*(1+SUM($B125:$B$228))</f>
        <v>210.94</v>
      </c>
      <c r="T125" s="4">
        <f>Forward!T125*(1+SUM($B125:$B$228))+(-'Swap - Encargos'!$L42+'Swap - Encargos'!W42)*(1+SUM($B125:$B$228))</f>
        <v>200.393</v>
      </c>
      <c r="U125" s="4">
        <f>Forward!U125*(1+SUM($B125:$B$228))</f>
        <v>0</v>
      </c>
      <c r="V125" s="6"/>
      <c r="W125" s="20">
        <f t="shared" si="0"/>
        <v>298.56799166666661</v>
      </c>
      <c r="X125" s="20">
        <f t="shared" si="1"/>
        <v>234.57768338383838</v>
      </c>
      <c r="Y125" s="23">
        <f t="shared" si="2"/>
        <v>264.78243499999996</v>
      </c>
      <c r="Z125" s="23">
        <f t="shared" si="3"/>
        <v>228.13057269696972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108.4071483333334</v>
      </c>
      <c r="AJ125" s="9">
        <f t="shared" si="8"/>
        <v>0.26637290015634218</v>
      </c>
      <c r="AK125" s="9">
        <f t="shared" si="9"/>
        <v>0.26637290015634218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Encargos'!$L43+'Swap - Encargos'!Q43)*(1+SUM($B126:$B$228))</f>
        <v>383.39600000000002</v>
      </c>
      <c r="O126" s="4">
        <f>Forward!O126*(1+SUM($B126:$B$228))+(-'Swap - Encargos'!$L43+'Swap - Encargos'!R43)*(1+SUM($B126:$B$228))</f>
        <v>289.91039999999998</v>
      </c>
      <c r="P126" s="4">
        <f>Forward!P126*(1+SUM($B126:$B$228))+(-'Swap - Encargos'!$L43+'Swap - Encargos'!S43)*(1+SUM($B126:$B$228))</f>
        <v>242.64239999999998</v>
      </c>
      <c r="Q126" s="4">
        <f>Forward!Q126*(1+SUM($B126:$B$228))+(-'Swap - Encargos'!$L43+'Swap - Encargos'!T43)*(1+SUM($B126:$B$228))</f>
        <v>218.48320000000001</v>
      </c>
      <c r="R126" s="4">
        <f>Forward!R126*(1+SUM($B126:$B$228))+(-'Swap - Encargos'!$L43+'Swap - Encargos'!U43)*(1+SUM($B126:$B$228))</f>
        <v>218.48320000000001</v>
      </c>
      <c r="S126" s="4">
        <f>Forward!S126*(1+SUM($B126:$B$228))+(-'Swap - Encargos'!$L43+'Swap - Encargos'!V43)*(1+SUM($B126:$B$228))</f>
        <v>209.02959999999999</v>
      </c>
      <c r="T126" s="4">
        <f>Forward!T126*(1+SUM($B126:$B$228))+(-'Swap - Encargos'!$L43+'Swap - Encargos'!W43)*(1+SUM($B126:$B$228))</f>
        <v>200.62639999999999</v>
      </c>
      <c r="U126" s="4">
        <f>Forward!U126*(1+SUM($B126:$B$228))</f>
        <v>0</v>
      </c>
      <c r="V126" s="6"/>
      <c r="W126" s="20">
        <f t="shared" si="0"/>
        <v>286.99262222222228</v>
      </c>
      <c r="X126" s="20">
        <f t="shared" si="1"/>
        <v>234.57768338383838</v>
      </c>
      <c r="Y126" s="23">
        <f t="shared" si="2"/>
        <v>258.95861333333335</v>
      </c>
      <c r="Z126" s="23">
        <f t="shared" si="3"/>
        <v>228.13057269696972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119.98251777777773</v>
      </c>
      <c r="AJ126" s="9">
        <f t="shared" si="8"/>
        <v>0.29481534861755371</v>
      </c>
      <c r="AK126" s="9">
        <f t="shared" si="9"/>
        <v>0.29481534861755371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Encargos'!$L44+'Swap - Encargos'!Q44)*(1+SUM($B127:$B$228))</f>
        <v>389.78160000000003</v>
      </c>
      <c r="O127" s="4">
        <f>Forward!O127*(1+SUM($B127:$B$228))+(-'Swap - Encargos'!$L44+'Swap - Encargos'!R44)*(1+SUM($B127:$B$228))</f>
        <v>296.5274</v>
      </c>
      <c r="P127" s="4">
        <f>Forward!P127*(1+SUM($B127:$B$228))+(-'Swap - Encargos'!$L44+'Swap - Encargos'!S44)*(1+SUM($B127:$B$228))</f>
        <v>243.08960000000002</v>
      </c>
      <c r="Q127" s="4">
        <f>Forward!Q127*(1+SUM($B127:$B$228))+(-'Swap - Encargos'!$L44+'Swap - Encargos'!T44)*(1+SUM($B127:$B$228))</f>
        <v>225.27700000000002</v>
      </c>
      <c r="R127" s="4">
        <f>Forward!R127*(1+SUM($B127:$B$228))+(-'Swap - Encargos'!$L44+'Swap - Encargos'!U44)*(1+SUM($B127:$B$228))</f>
        <v>216.89460000000003</v>
      </c>
      <c r="S127" s="4">
        <f>Forward!S127*(1+SUM($B127:$B$228))+(-'Swap - Encargos'!$L44+'Swap - Encargos'!V44)*(1+SUM($B127:$B$228))</f>
        <v>209.56</v>
      </c>
      <c r="T127" s="4">
        <f>Forward!T127*(1+SUM($B127:$B$228))+(-'Swap - Encargos'!$L44+'Swap - Encargos'!W44)*(1+SUM($B127:$B$228))</f>
        <v>195.93860000000001</v>
      </c>
      <c r="U127" s="4">
        <f>Forward!U127*(1+SUM($B127:$B$228))</f>
        <v>0</v>
      </c>
      <c r="V127" s="6"/>
      <c r="W127" s="20">
        <f t="shared" si="0"/>
        <v>286.95167222222221</v>
      </c>
      <c r="X127" s="20">
        <f t="shared" si="1"/>
        <v>234.57768338383838</v>
      </c>
      <c r="Y127" s="23">
        <f t="shared" si="2"/>
        <v>259.29557333333338</v>
      </c>
      <c r="Z127" s="23">
        <f t="shared" si="3"/>
        <v>228.13057269696972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120.0234677777778</v>
      </c>
      <c r="AJ127" s="9">
        <f t="shared" si="8"/>
        <v>0.29491596901417072</v>
      </c>
      <c r="AK127" s="9">
        <f t="shared" si="9"/>
        <v>0.29491596901417072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Encargos'!$L45+'Swap - Encargos'!Q45)*(1+SUM($B128:$B$228))</f>
        <v>337.66419999999994</v>
      </c>
      <c r="O128" s="4">
        <f>Forward!O128*(1+SUM($B128:$B$228))+(-'Swap - Encargos'!$L45+'Swap - Encargos'!R45)*(1+SUM($B128:$B$228))</f>
        <v>291.66659999999996</v>
      </c>
      <c r="P128" s="4">
        <f>Forward!P128*(1+SUM($B128:$B$228))+(-'Swap - Encargos'!$L45+'Swap - Encargos'!S45)*(1+SUM($B128:$B$228))</f>
        <v>247.75979999999998</v>
      </c>
      <c r="Q128" s="4">
        <f>Forward!Q128*(1+SUM($B128:$B$228))+(-'Swap - Encargos'!$L45+'Swap - Encargos'!T45)*(1+SUM($B128:$B$228))</f>
        <v>225.8064</v>
      </c>
      <c r="R128" s="4">
        <f>Forward!R128*(1+SUM($B128:$B$228))+(-'Swap - Encargos'!$L45+'Swap - Encargos'!U45)*(1+SUM($B128:$B$228))</f>
        <v>218.48859999999999</v>
      </c>
      <c r="S128" s="4">
        <f>Forward!S128*(1+SUM($B128:$B$228))+(-'Swap - Encargos'!$L45+'Swap - Encargos'!V45)*(1+SUM($B128:$B$228))</f>
        <v>213.26159999999999</v>
      </c>
      <c r="T128" s="4">
        <f>Forward!T128*(1+SUM($B128:$B$228))+(-'Swap - Encargos'!$L45+'Swap - Encargos'!W45)*(1+SUM($B128:$B$228))</f>
        <v>200.71679999999998</v>
      </c>
      <c r="U128" s="4">
        <f>Forward!U128*(1+SUM($B128:$B$228))</f>
        <v>0</v>
      </c>
      <c r="V128" s="6"/>
      <c r="W128" s="20">
        <f t="shared" si="0"/>
        <v>273.72056666666663</v>
      </c>
      <c r="X128" s="20">
        <f t="shared" si="1"/>
        <v>234.57768338383838</v>
      </c>
      <c r="Y128" s="23">
        <f t="shared" si="2"/>
        <v>251.83685999999997</v>
      </c>
      <c r="Z128" s="23">
        <f t="shared" si="3"/>
        <v>228.13057269696972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133.25457333333338</v>
      </c>
      <c r="AJ128" s="9">
        <f t="shared" si="8"/>
        <v>0.32742681367056814</v>
      </c>
      <c r="AK128" s="9">
        <f t="shared" si="9"/>
        <v>0.32742681367056814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Encargos'!$L46+'Swap - Encargos'!Q46)*(1+SUM($B129:$B$228))</f>
        <v>317.01119999999997</v>
      </c>
      <c r="O129" s="4">
        <f>Forward!O129*(1+SUM($B129:$B$228))+(-'Swap - Encargos'!$L46+'Swap - Encargos'!R46)*(1+SUM($B129:$B$228))</f>
        <v>287.81279999999998</v>
      </c>
      <c r="P129" s="4">
        <f>Forward!P129*(1+SUM($B129:$B$228))+(-'Swap - Encargos'!$L46+'Swap - Encargos'!S46)*(1+SUM($B129:$B$228))</f>
        <v>244.01519999999999</v>
      </c>
      <c r="Q129" s="4">
        <f>Forward!Q129*(1+SUM($B129:$B$228))+(-'Swap - Encargos'!$L46+'Swap - Encargos'!T46)*(1+SUM($B129:$B$228))</f>
        <v>224.202</v>
      </c>
      <c r="R129" s="4">
        <f>Forward!R129*(1+SUM($B129:$B$228))+(-'Swap - Encargos'!$L46+'Swap - Encargos'!U46)*(1+SUM($B129:$B$228))</f>
        <v>221.0736</v>
      </c>
      <c r="S129" s="4">
        <f>Forward!S129*(1+SUM($B129:$B$228))+(-'Swap - Encargos'!$L46+'Swap - Encargos'!V46)*(1+SUM($B129:$B$228))</f>
        <v>208.56</v>
      </c>
      <c r="T129" s="4">
        <f>Forward!T129*(1+SUM($B129:$B$228))+(-'Swap - Encargos'!$L46+'Swap - Encargos'!W46)*(1+SUM($B129:$B$228))</f>
        <v>216.90239999999997</v>
      </c>
      <c r="U129" s="4">
        <f>Forward!U129*(1+SUM($B129:$B$228))</f>
        <v>0</v>
      </c>
      <c r="V129" s="6"/>
      <c r="W129" s="20">
        <f t="shared" si="0"/>
        <v>264.90016666666662</v>
      </c>
      <c r="X129" s="20">
        <f t="shared" si="1"/>
        <v>234.57768338383838</v>
      </c>
      <c r="Y129" s="23">
        <f t="shared" si="2"/>
        <v>246.17032</v>
      </c>
      <c r="Z129" s="23">
        <f t="shared" si="3"/>
        <v>228.13057269696972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142.07497333333339</v>
      </c>
      <c r="AJ129" s="9">
        <f t="shared" si="8"/>
        <v>0.3490998819567539</v>
      </c>
      <c r="AK129" s="9">
        <f t="shared" si="9"/>
        <v>0.3490998819567539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Encargos'!$L47+'Swap - Encargos'!Q47)*(1+SUM($B130:$B$228))</f>
        <v>357.0138</v>
      </c>
      <c r="O130" s="4">
        <f>Forward!O130*(1+SUM($B130:$B$228))+(-'Swap - Encargos'!$L47+'Swap - Encargos'!R47)*(1+SUM($B130:$B$228))</f>
        <v>310.03829999999999</v>
      </c>
      <c r="P130" s="4">
        <f>Forward!P130*(1+SUM($B130:$B$228))+(-'Swap - Encargos'!$L47+'Swap - Encargos'!S47)*(1+SUM($B130:$B$228))</f>
        <v>260.97500000000002</v>
      </c>
      <c r="Q130" s="4">
        <f>Forward!Q130*(1+SUM($B130:$B$228))+(-'Swap - Encargos'!$L47+'Swap - Encargos'!T47)*(1+SUM($B130:$B$228))</f>
        <v>242.18480000000002</v>
      </c>
      <c r="R130" s="4">
        <f>Forward!R130*(1+SUM($B130:$B$228))+(-'Swap - Encargos'!$L47+'Swap - Encargos'!U47)*(1+SUM($B130:$B$228))</f>
        <v>234.8775</v>
      </c>
      <c r="S130" s="4">
        <f>Forward!S130*(1+SUM($B130:$B$228))+(-'Swap - Encargos'!$L47+'Swap - Encargos'!V47)*(1+SUM($B130:$B$228))</f>
        <v>228.61410000000004</v>
      </c>
      <c r="T130" s="4">
        <f>Forward!T130*(1+SUM($B130:$B$228))+(-'Swap - Encargos'!$L47+'Swap - Encargos'!W47)*(1+SUM($B130:$B$228))</f>
        <v>226.52629999999999</v>
      </c>
      <c r="U130" s="4">
        <f>Forward!U130*(1+SUM($B130:$B$228))</f>
        <v>0</v>
      </c>
      <c r="V130" s="6"/>
      <c r="W130" s="20">
        <f t="shared" si="0"/>
        <v>283.8248111111111</v>
      </c>
      <c r="X130" s="20">
        <f t="shared" si="1"/>
        <v>234.57768338383838</v>
      </c>
      <c r="Y130" s="23">
        <f t="shared" si="2"/>
        <v>263.89792</v>
      </c>
      <c r="Z130" s="23">
        <f t="shared" si="3"/>
        <v>228.13057269696972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123.15032888888891</v>
      </c>
      <c r="AJ130" s="9">
        <f t="shared" si="8"/>
        <v>0.30259914374349478</v>
      </c>
      <c r="AK130" s="9">
        <f t="shared" si="9"/>
        <v>0.30259914374349478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Encargos'!$L48+'Swap - Encargos'!Q48)*(1+SUM($B131:$B$228))</f>
        <v>344.9812</v>
      </c>
      <c r="O131" s="4">
        <f>Forward!O131*(1+SUM($B131:$B$228))+(-'Swap - Encargos'!$L48+'Swap - Encargos'!R48)*(1+SUM($B131:$B$228))</f>
        <v>294.06529999999998</v>
      </c>
      <c r="P131" s="4">
        <f>Forward!P131*(1+SUM($B131:$B$228))+(-'Swap - Encargos'!$L48+'Swap - Encargos'!S48)*(1+SUM($B131:$B$228))</f>
        <v>263.93139999999994</v>
      </c>
      <c r="Q131" s="4">
        <f>Forward!Q131*(1+SUM($B131:$B$228))+(-'Swap - Encargos'!$L48+'Swap - Encargos'!T48)*(1+SUM($B131:$B$228))</f>
        <v>252.50129999999996</v>
      </c>
      <c r="R131" s="4">
        <f>Forward!R131*(1+SUM($B131:$B$228))+(-'Swap - Encargos'!$L48+'Swap - Encargos'!U48)*(1+SUM($B131:$B$228))</f>
        <v>243.14939999999999</v>
      </c>
      <c r="S131" s="4">
        <f>Forward!S131*(1+SUM($B131:$B$228))+(-'Swap - Encargos'!$L48+'Swap - Encargos'!V48)*(1+SUM($B131:$B$228))</f>
        <v>236.91479999999999</v>
      </c>
      <c r="T131" s="4">
        <f>Forward!T131*(1+SUM($B131:$B$228))+(-'Swap - Encargos'!$L48+'Swap - Encargos'!W48)*(1+SUM($B131:$B$228))</f>
        <v>238.99299999999999</v>
      </c>
      <c r="U131" s="4">
        <f>Forward!U131*(1+SUM($B131:$B$228))</f>
        <v>0</v>
      </c>
      <c r="V131" s="6"/>
      <c r="W131" s="20">
        <f t="shared" si="0"/>
        <v>277.87265833333328</v>
      </c>
      <c r="X131" s="20">
        <f t="shared" si="1"/>
        <v>234.57768338383838</v>
      </c>
      <c r="Y131" s="23">
        <f t="shared" si="2"/>
        <v>263.51575999999994</v>
      </c>
      <c r="Z131" s="23">
        <f t="shared" si="3"/>
        <v>228.13057269696972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129.10248166666673</v>
      </c>
      <c r="AJ131" s="9">
        <f t="shared" si="8"/>
        <v>0.31722449107497508</v>
      </c>
      <c r="AK131" s="9">
        <f>IF(AJ131&gt;0,AJ131,0)</f>
        <v>0.31722449107497508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Encargos'!$L49+'Swap - Encargos'!Q49)*(1+SUM($B132:$B$228))</f>
        <v>319.76560000000001</v>
      </c>
      <c r="O132" s="4">
        <f>Forward!O132*(1+SUM($B132:$B$228))+(-'Swap - Encargos'!$L49+'Swap - Encargos'!R49)*(1+SUM($B132:$B$228))</f>
        <v>294.84879999999998</v>
      </c>
      <c r="P132" s="4">
        <f>Forward!P132*(1+SUM($B132:$B$228))+(-'Swap - Encargos'!$L49+'Swap - Encargos'!S49)*(1+SUM($B132:$B$228))</f>
        <v>250.2062</v>
      </c>
      <c r="Q132" s="4">
        <f>Forward!Q132*(1+SUM($B132:$B$228))+(-'Swap - Encargos'!$L49+'Swap - Encargos'!T49)*(1+SUM($B132:$B$228))</f>
        <v>243.977</v>
      </c>
      <c r="R132" s="4">
        <f>Forward!R132*(1+SUM($B132:$B$228))+(-'Swap - Encargos'!$L49+'Swap - Encargos'!U49)*(1+SUM($B132:$B$228))</f>
        <v>239.82419999999999</v>
      </c>
      <c r="S132" s="4">
        <f>Forward!S132*(1+SUM($B132:$B$228))+(-'Swap - Encargos'!$L49+'Swap - Encargos'!V49)*(1+SUM($B132:$B$228))</f>
        <v>231.51859999999999</v>
      </c>
      <c r="T132" s="4">
        <f>Forward!T132*(1+SUM($B132:$B$228))+(-'Swap - Encargos'!$L49+'Swap - Encargos'!W49)*(1+SUM($B132:$B$228))</f>
        <v>231.51859999999999</v>
      </c>
      <c r="U132" s="4">
        <f>Forward!U132*(1+SUM($B132:$B$228))</f>
        <v>0</v>
      </c>
      <c r="V132" s="6"/>
      <c r="W132" s="20">
        <f t="shared" si="0"/>
        <v>267.22114444444446</v>
      </c>
      <c r="X132" s="20">
        <f t="shared" si="1"/>
        <v>234.57768338383838</v>
      </c>
      <c r="Y132" s="23">
        <f t="shared" si="2"/>
        <v>255.01652666666666</v>
      </c>
      <c r="Z132" s="23">
        <f t="shared" si="3"/>
        <v>228.13057269696972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139.75399555555555</v>
      </c>
      <c r="AJ132" s="9">
        <f t="shared" si="8"/>
        <v>0.34339688550891717</v>
      </c>
      <c r="AK132" s="9">
        <f>IF(AJ132&gt;0,AJ132,0)</f>
        <v>0.34339688550891717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Encargos'!$L50+'Swap - Encargos'!Q50)*(1+SUM($B133:$B$228))</f>
        <v>344.08480000000003</v>
      </c>
      <c r="O133" s="4">
        <f>Forward!O133*(1+SUM($B133:$B$228))+(-'Swap - Encargos'!$L50+'Swap - Encargos'!R50)*(1+SUM($B133:$B$228))</f>
        <v>342.012</v>
      </c>
      <c r="P133" s="4">
        <f>Forward!P133*(1+SUM($B133:$B$228))+(-'Swap - Encargos'!$L50+'Swap - Encargos'!S50)*(1+SUM($B133:$B$228))</f>
        <v>296.41040000000004</v>
      </c>
      <c r="Q133" s="4">
        <f>Forward!Q133*(1+SUM($B133:$B$228))+(-'Swap - Encargos'!$L50+'Swap - Encargos'!T50)*(1+SUM($B133:$B$228))</f>
        <v>290.19200000000001</v>
      </c>
      <c r="R133" s="4">
        <f>Forward!R133*(1+SUM($B133:$B$228))+(-'Swap - Encargos'!$L50+'Swap - Encargos'!U50)*(1+SUM($B133:$B$228))</f>
        <v>259.10000000000002</v>
      </c>
      <c r="S133" s="4">
        <f>Forward!S133*(1+SUM($B133:$B$228))+(-'Swap - Encargos'!$L50+'Swap - Encargos'!V50)*(1+SUM($B133:$B$228))</f>
        <v>235.2628</v>
      </c>
      <c r="T133" s="4">
        <f>Forward!T133*(1+SUM($B133:$B$228))+(-'Swap - Encargos'!$L50+'Swap - Encargos'!W50)*(1+SUM($B133:$B$228))</f>
        <v>228.00799999999998</v>
      </c>
      <c r="U133" s="4">
        <f>Forward!U133*(1+SUM($B133:$B$228))</f>
        <v>0</v>
      </c>
      <c r="V133" s="6"/>
      <c r="W133" s="20">
        <f t="shared" si="0"/>
        <v>311.03515555555555</v>
      </c>
      <c r="X133" s="20">
        <f t="shared" si="1"/>
        <v>234.57768338383838</v>
      </c>
      <c r="Y133" s="23">
        <f t="shared" si="2"/>
        <v>286.40914000000004</v>
      </c>
      <c r="Z133" s="23">
        <f t="shared" si="3"/>
        <v>228.13057269696972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95.939984444444462</v>
      </c>
      <c r="AJ133" s="9">
        <f t="shared" si="8"/>
        <v>0.23573917670854405</v>
      </c>
      <c r="AK133" s="9">
        <f>IF(AJ133&gt;0,AJ133,0)</f>
        <v>0.23573917670854405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Encargos'!$L51+'Swap - Encargos'!R51)*(1+SUM($B134:$B$228))</f>
        <v>389.47869999999995</v>
      </c>
      <c r="P134" s="4">
        <f>Forward!P134*(1+SUM($B134:$B$228))+(-'Swap - Encargos'!$L51+'Swap - Encargos'!S51)*(1+SUM($B134:$B$228))</f>
        <v>324.39339999999993</v>
      </c>
      <c r="Q134" s="4">
        <f>Forward!Q134*(1+SUM($B134:$B$228))+(-'Swap - Encargos'!$L51+'Swap - Encargos'!T51)*(1+SUM($B134:$B$228))</f>
        <v>309.92999999999995</v>
      </c>
      <c r="R134" s="4">
        <f>Forward!R134*(1+SUM($B134:$B$228))+(-'Swap - Encargos'!$L51+'Swap - Encargos'!U51)*(1+SUM($B134:$B$228))</f>
        <v>287.20179999999999</v>
      </c>
      <c r="S134" s="4">
        <f>Forward!S134*(1+SUM($B134:$B$228))+(-'Swap - Encargos'!$L51+'Swap - Encargos'!V51)*(1+SUM($B134:$B$228))</f>
        <v>247.94399999999996</v>
      </c>
      <c r="T134" s="4">
        <f>Forward!T134*(1+SUM($B134:$B$228))+(-'Swap - Encargos'!$L51+'Swap - Encargos'!W51)*(1+SUM($B134:$B$228))</f>
        <v>233.48059999999998</v>
      </c>
      <c r="U134" s="4">
        <f>Forward!U134*(1+SUM($B134:$B$228))</f>
        <v>0</v>
      </c>
      <c r="V134" s="6"/>
      <c r="W134" s="20">
        <f t="shared" si="0"/>
        <v>341.26736666666665</v>
      </c>
      <c r="X134" s="20">
        <f t="shared" si="1"/>
        <v>234.57768338383838</v>
      </c>
      <c r="Y134" s="23">
        <f t="shared" si="2"/>
        <v>311.78957999999994</v>
      </c>
      <c r="Z134" s="23">
        <f t="shared" si="3"/>
        <v>228.13057269696972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61.641633333333345</v>
      </c>
      <c r="AJ134" s="9">
        <f t="shared" si="8"/>
        <v>0.15299145299145303</v>
      </c>
      <c r="AK134" s="9">
        <f>IF(AJ134&gt;0,AJ134,0)</f>
        <v>0.15299145299145303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Encargos'!$L52+'Swap - Encargos'!R52)*(1+SUM($B135:$B$228))</f>
        <v>459.02429999999998</v>
      </c>
      <c r="P135" s="4">
        <f>Forward!P135*(1+SUM($B135:$B$228))+(-'Swap - Encargos'!$L52+'Swap - Encargos'!S52)*(1+SUM($B135:$B$228))</f>
        <v>342.9846</v>
      </c>
      <c r="Q135" s="4">
        <f>Forward!Q135*(1+SUM($B135:$B$228))+(-'Swap - Encargos'!$L52+'Swap - Encargos'!T52)*(1+SUM($B135:$B$228))</f>
        <v>328.60799999999995</v>
      </c>
      <c r="R135" s="4">
        <f>Forward!R135*(1+SUM($B135:$B$228))+(-'Swap - Encargos'!$L52+'Swap - Encargos'!U52)*(1+SUM($B135:$B$228))</f>
        <v>299.85479999999995</v>
      </c>
      <c r="S135" s="4">
        <f>Forward!S135*(1+SUM($B135:$B$228))+(-'Swap - Encargos'!$L52+'Swap - Encargos'!V52)*(1+SUM($B135:$B$228))</f>
        <v>277.26299999999998</v>
      </c>
      <c r="T135" s="4">
        <f>Forward!T135*(1+SUM($B135:$B$228))+(-'Swap - Encargos'!$L52+'Swap - Encargos'!W52)*(1+SUM($B135:$B$228))</f>
        <v>238.24079999999998</v>
      </c>
      <c r="U135" s="4">
        <f>Forward!U135*(1+SUM($B135:$B$228))</f>
        <v>0</v>
      </c>
      <c r="V135" s="6"/>
      <c r="W135" s="20">
        <f t="shared" si="0"/>
        <v>372.45092499999993</v>
      </c>
      <c r="X135" s="20">
        <f t="shared" si="1"/>
        <v>234.57768338383838</v>
      </c>
      <c r="Y135" s="23">
        <f t="shared" si="2"/>
        <v>337.86721499999999</v>
      </c>
      <c r="Z135" s="23">
        <f t="shared" si="3"/>
        <v>228.13057269696972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30.458075000000065</v>
      </c>
      <c r="AJ135" s="9">
        <f>(AE135-W135)/AE135</f>
        <v>7.5595419809436043E-2</v>
      </c>
      <c r="AK135" s="9">
        <f>IF(AJ135&gt;0,AJ135,0)</f>
        <v>7.5595419809436043E-2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Encargos'!$L53+'Swap - Encargos'!R53)*(1+SUM($B136:$B$228))</f>
        <v>422.90100000000001</v>
      </c>
      <c r="P136" s="4">
        <f>Forward!P136*(1+SUM($B136:$B$228))+(-'Swap - Encargos'!$L53+'Swap - Encargos'!S53)*(1+SUM($B136:$B$228))</f>
        <v>325.85850000000005</v>
      </c>
      <c r="Q136" s="4">
        <f>Forward!Q136*(1+SUM($B136:$B$228))+(-'Swap - Encargos'!$L53+'Swap - Encargos'!T53)*(1+SUM($B136:$B$228))</f>
        <v>306.45000000000005</v>
      </c>
      <c r="R136" s="4">
        <f>Forward!R136*(1+SUM($B136:$B$228))+(-'Swap - Encargos'!$L53+'Swap - Encargos'!U53)*(1+SUM($B136:$B$228))</f>
        <v>286.02000000000004</v>
      </c>
      <c r="S136" s="4">
        <f>Forward!S136*(1+SUM($B136:$B$228))+(-'Swap - Encargos'!$L53+'Swap - Encargos'!V53)*(1+SUM($B136:$B$228))</f>
        <v>264.56850000000003</v>
      </c>
      <c r="T136" s="4">
        <f>Forward!T136*(1+SUM($B136:$B$228))+(-'Swap - Encargos'!$L53+'Swap - Encargos'!W53)*(1+SUM($B136:$B$228))</f>
        <v>240.05250000000001</v>
      </c>
      <c r="U136" s="4">
        <f>Forward!U136*(1+SUM($B136:$B$228))</f>
        <v>0</v>
      </c>
      <c r="V136" s="6"/>
      <c r="W136" s="20">
        <f t="shared" si="0"/>
        <v>344.13200000000006</v>
      </c>
      <c r="X136" s="20">
        <f t="shared" si="1"/>
        <v>234.57768338383838</v>
      </c>
      <c r="Y136" s="23">
        <f t="shared" si="2"/>
        <v>315.06465000000003</v>
      </c>
      <c r="Z136" s="23">
        <f t="shared" si="3"/>
        <v>228.13057269696972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58.77699999999993</v>
      </c>
      <c r="AJ136" s="9">
        <f t="shared" ref="AJ136:AJ139" si="18">(AE136-W136)/AE136</f>
        <v>0.14588157623681758</v>
      </c>
      <c r="AK136" s="9">
        <f t="shared" ref="AK136:AK139" si="19">IF(AJ136&gt;0,AJ136,0)</f>
        <v>0.14588157623681758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Encargos'!$L54+'Swap - Encargos'!R54)*(1+SUM($B137:$B$228))</f>
        <v>346.04680000000002</v>
      </c>
      <c r="P137" s="4">
        <f>Forward!P137*(1+SUM($B137:$B$228))+(-'Swap - Encargos'!$L54+'Swap - Encargos'!S54)*(1+SUM($B137:$B$228))</f>
        <v>321.69159999999994</v>
      </c>
      <c r="Q137" s="4">
        <f>Forward!Q137*(1+SUM($B137:$B$228))+(-'Swap - Encargos'!$L54+'Swap - Encargos'!T54)*(1+SUM($B137:$B$228))</f>
        <v>307.48439999999999</v>
      </c>
      <c r="R137" s="4">
        <f>Forward!R137*(1+SUM($B137:$B$228))+(-'Swap - Encargos'!$L54+'Swap - Encargos'!U54)*(1+SUM($B137:$B$228))</f>
        <v>282.11439999999999</v>
      </c>
      <c r="S137" s="4">
        <f>Forward!S137*(1+SUM($B137:$B$228))+(-'Swap - Encargos'!$L54+'Swap - Encargos'!V54)*(1+SUM($B137:$B$228))</f>
        <v>254.71479999999997</v>
      </c>
      <c r="T137" s="4">
        <f>Forward!T137*(1+SUM($B137:$B$228))+(-'Swap - Encargos'!$L54+'Swap - Encargos'!W54)*(1+SUM($B137:$B$228))</f>
        <v>240.50759999999997</v>
      </c>
      <c r="U137" s="4">
        <f>Forward!U137*(1+SUM($B137:$B$228))</f>
        <v>0</v>
      </c>
      <c r="V137" s="4"/>
      <c r="W137" s="20">
        <f t="shared" si="0"/>
        <v>319.74656666666664</v>
      </c>
      <c r="X137" s="20">
        <f t="shared" si="1"/>
        <v>234.57768338383838</v>
      </c>
      <c r="Y137" s="23">
        <f t="shared" si="2"/>
        <v>297.13343999999995</v>
      </c>
      <c r="Z137" s="23">
        <f t="shared" si="3"/>
        <v>228.13057269696972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83.162433333333354</v>
      </c>
      <c r="AJ137" s="9">
        <f t="shared" si="18"/>
        <v>0.20640500294938399</v>
      </c>
      <c r="AK137" s="9">
        <f t="shared" si="19"/>
        <v>0.20640500294938399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Encargos'!$L55+'Swap - Encargos'!R55)*(1+SUM($B138:$B$228))</f>
        <v>351.82689999999997</v>
      </c>
      <c r="P138" s="4">
        <f>Forward!P138*(1+SUM($B138:$B$228))+(-'Swap - Encargos'!$L55+'Swap - Encargos'!S55)*(1+SUM($B138:$B$228))</f>
        <v>337.71350000000001</v>
      </c>
      <c r="Q138" s="4">
        <f>Forward!Q138*(1+SUM($B138:$B$228))+(-'Swap - Encargos'!$L55+'Swap - Encargos'!T55)*(1+SUM($B138:$B$228))</f>
        <v>316.54339999999996</v>
      </c>
      <c r="R138" s="4">
        <f>Forward!R138*(1+SUM($B138:$B$228))+(-'Swap - Encargos'!$L55+'Swap - Encargos'!U55)*(1+SUM($B138:$B$228))</f>
        <v>289.32469999999995</v>
      </c>
      <c r="S138" s="4">
        <f>Forward!S138*(1+SUM($B138:$B$228))+(-'Swap - Encargos'!$L55+'Swap - Encargos'!V55)*(1+SUM($B138:$B$228))</f>
        <v>272.18700000000001</v>
      </c>
      <c r="T138" s="4">
        <f>Forward!T138*(1+SUM($B138:$B$228))+(-'Swap - Encargos'!$L55+'Swap - Encargos'!W55)*(1+SUM($B138:$B$228))</f>
        <v>240.9359</v>
      </c>
      <c r="U138" s="4">
        <f>Forward!U138*(1+SUM($B138:$B$228))</f>
        <v>0</v>
      </c>
      <c r="V138" s="4"/>
      <c r="W138" s="20">
        <f t="shared" si="0"/>
        <v>328.41657777777777</v>
      </c>
      <c r="X138" s="20">
        <f t="shared" si="1"/>
        <v>234.57768338383838</v>
      </c>
      <c r="Y138" s="23">
        <f t="shared" si="2"/>
        <v>306.12636666666668</v>
      </c>
      <c r="Z138" s="23">
        <f t="shared" si="3"/>
        <v>228.13057269696972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74.492422222222217</v>
      </c>
      <c r="AJ138" s="9">
        <f t="shared" si="18"/>
        <v>0.18488646871184863</v>
      </c>
      <c r="AK138" s="9">
        <f t="shared" si="19"/>
        <v>0.18488646871184863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Encargos'!$L56+'Swap - Encargos'!R56)*(1+SUM($B139:$B$228))</f>
        <v>336.77279999999996</v>
      </c>
      <c r="P139" s="4">
        <f>Forward!P139*(1+SUM($B139:$B$228))+(-'Swap - Encargos'!$L56+'Swap - Encargos'!S56)*(1+SUM($B139:$B$228))</f>
        <v>333.76589999999999</v>
      </c>
      <c r="Q139" s="4">
        <f>Forward!Q139*(1+SUM($B139:$B$228))+(-'Swap - Encargos'!$L56+'Swap - Encargos'!T56)*(1+SUM($B139:$B$228))</f>
        <v>315.72449999999998</v>
      </c>
      <c r="R139" s="4">
        <f>Forward!R139*(1+SUM($B139:$B$228))+(-'Swap - Encargos'!$L56+'Swap - Encargos'!U56)*(1+SUM($B139:$B$228))</f>
        <v>289.66469999999998</v>
      </c>
      <c r="S139" s="4">
        <f>Forward!S139*(1+SUM($B139:$B$228))+(-'Swap - Encargos'!$L56+'Swap - Encargos'!V56)*(1+SUM($B139:$B$228))</f>
        <v>272.62559999999996</v>
      </c>
      <c r="T139" s="4">
        <f>Forward!T139*(1+SUM($B139:$B$228))+(-'Swap - Encargos'!$L56+'Swap - Encargos'!W56)*(1+SUM($B139:$B$228))</f>
        <v>240.55199999999999</v>
      </c>
      <c r="U139" s="4">
        <f>Forward!U139*(1+SUM($B139:$B$228))</f>
        <v>0</v>
      </c>
      <c r="V139" s="4"/>
      <c r="W139" s="20">
        <f t="shared" si="0"/>
        <v>322.21160833333329</v>
      </c>
      <c r="X139" s="20">
        <f t="shared" si="1"/>
        <v>234.57768338383838</v>
      </c>
      <c r="Y139" s="23">
        <f t="shared" si="2"/>
        <v>301.69229999999993</v>
      </c>
      <c r="Z139" s="23">
        <f t="shared" si="3"/>
        <v>228.13057269696972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80.697391666666704</v>
      </c>
      <c r="AJ139" s="9">
        <f t="shared" si="18"/>
        <v>0.20028689273922079</v>
      </c>
      <c r="AK139" s="9">
        <f t="shared" si="19"/>
        <v>0.20028689273922079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Encargos'!$L57+'Swap - Encargos'!R57)*(1+SUM($B140:$B$228))</f>
        <v>286.20019999999994</v>
      </c>
      <c r="P140" s="4">
        <f>Forward!P140*(1+SUM($B140:$B$228))+(-'Swap - Encargos'!$L57+'Swap - Encargos'!S57)*(1+SUM($B140:$B$228))</f>
        <v>338.23659999999995</v>
      </c>
      <c r="Q140" s="4">
        <f>Forward!Q140*(1+SUM($B140:$B$228))+(-'Swap - Encargos'!$L57+'Swap - Encargos'!T57)*(1+SUM($B140:$B$228))</f>
        <v>308.21559999999999</v>
      </c>
      <c r="R140" s="4">
        <f>Forward!R140*(1+SUM($B140:$B$228))+(-'Swap - Encargos'!$L57+'Swap - Encargos'!U57)*(1+SUM($B140:$B$228))</f>
        <v>279.19529999999997</v>
      </c>
      <c r="S140" s="4">
        <f>Forward!S140*(1+SUM($B140:$B$228))+(-'Swap - Encargos'!$L57+'Swap - Encargos'!V57)*(1+SUM($B140:$B$228))</f>
        <v>268.18759999999997</v>
      </c>
      <c r="T140" s="4">
        <f>Forward!T140*(1+SUM($B140:$B$228))+(-'Swap - Encargos'!$L57+'Swap - Encargos'!W57)*(1+SUM($B140:$B$228))</f>
        <v>241.1687</v>
      </c>
      <c r="U140" s="4">
        <f>Forward!U140*(1+SUM($B140:$B$228))</f>
        <v>0</v>
      </c>
      <c r="V140" s="4"/>
      <c r="W140" s="20">
        <f t="shared" si="0"/>
        <v>309.71665000000002</v>
      </c>
      <c r="X140" s="20">
        <f t="shared" si="1"/>
        <v>234.57768338383838</v>
      </c>
      <c r="Y140" s="23">
        <f t="shared" si="2"/>
        <v>291.50391000000002</v>
      </c>
      <c r="Z140" s="23">
        <f t="shared" si="3"/>
        <v>228.13057269696972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93.192349999999976</v>
      </c>
      <c r="AJ140" s="9">
        <f t="shared" ref="AJ140" si="23">(AE140-W140)/AE140</f>
        <v>0.23129875480567566</v>
      </c>
      <c r="AK140" s="9">
        <f t="shared" ref="AK140" si="24">IF(AJ140&gt;0,AJ140,0)</f>
        <v>0.23129875480567566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B098B-66F1-4446-9FD4-8AD097816932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Encargos'!$L3+'Swap - Encargos'!N3)</f>
        <v>242</v>
      </c>
      <c r="L86" s="4">
        <f>Forward!L86+(-'Swap - Encargos'!$L3+'Swap - Encargos'!O3)</f>
        <v>249</v>
      </c>
      <c r="M86" s="4">
        <f>Forward!M86+(-'Swap - Encargos'!$L3+'Swap - Encargos'!P3)</f>
        <v>225</v>
      </c>
      <c r="N86" s="4">
        <f>Forward!N86+(-'Swap - Encargos'!$L3+'Swap - Encargos'!Q3)</f>
        <v>209</v>
      </c>
      <c r="O86" s="4">
        <f>Forward!O86+(-'Swap - Encargos'!$L3+'Swap - Encargos'!R3)</f>
        <v>198</v>
      </c>
      <c r="P86" s="4">
        <f>Forward!P86+(-'Swap - Encargos'!$L3+'Swap - Encargos'!S3)</f>
        <v>193</v>
      </c>
      <c r="Q86" s="4">
        <f>Forward!Q86+(-'Swap - Encargos'!$L3+'Swap - Encargos'!T3)</f>
        <v>188</v>
      </c>
      <c r="R86" s="4">
        <f>Forward!R86+(-'Swap - Encargos'!$L3+'Swap - Encargos'!U3)</f>
        <v>183</v>
      </c>
      <c r="S86" s="4">
        <f>Forward!S86+(-'Swap - Encargos'!$L3+'Swap - Encargos'!V3)</f>
        <v>178</v>
      </c>
      <c r="T86" s="4">
        <f>Forward!T86+(-'Swap - Encargos'!$L3+'Swap - Encargos'!W3)</f>
        <v>173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238.66666666666666</v>
      </c>
      <c r="X86" s="20">
        <f t="shared" ref="X86:X140" si="1">AVERAGE($W$2:$W$198)</f>
        <v>214.18434343434342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224.6</v>
      </c>
      <c r="Z86" s="23">
        <f t="shared" ref="Z86:Z140" si="3">AVERAGE($Y$2:$Y$198)</f>
        <v>207.84242424242416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67.333333333333343</v>
      </c>
      <c r="AJ86" s="9">
        <f t="shared" ref="AJ86:AJ134" si="8">(AE86-W86)/AE86</f>
        <v>0.2200435729847495</v>
      </c>
      <c r="AK86" s="9">
        <f t="shared" ref="AK86:AK130" si="9">IF(AJ86&gt;0,AJ86,0)</f>
        <v>0.2200435729847495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Encargos'!$L4+'Swap - Encargos'!N4)</f>
        <v>183</v>
      </c>
      <c r="L87" s="4">
        <f>Forward!L87+(-'Swap - Encargos'!$L4+'Swap - Encargos'!O4)</f>
        <v>244</v>
      </c>
      <c r="M87" s="4">
        <f>Forward!M87+(-'Swap - Encargos'!$L4+'Swap - Encargos'!P4)</f>
        <v>229</v>
      </c>
      <c r="N87" s="4">
        <f>Forward!N87+(-'Swap - Encargos'!$L4+'Swap - Encargos'!Q4)</f>
        <v>208</v>
      </c>
      <c r="O87" s="4">
        <f>Forward!O87+(-'Swap - Encargos'!$L4+'Swap - Encargos'!R4)</f>
        <v>204</v>
      </c>
      <c r="P87" s="4">
        <f>Forward!P87+(-'Swap - Encargos'!$L4+'Swap - Encargos'!S4)</f>
        <v>193</v>
      </c>
      <c r="Q87" s="4">
        <f>Forward!Q87+(-'Swap - Encargos'!$L4+'Swap - Encargos'!T4)</f>
        <v>188</v>
      </c>
      <c r="R87" s="4">
        <f>Forward!R87+(-'Swap - Encargos'!$L4+'Swap - Encargos'!U4)</f>
        <v>183</v>
      </c>
      <c r="S87" s="4">
        <f>Forward!S87+(-'Swap - Encargos'!$L4+'Swap - Encargos'!V4)</f>
        <v>178</v>
      </c>
      <c r="T87" s="4">
        <f>Forward!T87+(-'Swap - Encargos'!$L4+'Swap - Encargos'!W4)</f>
        <v>173</v>
      </c>
      <c r="U87" s="4">
        <f>Forward!U87</f>
        <v>0</v>
      </c>
      <c r="V87" s="6"/>
      <c r="W87" s="20">
        <f t="shared" si="0"/>
        <v>219.36111111111111</v>
      </c>
      <c r="X87" s="20">
        <f t="shared" si="1"/>
        <v>214.18434343434342</v>
      </c>
      <c r="Y87" s="23">
        <f t="shared" si="2"/>
        <v>213.76666666666668</v>
      </c>
      <c r="Z87" s="23">
        <f t="shared" si="3"/>
        <v>207.84242424242416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86.638888888888886</v>
      </c>
      <c r="AJ87" s="9">
        <f t="shared" si="8"/>
        <v>0.28313362381989832</v>
      </c>
      <c r="AK87" s="9">
        <f t="shared" si="9"/>
        <v>0.28313362381989832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Encargos'!$L5+'Swap - Encargos'!N5)</f>
        <v>202</v>
      </c>
      <c r="L88" s="4">
        <f>Forward!L88+(-'Swap - Encargos'!$L5+'Swap - Encargos'!O5)</f>
        <v>268</v>
      </c>
      <c r="M88" s="4">
        <f>Forward!M88+(-'Swap - Encargos'!$L5+'Swap - Encargos'!P5)</f>
        <v>235</v>
      </c>
      <c r="N88" s="4">
        <f>Forward!N88+(-'Swap - Encargos'!$L5+'Swap - Encargos'!Q5)</f>
        <v>207</v>
      </c>
      <c r="O88" s="4">
        <f>Forward!O88+(-'Swap - Encargos'!$L5+'Swap - Encargos'!R5)</f>
        <v>199</v>
      </c>
      <c r="P88" s="4">
        <f>Forward!P88+(-'Swap - Encargos'!$L5+'Swap - Encargos'!S5)</f>
        <v>192</v>
      </c>
      <c r="Q88" s="4">
        <f>Forward!Q88+(-'Swap - Encargos'!$L5+'Swap - Encargos'!T5)</f>
        <v>187</v>
      </c>
      <c r="R88" s="4">
        <f>Forward!R88+(-'Swap - Encargos'!$L5+'Swap - Encargos'!U5)</f>
        <v>182</v>
      </c>
      <c r="S88" s="4">
        <f>Forward!S88+(-'Swap - Encargos'!$L5+'Swap - Encargos'!V5)</f>
        <v>177</v>
      </c>
      <c r="T88" s="4">
        <f>Forward!T88+(-'Swap - Encargos'!$L5+'Swap - Encargos'!W5)</f>
        <v>172</v>
      </c>
      <c r="U88" s="4">
        <f>Forward!U88</f>
        <v>0</v>
      </c>
      <c r="V88" s="6"/>
      <c r="W88" s="20">
        <f t="shared" si="0"/>
        <v>235.27777777777777</v>
      </c>
      <c r="X88" s="20">
        <f t="shared" si="1"/>
        <v>214.18434343434342</v>
      </c>
      <c r="Y88" s="23">
        <f t="shared" si="2"/>
        <v>221.86666666666667</v>
      </c>
      <c r="Z88" s="23">
        <f t="shared" si="3"/>
        <v>207.84242424242416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70.722222222222229</v>
      </c>
      <c r="AJ88" s="9">
        <f t="shared" si="8"/>
        <v>0.23111837327523604</v>
      </c>
      <c r="AK88" s="9">
        <f t="shared" si="9"/>
        <v>0.23111837327523604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Encargos'!$L6+'Swap - Encargos'!N6)</f>
        <v>184</v>
      </c>
      <c r="L89" s="4">
        <f>Forward!L89+(-'Swap - Encargos'!$L6+'Swap - Encargos'!O6)</f>
        <v>270</v>
      </c>
      <c r="M89" s="4">
        <f>Forward!M89+(-'Swap - Encargos'!$L6+'Swap - Encargos'!P6)</f>
        <v>242</v>
      </c>
      <c r="N89" s="4">
        <f>Forward!N89+(-'Swap - Encargos'!$L6+'Swap - Encargos'!Q6)</f>
        <v>213</v>
      </c>
      <c r="O89" s="4">
        <f>Forward!O89+(-'Swap - Encargos'!$L6+'Swap - Encargos'!R6)</f>
        <v>204</v>
      </c>
      <c r="P89" s="4">
        <f>Forward!P89+(-'Swap - Encargos'!$L6+'Swap - Encargos'!S6)</f>
        <v>196</v>
      </c>
      <c r="Q89" s="4">
        <f>Forward!Q89+(-'Swap - Encargos'!$L6+'Swap - Encargos'!T6)</f>
        <v>191</v>
      </c>
      <c r="R89" s="4">
        <f>Forward!R89+(-'Swap - Encargos'!$L6+'Swap - Encargos'!U6)</f>
        <v>186</v>
      </c>
      <c r="S89" s="4">
        <f>Forward!S89+(-'Swap - Encargos'!$L6+'Swap - Encargos'!V6)</f>
        <v>181</v>
      </c>
      <c r="T89" s="4">
        <f>Forward!T89+(-'Swap - Encargos'!$L6+'Swap - Encargos'!W6)</f>
        <v>176</v>
      </c>
      <c r="U89" s="4">
        <f>Forward!U89</f>
        <v>0</v>
      </c>
      <c r="V89" s="6"/>
      <c r="W89" s="20">
        <f t="shared" si="0"/>
        <v>234.41666666666666</v>
      </c>
      <c r="X89" s="20">
        <f t="shared" si="1"/>
        <v>214.18434343434342</v>
      </c>
      <c r="Y89" s="23">
        <f t="shared" si="2"/>
        <v>223.2</v>
      </c>
      <c r="Z89" s="23">
        <f t="shared" si="3"/>
        <v>207.84242424242416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71.583333333333343</v>
      </c>
      <c r="AJ89" s="9">
        <f t="shared" si="8"/>
        <v>0.23393246187363836</v>
      </c>
      <c r="AK89" s="9">
        <f t="shared" si="9"/>
        <v>0.23393246187363836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Encargos'!$L7+'Swap - Encargos'!N7)</f>
        <v>180</v>
      </c>
      <c r="L90" s="4">
        <f>Forward!L90+(-'Swap - Encargos'!$L7+'Swap - Encargos'!O7)</f>
        <v>245</v>
      </c>
      <c r="M90" s="4">
        <f>Forward!M90+(-'Swap - Encargos'!$L7+'Swap - Encargos'!P7)</f>
        <v>241</v>
      </c>
      <c r="N90" s="4">
        <f>Forward!N90+(-'Swap - Encargos'!$L7+'Swap - Encargos'!Q7)</f>
        <v>219</v>
      </c>
      <c r="O90" s="4">
        <f>Forward!O90+(-'Swap - Encargos'!$L7+'Swap - Encargos'!R7)</f>
        <v>211</v>
      </c>
      <c r="P90" s="4">
        <f>Forward!P90+(-'Swap - Encargos'!$L7+'Swap - Encargos'!S7)</f>
        <v>202</v>
      </c>
      <c r="Q90" s="4">
        <f>Forward!Q90+(-'Swap - Encargos'!$L7+'Swap - Encargos'!T7)</f>
        <v>197</v>
      </c>
      <c r="R90" s="4">
        <f>Forward!R90+(-'Swap - Encargos'!$L7+'Swap - Encargos'!U7)</f>
        <v>192</v>
      </c>
      <c r="S90" s="4">
        <f>Forward!S90+(-'Swap - Encargos'!$L7+'Swap - Encargos'!V7)</f>
        <v>187</v>
      </c>
      <c r="T90" s="4">
        <f>Forward!T90+(-'Swap - Encargos'!$L7+'Swap - Encargos'!W7)</f>
        <v>182</v>
      </c>
      <c r="U90" s="4">
        <f>Forward!U90</f>
        <v>0</v>
      </c>
      <c r="V90" s="6"/>
      <c r="W90" s="20">
        <f t="shared" si="0"/>
        <v>226.33333333333334</v>
      </c>
      <c r="X90" s="20">
        <f t="shared" si="1"/>
        <v>214.18434343434342</v>
      </c>
      <c r="Y90" s="23">
        <f t="shared" si="2"/>
        <v>220.66666666666666</v>
      </c>
      <c r="Z90" s="23">
        <f t="shared" si="3"/>
        <v>207.84242424242416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79.666666666666657</v>
      </c>
      <c r="AJ90" s="9">
        <f t="shared" si="8"/>
        <v>0.26034858387799559</v>
      </c>
      <c r="AK90" s="9">
        <f t="shared" si="9"/>
        <v>0.26034858387799559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Encargos'!$L8+'Swap - Encargos'!N8)</f>
        <v>177</v>
      </c>
      <c r="L91" s="4">
        <f>Forward!L91+(-'Swap - Encargos'!$L8+'Swap - Encargos'!O8)</f>
        <v>245</v>
      </c>
      <c r="M91" s="4">
        <f>Forward!M91+(-'Swap - Encargos'!$L8+'Swap - Encargos'!P8)</f>
        <v>235</v>
      </c>
      <c r="N91" s="4">
        <f>Forward!N91+(-'Swap - Encargos'!$L8+'Swap - Encargos'!Q8)</f>
        <v>212</v>
      </c>
      <c r="O91" s="4">
        <f>Forward!O91+(-'Swap - Encargos'!$L8+'Swap - Encargos'!R8)</f>
        <v>206</v>
      </c>
      <c r="P91" s="4">
        <f>Forward!P91+(-'Swap - Encargos'!$L8+'Swap - Encargos'!S8)</f>
        <v>195</v>
      </c>
      <c r="Q91" s="4">
        <f>Forward!Q91+(-'Swap - Encargos'!$L8+'Swap - Encargos'!T8)</f>
        <v>190</v>
      </c>
      <c r="R91" s="4">
        <f>Forward!R91+(-'Swap - Encargos'!$L8+'Swap - Encargos'!U8)</f>
        <v>185</v>
      </c>
      <c r="S91" s="4">
        <f>Forward!S91+(-'Swap - Encargos'!$L8+'Swap - Encargos'!V8)</f>
        <v>180</v>
      </c>
      <c r="T91" s="4">
        <f>Forward!T91+(-'Swap - Encargos'!$L8+'Swap - Encargos'!W8)</f>
        <v>175</v>
      </c>
      <c r="U91" s="4">
        <f>Forward!U91</f>
        <v>0</v>
      </c>
      <c r="V91" s="6"/>
      <c r="W91" s="20">
        <f t="shared" si="0"/>
        <v>223.86111111111111</v>
      </c>
      <c r="X91" s="20">
        <f t="shared" si="1"/>
        <v>214.18434343434342</v>
      </c>
      <c r="Y91" s="23">
        <f t="shared" si="2"/>
        <v>216.5</v>
      </c>
      <c r="Z91" s="23">
        <f t="shared" si="3"/>
        <v>207.84242424242416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82.138888888888886</v>
      </c>
      <c r="AJ91" s="9">
        <f t="shared" si="8"/>
        <v>0.26842774146695714</v>
      </c>
      <c r="AK91" s="9">
        <f t="shared" si="9"/>
        <v>0.26842774146695714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Encargos'!$L9+'Swap - Encargos'!N9)</f>
        <v>104</v>
      </c>
      <c r="L92" s="4">
        <f>Forward!L92+(-'Swap - Encargos'!$L9+'Swap - Encargos'!O9)</f>
        <v>224</v>
      </c>
      <c r="M92" s="4">
        <f>Forward!M92+(-'Swap - Encargos'!$L9+'Swap - Encargos'!P9)</f>
        <v>225</v>
      </c>
      <c r="N92" s="4">
        <f>Forward!N92+(-'Swap - Encargos'!$L9+'Swap - Encargos'!Q9)</f>
        <v>212</v>
      </c>
      <c r="O92" s="4">
        <f>Forward!O92+(-'Swap - Encargos'!$L9+'Swap - Encargos'!R9)</f>
        <v>207</v>
      </c>
      <c r="P92" s="4">
        <f>Forward!P92+(-'Swap - Encargos'!$L9+'Swap - Encargos'!S9)</f>
        <v>195</v>
      </c>
      <c r="Q92" s="4">
        <f>Forward!Q92+(-'Swap - Encargos'!$L9+'Swap - Encargos'!T9)</f>
        <v>190</v>
      </c>
      <c r="R92" s="4">
        <f>Forward!R92+(-'Swap - Encargos'!$L9+'Swap - Encargos'!U9)</f>
        <v>185</v>
      </c>
      <c r="S92" s="4">
        <f>Forward!S92+(-'Swap - Encargos'!$L9+'Swap - Encargos'!V9)</f>
        <v>180</v>
      </c>
      <c r="T92" s="4">
        <f>Forward!T92+(-'Swap - Encargos'!$L9+'Swap - Encargos'!W9)</f>
        <v>175</v>
      </c>
      <c r="U92" s="4">
        <f>Forward!U92</f>
        <v>0</v>
      </c>
      <c r="V92" s="6"/>
      <c r="W92" s="20">
        <f t="shared" si="0"/>
        <v>202.33333333333334</v>
      </c>
      <c r="X92" s="20">
        <f t="shared" si="1"/>
        <v>214.18434343434342</v>
      </c>
      <c r="Y92" s="23">
        <f t="shared" si="2"/>
        <v>203.5</v>
      </c>
      <c r="Z92" s="23">
        <f t="shared" si="3"/>
        <v>207.84242424242416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103.66666666666666</v>
      </c>
      <c r="AJ92" s="9">
        <f t="shared" si="8"/>
        <v>0.33877995642701519</v>
      </c>
      <c r="AK92" s="9">
        <f t="shared" si="9"/>
        <v>0.33877995642701519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Encargos'!$L10+'Swap - Encargos'!N10)</f>
        <v>111</v>
      </c>
      <c r="L93" s="4">
        <f>Forward!L93+(-'Swap - Encargos'!$L10+'Swap - Encargos'!O10)</f>
        <v>215</v>
      </c>
      <c r="M93" s="4">
        <f>Forward!M93+(-'Swap - Encargos'!$L10+'Swap - Encargos'!P10)</f>
        <v>220</v>
      </c>
      <c r="N93" s="4">
        <f>Forward!N93+(-'Swap - Encargos'!$L10+'Swap - Encargos'!Q10)</f>
        <v>211</v>
      </c>
      <c r="O93" s="4">
        <f>Forward!O93+(-'Swap - Encargos'!$L10+'Swap - Encargos'!R10)</f>
        <v>201</v>
      </c>
      <c r="P93" s="4">
        <f>Forward!P93+(-'Swap - Encargos'!$L10+'Swap - Encargos'!S10)</f>
        <v>194</v>
      </c>
      <c r="Q93" s="4">
        <f>Forward!Q93+(-'Swap - Encargos'!$L10+'Swap - Encargos'!T10)</f>
        <v>189</v>
      </c>
      <c r="R93" s="4">
        <f>Forward!R93+(-'Swap - Encargos'!$L10+'Swap - Encargos'!U10)</f>
        <v>184</v>
      </c>
      <c r="S93" s="4">
        <f>Forward!S93+(-'Swap - Encargos'!$L10+'Swap - Encargos'!V10)</f>
        <v>179</v>
      </c>
      <c r="T93" s="4">
        <f>Forward!T93+(-'Swap - Encargos'!$L10+'Swap - Encargos'!W10)</f>
        <v>174</v>
      </c>
      <c r="U93" s="4">
        <f>Forward!U93</f>
        <v>0</v>
      </c>
      <c r="V93" s="6"/>
      <c r="W93" s="20">
        <f t="shared" si="0"/>
        <v>201.44444444444446</v>
      </c>
      <c r="X93" s="20">
        <f t="shared" si="1"/>
        <v>214.18434343434342</v>
      </c>
      <c r="Y93" s="23">
        <f t="shared" si="2"/>
        <v>201.28333333333333</v>
      </c>
      <c r="Z93" s="23">
        <f t="shared" si="3"/>
        <v>207.84242424242416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104.55555555555554</v>
      </c>
      <c r="AJ93" s="9">
        <f t="shared" si="8"/>
        <v>0.34168482207697892</v>
      </c>
      <c r="AK93" s="9">
        <f t="shared" si="9"/>
        <v>0.34168482207697892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Encargos'!$L11+'Swap - Encargos'!N11)</f>
        <v>126</v>
      </c>
      <c r="L94" s="4">
        <f>Forward!L94+(-'Swap - Encargos'!$L11+'Swap - Encargos'!O11)</f>
        <v>204</v>
      </c>
      <c r="M94" s="4">
        <f>Forward!M94+(-'Swap - Encargos'!$L11+'Swap - Encargos'!P11)</f>
        <v>216</v>
      </c>
      <c r="N94" s="4">
        <f>Forward!N94+(-'Swap - Encargos'!$L11+'Swap - Encargos'!Q11)</f>
        <v>209</v>
      </c>
      <c r="O94" s="4">
        <f>Forward!O94+(-'Swap - Encargos'!$L11+'Swap - Encargos'!R11)</f>
        <v>205</v>
      </c>
      <c r="P94" s="4">
        <f>Forward!P94+(-'Swap - Encargos'!$L11+'Swap - Encargos'!S11)</f>
        <v>197</v>
      </c>
      <c r="Q94" s="4">
        <f>Forward!Q94+(-'Swap - Encargos'!$L11+'Swap - Encargos'!T11)</f>
        <v>192</v>
      </c>
      <c r="R94" s="4">
        <f>Forward!R94+(-'Swap - Encargos'!$L11+'Swap - Encargos'!U11)</f>
        <v>187</v>
      </c>
      <c r="S94" s="4">
        <f>Forward!S94+(-'Swap - Encargos'!$L11+'Swap - Encargos'!V11)</f>
        <v>182</v>
      </c>
      <c r="T94" s="4">
        <f>Forward!T94+(-'Swap - Encargos'!$L11+'Swap - Encargos'!W11)</f>
        <v>177</v>
      </c>
      <c r="U94" s="4">
        <f>Forward!U94</f>
        <v>0</v>
      </c>
      <c r="V94" s="6"/>
      <c r="W94" s="20">
        <f t="shared" si="0"/>
        <v>200.44444444444446</v>
      </c>
      <c r="X94" s="20">
        <f t="shared" si="1"/>
        <v>214.18434343434342</v>
      </c>
      <c r="Y94" s="23">
        <f t="shared" si="2"/>
        <v>201.46666666666667</v>
      </c>
      <c r="Z94" s="23">
        <f t="shared" si="3"/>
        <v>207.84242424242416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105.55555555555554</v>
      </c>
      <c r="AJ94" s="9">
        <f t="shared" si="8"/>
        <v>0.34495279593318806</v>
      </c>
      <c r="AK94" s="9">
        <f t="shared" si="9"/>
        <v>0.34495279593318806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Encargos'!$L12+'Swap - Encargos'!N12)</f>
        <v>104</v>
      </c>
      <c r="L95" s="4">
        <f>Forward!L95+(-'Swap - Encargos'!$L12+'Swap - Encargos'!O12)</f>
        <v>174</v>
      </c>
      <c r="M95" s="4">
        <f>Forward!M95+(-'Swap - Encargos'!$L12+'Swap - Encargos'!P12)</f>
        <v>195</v>
      </c>
      <c r="N95" s="4">
        <f>Forward!N95+(-'Swap - Encargos'!$L12+'Swap - Encargos'!Q12)</f>
        <v>198</v>
      </c>
      <c r="O95" s="4">
        <f>Forward!O95+(-'Swap - Encargos'!$L12+'Swap - Encargos'!R12)</f>
        <v>185</v>
      </c>
      <c r="P95" s="4">
        <f>Forward!P95+(-'Swap - Encargos'!$L12+'Swap - Encargos'!S12)</f>
        <v>187</v>
      </c>
      <c r="Q95" s="4">
        <f>Forward!Q95+(-'Swap - Encargos'!$L12+'Swap - Encargos'!T12)</f>
        <v>182</v>
      </c>
      <c r="R95" s="4">
        <f>Forward!R95+(-'Swap - Encargos'!$L12+'Swap - Encargos'!U12)</f>
        <v>177</v>
      </c>
      <c r="S95" s="4">
        <f>Forward!S95+(-'Swap - Encargos'!$L12+'Swap - Encargos'!V12)</f>
        <v>172</v>
      </c>
      <c r="T95" s="4">
        <f>Forward!T95+(-'Swap - Encargos'!$L12+'Swap - Encargos'!W12)</f>
        <v>167</v>
      </c>
      <c r="U95" s="4">
        <f>Forward!U95</f>
        <v>0</v>
      </c>
      <c r="V95" s="6"/>
      <c r="W95" s="20">
        <f t="shared" si="0"/>
        <v>181.16666666666666</v>
      </c>
      <c r="X95" s="20">
        <f t="shared" si="1"/>
        <v>214.18434343434342</v>
      </c>
      <c r="Y95" s="23">
        <f t="shared" si="2"/>
        <v>183.65</v>
      </c>
      <c r="Z95" s="23">
        <f t="shared" si="3"/>
        <v>207.84242424242416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124.83333333333334</v>
      </c>
      <c r="AJ95" s="9">
        <f t="shared" si="8"/>
        <v>0.40795206971677561</v>
      </c>
      <c r="AK95" s="9">
        <f t="shared" si="9"/>
        <v>0.40795206971677561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Encargos'!$L13+'Swap - Encargos'!N13)</f>
        <v>103</v>
      </c>
      <c r="L96" s="4">
        <f>Forward!L96+(-'Swap - Encargos'!$L13+'Swap - Encargos'!O13)</f>
        <v>134</v>
      </c>
      <c r="M96" s="4">
        <f>Forward!M96+(-'Swap - Encargos'!$L13+'Swap - Encargos'!P13)</f>
        <v>171</v>
      </c>
      <c r="N96" s="4">
        <f>Forward!N96+(-'Swap - Encargos'!$L13+'Swap - Encargos'!Q13)</f>
        <v>183</v>
      </c>
      <c r="O96" s="4">
        <f>Forward!O96+(-'Swap - Encargos'!$L13+'Swap - Encargos'!R13)</f>
        <v>175</v>
      </c>
      <c r="P96" s="4">
        <f>Forward!P96+(-'Swap - Encargos'!$L13+'Swap - Encargos'!S13)</f>
        <v>184</v>
      </c>
      <c r="Q96" s="4">
        <f>Forward!Q96+(-'Swap - Encargos'!$L13+'Swap - Encargos'!T13)</f>
        <v>179</v>
      </c>
      <c r="R96" s="4">
        <f>Forward!R96+(-'Swap - Encargos'!$L13+'Swap - Encargos'!U13)</f>
        <v>174</v>
      </c>
      <c r="S96" s="4">
        <f>Forward!S96+(-'Swap - Encargos'!$L13+'Swap - Encargos'!V13)</f>
        <v>171</v>
      </c>
      <c r="T96" s="4">
        <f>Forward!T96+(-'Swap - Encargos'!$L13+'Swap - Encargos'!W13)</f>
        <v>165</v>
      </c>
      <c r="U96" s="4">
        <f>Forward!U96</f>
        <v>0</v>
      </c>
      <c r="V96" s="6"/>
      <c r="W96" s="20">
        <f t="shared" si="0"/>
        <v>158.22222222222223</v>
      </c>
      <c r="X96" s="20">
        <f t="shared" si="1"/>
        <v>214.18434343434342</v>
      </c>
      <c r="Y96" s="23">
        <f t="shared" si="2"/>
        <v>166.7</v>
      </c>
      <c r="Z96" s="23">
        <f t="shared" si="3"/>
        <v>207.84242424242416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147.77777777777777</v>
      </c>
      <c r="AJ96" s="9">
        <f t="shared" si="8"/>
        <v>0.48293391430646332</v>
      </c>
      <c r="AK96" s="9">
        <f t="shared" si="9"/>
        <v>0.48293391430646332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Encargos'!$L14+'Swap - Encargos'!N14)</f>
        <v>99</v>
      </c>
      <c r="L97" s="4">
        <f>Forward!L97+(-'Swap - Encargos'!$L14+'Swap - Encargos'!O14)</f>
        <v>126</v>
      </c>
      <c r="M97" s="4">
        <f>Forward!M97+(-'Swap - Encargos'!$L14+'Swap - Encargos'!P14)</f>
        <v>171</v>
      </c>
      <c r="N97" s="4">
        <f>Forward!N97+(-'Swap - Encargos'!$L14+'Swap - Encargos'!Q14)</f>
        <v>181</v>
      </c>
      <c r="O97" s="4">
        <f>Forward!O97+(-'Swap - Encargos'!$L14+'Swap - Encargos'!R14)</f>
        <v>175</v>
      </c>
      <c r="P97" s="4">
        <f>Forward!P97+(-'Swap - Encargos'!$L14+'Swap - Encargos'!S14)</f>
        <v>186</v>
      </c>
      <c r="Q97" s="4">
        <f>Forward!Q97+(-'Swap - Encargos'!$L14+'Swap - Encargos'!T14)</f>
        <v>181</v>
      </c>
      <c r="R97" s="4">
        <f>Forward!R97+(-'Swap - Encargos'!$L14+'Swap - Encargos'!U14)</f>
        <v>176</v>
      </c>
      <c r="S97" s="4">
        <f>Forward!S97+(-'Swap - Encargos'!$L14+'Swap - Encargos'!V14)</f>
        <v>171</v>
      </c>
      <c r="T97" s="4">
        <f>Forward!T97+(-'Swap - Encargos'!$L14+'Swap - Encargos'!W14)</f>
        <v>166</v>
      </c>
      <c r="U97" s="4">
        <f>Forward!U97</f>
        <v>0</v>
      </c>
      <c r="V97" s="6"/>
      <c r="W97" s="20">
        <f t="shared" si="0"/>
        <v>157.05555555555554</v>
      </c>
      <c r="X97" s="20">
        <f t="shared" si="1"/>
        <v>214.18434343434342</v>
      </c>
      <c r="Y97" s="23">
        <f t="shared" si="2"/>
        <v>166.35</v>
      </c>
      <c r="Z97" s="23">
        <f t="shared" si="3"/>
        <v>207.84242424242416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148.94444444444446</v>
      </c>
      <c r="AJ97" s="9">
        <f t="shared" si="8"/>
        <v>0.48674655047204068</v>
      </c>
      <c r="AK97" s="9">
        <f t="shared" si="9"/>
        <v>0.48674655047204068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Encargos'!$L15+'Swap - Encargos'!O15)</f>
        <v>118</v>
      </c>
      <c r="M98" s="4">
        <f>Forward!M98+(-'Swap - Encargos'!$L15+'Swap - Encargos'!P15)</f>
        <v>140</v>
      </c>
      <c r="N98" s="4">
        <f>Forward!N98+(-'Swap - Encargos'!$L15+'Swap - Encargos'!Q15)</f>
        <v>155</v>
      </c>
      <c r="O98" s="4">
        <f>Forward!O98+(-'Swap - Encargos'!$L15+'Swap - Encargos'!R15)</f>
        <v>170</v>
      </c>
      <c r="P98" s="4">
        <f>Forward!P98+(-'Swap - Encargos'!$L15+'Swap - Encargos'!S15)</f>
        <v>189</v>
      </c>
      <c r="Q98" s="4">
        <f>Forward!Q98+(-'Swap - Encargos'!$L15+'Swap - Encargos'!T15)</f>
        <v>184</v>
      </c>
      <c r="R98" s="4">
        <f>Forward!R98+(-'Swap - Encargos'!$L15+'Swap - Encargos'!U15)</f>
        <v>179</v>
      </c>
      <c r="S98" s="4">
        <f>Forward!S98+(-'Swap - Encargos'!$L15+'Swap - Encargos'!V15)</f>
        <v>174</v>
      </c>
      <c r="T98" s="4">
        <f>Forward!T98+(-'Swap - Encargos'!$L15+'Swap - Encargos'!W15)</f>
        <v>169</v>
      </c>
      <c r="U98" s="4">
        <f>Forward!U98</f>
        <v>0</v>
      </c>
      <c r="V98" s="6"/>
      <c r="W98" s="20">
        <f t="shared" si="0"/>
        <v>137.66666666666666</v>
      </c>
      <c r="X98" s="20">
        <f t="shared" si="1"/>
        <v>214.18434343434342</v>
      </c>
      <c r="Y98" s="23">
        <f t="shared" si="2"/>
        <v>154.4</v>
      </c>
      <c r="Z98" s="23">
        <f t="shared" si="3"/>
        <v>207.84242424242416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179.13333333333335</v>
      </c>
      <c r="AJ98" s="9">
        <f t="shared" si="8"/>
        <v>0.56544612794612803</v>
      </c>
      <c r="AK98" s="9">
        <f t="shared" si="9"/>
        <v>0.56544612794612803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Encargos'!$L16+'Swap - Encargos'!O16)</f>
        <v>119</v>
      </c>
      <c r="M99" s="4">
        <f>Forward!M99+(-'Swap - Encargos'!$L16+'Swap - Encargos'!P16)</f>
        <v>128</v>
      </c>
      <c r="N99" s="4">
        <f>Forward!N99+(-'Swap - Encargos'!$L16+'Swap - Encargos'!Q16)</f>
        <v>142</v>
      </c>
      <c r="O99" s="4">
        <f>Forward!O99+(-'Swap - Encargos'!$L16+'Swap - Encargos'!R16)</f>
        <v>153</v>
      </c>
      <c r="P99" s="4">
        <f>Forward!P99+(-'Swap - Encargos'!$L16+'Swap - Encargos'!S16)</f>
        <v>189</v>
      </c>
      <c r="Q99" s="4">
        <f>Forward!Q99+(-'Swap - Encargos'!$L16+'Swap - Encargos'!T16)</f>
        <v>188</v>
      </c>
      <c r="R99" s="4">
        <f>Forward!R99+(-'Swap - Encargos'!$L16+'Swap - Encargos'!U16)</f>
        <v>183</v>
      </c>
      <c r="S99" s="4">
        <f>Forward!S99+(-'Swap - Encargos'!$L16+'Swap - Encargos'!V16)</f>
        <v>178</v>
      </c>
      <c r="T99" s="4">
        <f>Forward!T99+(-'Swap - Encargos'!$L16+'Swap - Encargos'!W16)</f>
        <v>173</v>
      </c>
      <c r="U99" s="4">
        <f>Forward!U99</f>
        <v>0</v>
      </c>
      <c r="V99" s="6"/>
      <c r="W99" s="20">
        <f t="shared" si="0"/>
        <v>130.61111111111111</v>
      </c>
      <c r="X99" s="20">
        <f t="shared" si="1"/>
        <v>214.18434343434342</v>
      </c>
      <c r="Y99" s="23">
        <f t="shared" si="2"/>
        <v>147.35</v>
      </c>
      <c r="Z99" s="23">
        <f t="shared" si="3"/>
        <v>207.84242424242416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186.1888888888889</v>
      </c>
      <c r="AJ99" s="9">
        <f t="shared" si="8"/>
        <v>0.58771745230078565</v>
      </c>
      <c r="AK99" s="9">
        <f t="shared" si="9"/>
        <v>0.58771745230078565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Encargos'!$L17+'Swap - Encargos'!O17)</f>
        <v>111</v>
      </c>
      <c r="M100" s="4">
        <f>Forward!M100+(-'Swap - Encargos'!$L17+'Swap - Encargos'!P17)</f>
        <v>126</v>
      </c>
      <c r="N100" s="4">
        <f>Forward!N100+(-'Swap - Encargos'!$L17+'Swap - Encargos'!Q17)</f>
        <v>142</v>
      </c>
      <c r="O100" s="4">
        <f>Forward!O100+(-'Swap - Encargos'!$L17+'Swap - Encargos'!R17)</f>
        <v>150</v>
      </c>
      <c r="P100" s="4">
        <f>Forward!P100+(-'Swap - Encargos'!$L17+'Swap - Encargos'!S17)</f>
        <v>170</v>
      </c>
      <c r="Q100" s="4">
        <f>Forward!Q100+(-'Swap - Encargos'!$L17+'Swap - Encargos'!T17)</f>
        <v>182</v>
      </c>
      <c r="R100" s="4">
        <f>Forward!R100+(-'Swap - Encargos'!$L17+'Swap - Encargos'!U17)</f>
        <v>177</v>
      </c>
      <c r="S100" s="4">
        <f>Forward!S100+(-'Swap - Encargos'!$L17+'Swap - Encargos'!V17)</f>
        <v>172</v>
      </c>
      <c r="T100" s="4">
        <f>Forward!T100+(-'Swap - Encargos'!$L17+'Swap - Encargos'!W17)</f>
        <v>167</v>
      </c>
      <c r="U100" s="4">
        <f>Forward!U100</f>
        <v>0</v>
      </c>
      <c r="V100" s="6"/>
      <c r="W100" s="20">
        <f t="shared" si="0"/>
        <v>128.5</v>
      </c>
      <c r="X100" s="20">
        <f t="shared" si="1"/>
        <v>214.18434343434342</v>
      </c>
      <c r="Y100" s="23">
        <f t="shared" si="2"/>
        <v>142.16666666666666</v>
      </c>
      <c r="Z100" s="23">
        <f t="shared" si="3"/>
        <v>207.84242424242416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188.3</v>
      </c>
      <c r="AJ100" s="9">
        <f t="shared" si="8"/>
        <v>0.59438131313131315</v>
      </c>
      <c r="AK100" s="9">
        <f t="shared" si="9"/>
        <v>0.59438131313131315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Encargos'!$L18+'Swap - Encargos'!O18)</f>
        <v>113</v>
      </c>
      <c r="M101" s="4">
        <f>Forward!M101+(-'Swap - Encargos'!$L18+'Swap - Encargos'!P18)</f>
        <v>115</v>
      </c>
      <c r="N101" s="4">
        <f>Forward!N101+(-'Swap - Encargos'!$L18+'Swap - Encargos'!Q18)</f>
        <v>125</v>
      </c>
      <c r="O101" s="4">
        <f>Forward!O101+(-'Swap - Encargos'!$L18+'Swap - Encargos'!R18)</f>
        <v>137</v>
      </c>
      <c r="P101" s="4">
        <f>Forward!P101+(-'Swap - Encargos'!$L18+'Swap - Encargos'!S18)</f>
        <v>162</v>
      </c>
      <c r="Q101" s="4">
        <f>Forward!Q101+(-'Swap - Encargos'!$L18+'Swap - Encargos'!T18)</f>
        <v>178</v>
      </c>
      <c r="R101" s="4">
        <f>Forward!R101+(-'Swap - Encargos'!$L18+'Swap - Encargos'!U18)</f>
        <v>176</v>
      </c>
      <c r="S101" s="4">
        <f>Forward!S101+(-'Swap - Encargos'!$L18+'Swap - Encargos'!V18)</f>
        <v>174</v>
      </c>
      <c r="T101" s="4">
        <f>Forward!T101+(-'Swap - Encargos'!$L18+'Swap - Encargos'!W18)</f>
        <v>172</v>
      </c>
      <c r="U101" s="4">
        <f>Forward!U101</f>
        <v>0</v>
      </c>
      <c r="V101" s="6"/>
      <c r="W101" s="20">
        <f t="shared" si="0"/>
        <v>119.66666666666667</v>
      </c>
      <c r="X101" s="20">
        <f t="shared" si="1"/>
        <v>214.18434343434342</v>
      </c>
      <c r="Y101" s="23">
        <f t="shared" si="2"/>
        <v>133.65</v>
      </c>
      <c r="Z101" s="23">
        <f t="shared" si="3"/>
        <v>207.84242424242416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197.13333333333333</v>
      </c>
      <c r="AJ101" s="9">
        <f t="shared" si="8"/>
        <v>0.62226430976430969</v>
      </c>
      <c r="AK101" s="9">
        <f t="shared" si="9"/>
        <v>0.62226430976430969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Encargos'!$L19+'Swap - Encargos'!O19)</f>
        <v>115</v>
      </c>
      <c r="M102" s="4">
        <f>Forward!M102+(-'Swap - Encargos'!$L19+'Swap - Encargos'!P19)</f>
        <v>115</v>
      </c>
      <c r="N102" s="4">
        <f>Forward!N102+(-'Swap - Encargos'!$L19+'Swap - Encargos'!Q19)</f>
        <v>131</v>
      </c>
      <c r="O102" s="4">
        <f>Forward!O102+(-'Swap - Encargos'!$L19+'Swap - Encargos'!R19)</f>
        <v>141</v>
      </c>
      <c r="P102" s="4">
        <f>Forward!P102+(-'Swap - Encargos'!$L19+'Swap - Encargos'!S19)</f>
        <v>155</v>
      </c>
      <c r="Q102" s="4">
        <f>Forward!Q102+(-'Swap - Encargos'!$L19+'Swap - Encargos'!T19)</f>
        <v>170</v>
      </c>
      <c r="R102" s="4">
        <f>Forward!R102+(-'Swap - Encargos'!$L19+'Swap - Encargos'!U19)</f>
        <v>168</v>
      </c>
      <c r="S102" s="4">
        <f>Forward!S102+(-'Swap - Encargos'!$L19+'Swap - Encargos'!V19)</f>
        <v>166</v>
      </c>
      <c r="T102" s="4">
        <f>Forward!T102+(-'Swap - Encargos'!$L19+'Swap - Encargos'!W19)</f>
        <v>164</v>
      </c>
      <c r="U102" s="4">
        <f>Forward!U102</f>
        <v>0</v>
      </c>
      <c r="V102" s="6"/>
      <c r="W102" s="20">
        <f t="shared" si="0"/>
        <v>123.22222222222223</v>
      </c>
      <c r="X102" s="20">
        <f t="shared" si="1"/>
        <v>214.18434343434342</v>
      </c>
      <c r="Y102" s="23">
        <f t="shared" si="2"/>
        <v>135.06666666666666</v>
      </c>
      <c r="Z102" s="23">
        <f t="shared" si="3"/>
        <v>207.84242424242416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193.57777777777778</v>
      </c>
      <c r="AJ102" s="9">
        <f t="shared" si="8"/>
        <v>0.61104096520763185</v>
      </c>
      <c r="AK102" s="9">
        <f t="shared" si="9"/>
        <v>0.61104096520763185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Encargos'!$L20+'Swap - Encargos'!O20)</f>
        <v>113</v>
      </c>
      <c r="M103" s="4">
        <f>Forward!M103+(-'Swap - Encargos'!$L20+'Swap - Encargos'!P20)</f>
        <v>114</v>
      </c>
      <c r="N103" s="4">
        <f>Forward!N103+(-'Swap - Encargos'!$L20+'Swap - Encargos'!Q20)</f>
        <v>133</v>
      </c>
      <c r="O103" s="4">
        <f>Forward!O103+(-'Swap - Encargos'!$L20+'Swap - Encargos'!R20)</f>
        <v>142</v>
      </c>
      <c r="P103" s="4">
        <f>Forward!P103+(-'Swap - Encargos'!$L20+'Swap - Encargos'!S20)</f>
        <v>148</v>
      </c>
      <c r="Q103" s="4">
        <f>Forward!Q103+(-'Swap - Encargos'!$L20+'Swap - Encargos'!T20)</f>
        <v>165</v>
      </c>
      <c r="R103" s="4">
        <f>Forward!R103+(-'Swap - Encargos'!$L20+'Swap - Encargos'!U20)</f>
        <v>163</v>
      </c>
      <c r="S103" s="4">
        <f>Forward!S103+(-'Swap - Encargos'!$L20+'Swap - Encargos'!V20)</f>
        <v>161</v>
      </c>
      <c r="T103" s="4">
        <f>Forward!T103+(-'Swap - Encargos'!$L20+'Swap - Encargos'!W20)</f>
        <v>159</v>
      </c>
      <c r="U103" s="4">
        <f>Forward!U103</f>
        <v>0</v>
      </c>
      <c r="V103" s="6"/>
      <c r="W103" s="20">
        <f t="shared" si="0"/>
        <v>124.02777777777777</v>
      </c>
      <c r="X103" s="20">
        <f t="shared" si="1"/>
        <v>214.18434343434342</v>
      </c>
      <c r="Y103" s="23">
        <f t="shared" si="2"/>
        <v>134.33333333333334</v>
      </c>
      <c r="Z103" s="23">
        <f t="shared" si="3"/>
        <v>207.84242424242416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192.77222222222224</v>
      </c>
      <c r="AJ103" s="9">
        <f t="shared" si="8"/>
        <v>0.60849817620650959</v>
      </c>
      <c r="AK103" s="9">
        <f t="shared" si="9"/>
        <v>0.60849817620650959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Encargos'!$L21+'Swap - Encargos'!O21)</f>
        <v>118</v>
      </c>
      <c r="M104" s="4">
        <f>Forward!M104+(-'Swap - Encargos'!$L21+'Swap - Encargos'!P21)</f>
        <v>120</v>
      </c>
      <c r="N104" s="4">
        <f>Forward!N104+(-'Swap - Encargos'!$L21+'Swap - Encargos'!Q21)</f>
        <v>131</v>
      </c>
      <c r="O104" s="4">
        <f>Forward!O104+(-'Swap - Encargos'!$L21+'Swap - Encargos'!R21)</f>
        <v>139</v>
      </c>
      <c r="P104" s="4">
        <f>Forward!P104+(-'Swap - Encargos'!$L21+'Swap - Encargos'!S21)</f>
        <v>147</v>
      </c>
      <c r="Q104" s="4">
        <f>Forward!Q104+(-'Swap - Encargos'!$L21+'Swap - Encargos'!T21)</f>
        <v>160</v>
      </c>
      <c r="R104" s="4">
        <f>Forward!R104+(-'Swap - Encargos'!$L21+'Swap - Encargos'!U21)</f>
        <v>158</v>
      </c>
      <c r="S104" s="4">
        <f>Forward!S104+(-'Swap - Encargos'!$L21+'Swap - Encargos'!V21)</f>
        <v>156</v>
      </c>
      <c r="T104" s="4">
        <f>Forward!T104+(-'Swap - Encargos'!$L21+'Swap - Encargos'!W21)</f>
        <v>154</v>
      </c>
      <c r="U104" s="4">
        <f>Forward!U104</f>
        <v>0</v>
      </c>
      <c r="V104" s="6"/>
      <c r="W104" s="20">
        <f t="shared" si="0"/>
        <v>126.5</v>
      </c>
      <c r="X104" s="20">
        <f t="shared" si="1"/>
        <v>214.18434343434342</v>
      </c>
      <c r="Y104" s="23">
        <f t="shared" si="2"/>
        <v>135.19999999999999</v>
      </c>
      <c r="Z104" s="23">
        <f t="shared" si="3"/>
        <v>207.84242424242416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190.3</v>
      </c>
      <c r="AJ104" s="9">
        <f t="shared" si="8"/>
        <v>0.60069444444444442</v>
      </c>
      <c r="AK104" s="9">
        <f t="shared" si="9"/>
        <v>0.60069444444444442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Encargos'!$L22+'Swap - Encargos'!O22)</f>
        <v>121</v>
      </c>
      <c r="M105" s="4">
        <f>Forward!M105+(-'Swap - Encargos'!$L22+'Swap - Encargos'!P22)</f>
        <v>116</v>
      </c>
      <c r="N105" s="4">
        <f>Forward!N105+(-'Swap - Encargos'!$L22+'Swap - Encargos'!Q22)</f>
        <v>132</v>
      </c>
      <c r="O105" s="4">
        <f>Forward!O105+(-'Swap - Encargos'!$L22+'Swap - Encargos'!R22)</f>
        <v>143</v>
      </c>
      <c r="P105" s="4">
        <f>Forward!P105+(-'Swap - Encargos'!$L22+'Swap - Encargos'!S22)</f>
        <v>147</v>
      </c>
      <c r="Q105" s="4">
        <f>Forward!Q105+(-'Swap - Encargos'!$L22+'Swap - Encargos'!T22)</f>
        <v>160</v>
      </c>
      <c r="R105" s="4">
        <f>Forward!R105+(-'Swap - Encargos'!$L22+'Swap - Encargos'!U22)</f>
        <v>158</v>
      </c>
      <c r="S105" s="4">
        <f>Forward!S105+(-'Swap - Encargos'!$L22+'Swap - Encargos'!V22)</f>
        <v>156</v>
      </c>
      <c r="T105" s="4">
        <f>Forward!T105+(-'Swap - Encargos'!$L22+'Swap - Encargos'!W22)</f>
        <v>154</v>
      </c>
      <c r="U105" s="4">
        <f>Forward!U105</f>
        <v>0</v>
      </c>
      <c r="V105" s="6"/>
      <c r="W105" s="20">
        <f t="shared" si="0"/>
        <v>127.27777777777777</v>
      </c>
      <c r="X105" s="20">
        <f t="shared" si="1"/>
        <v>214.18434343434342</v>
      </c>
      <c r="Y105" s="23">
        <f t="shared" si="2"/>
        <v>136.35</v>
      </c>
      <c r="Z105" s="23">
        <f t="shared" si="3"/>
        <v>207.84242424242416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189.52222222222224</v>
      </c>
      <c r="AJ105" s="9">
        <f t="shared" si="8"/>
        <v>0.59823933782267114</v>
      </c>
      <c r="AK105" s="9">
        <f t="shared" si="9"/>
        <v>0.59823933782267114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Encargos'!$L23+'Swap - Encargos'!O23)</f>
        <v>115</v>
      </c>
      <c r="M106" s="4">
        <f>Forward!M106+(-'Swap - Encargos'!$L23+'Swap - Encargos'!P23)</f>
        <v>113</v>
      </c>
      <c r="N106" s="4">
        <f>Forward!N106+(-'Swap - Encargos'!$L23+'Swap - Encargos'!Q23)</f>
        <v>128</v>
      </c>
      <c r="O106" s="4">
        <f>Forward!O106+(-'Swap - Encargos'!$L23+'Swap - Encargos'!R23)</f>
        <v>138</v>
      </c>
      <c r="P106" s="4">
        <f>Forward!P106+(-'Swap - Encargos'!$L23+'Swap - Encargos'!S23)</f>
        <v>149</v>
      </c>
      <c r="Q106" s="4">
        <f>Forward!Q106+(-'Swap - Encargos'!$L23+'Swap - Encargos'!T23)</f>
        <v>162</v>
      </c>
      <c r="R106" s="4">
        <f>Forward!R106+(-'Swap - Encargos'!$L23+'Swap - Encargos'!U23)</f>
        <v>160</v>
      </c>
      <c r="S106" s="4">
        <f>Forward!S106+(-'Swap - Encargos'!$L23+'Swap - Encargos'!V23)</f>
        <v>158</v>
      </c>
      <c r="T106" s="4">
        <f>Forward!T106+(-'Swap - Encargos'!$L23+'Swap - Encargos'!W23)</f>
        <v>156</v>
      </c>
      <c r="U106" s="4">
        <f>Forward!U106</f>
        <v>0</v>
      </c>
      <c r="V106" s="6"/>
      <c r="W106" s="20">
        <f t="shared" si="0"/>
        <v>123.77777777777777</v>
      </c>
      <c r="X106" s="20">
        <f t="shared" si="1"/>
        <v>214.18434343434342</v>
      </c>
      <c r="Y106" s="23">
        <f t="shared" si="2"/>
        <v>134.86666666666667</v>
      </c>
      <c r="Z106" s="23">
        <f t="shared" si="3"/>
        <v>207.84242424242416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193.02222222222224</v>
      </c>
      <c r="AJ106" s="9">
        <f t="shared" si="8"/>
        <v>0.60928731762065103</v>
      </c>
      <c r="AK106" s="9">
        <f t="shared" si="9"/>
        <v>0.60928731762065103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Encargos'!$L24+'Swap - Encargos'!O24)</f>
        <v>117</v>
      </c>
      <c r="M107" s="4">
        <f>Forward!M107+(-'Swap - Encargos'!$L24+'Swap - Encargos'!P24)</f>
        <v>115</v>
      </c>
      <c r="N107" s="4">
        <f>Forward!N107+(-'Swap - Encargos'!$L24+'Swap - Encargos'!Q24)</f>
        <v>132</v>
      </c>
      <c r="O107" s="4">
        <f>Forward!O107+(-'Swap - Encargos'!$L24+'Swap - Encargos'!R24)</f>
        <v>137</v>
      </c>
      <c r="P107" s="4">
        <f>Forward!P107+(-'Swap - Encargos'!$L24+'Swap - Encargos'!S24)</f>
        <v>148</v>
      </c>
      <c r="Q107" s="4">
        <f>Forward!Q107+(-'Swap - Encargos'!$L24+'Swap - Encargos'!T24)</f>
        <v>158</v>
      </c>
      <c r="R107" s="4">
        <f>Forward!R107+(-'Swap - Encargos'!$L24+'Swap - Encargos'!U24)</f>
        <v>156</v>
      </c>
      <c r="S107" s="4">
        <f>Forward!S107+(-'Swap - Encargos'!$L24+'Swap - Encargos'!V24)</f>
        <v>154</v>
      </c>
      <c r="T107" s="4">
        <f>Forward!T107+(-'Swap - Encargos'!$L24+'Swap - Encargos'!W24)</f>
        <v>152</v>
      </c>
      <c r="U107" s="4">
        <f>Forward!U107</f>
        <v>0</v>
      </c>
      <c r="V107" s="6"/>
      <c r="W107" s="20">
        <f t="shared" si="0"/>
        <v>126.33333333333333</v>
      </c>
      <c r="X107" s="20">
        <f t="shared" si="1"/>
        <v>214.18434343434342</v>
      </c>
      <c r="Y107" s="23">
        <f t="shared" si="2"/>
        <v>135.94999999999999</v>
      </c>
      <c r="Z107" s="23">
        <f t="shared" si="3"/>
        <v>207.84242424242416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190.4666666666667</v>
      </c>
      <c r="AJ107" s="9">
        <f t="shared" si="8"/>
        <v>0.60122053872053882</v>
      </c>
      <c r="AK107" s="9">
        <f t="shared" si="9"/>
        <v>0.60122053872053882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Encargos'!$L25+'Swap - Encargos'!O25)</f>
        <v>117</v>
      </c>
      <c r="M108" s="4">
        <f>Forward!M108+(-'Swap - Encargos'!$L25+'Swap - Encargos'!P25)</f>
        <v>127</v>
      </c>
      <c r="N108" s="4">
        <f>Forward!N108+(-'Swap - Encargos'!$L25+'Swap - Encargos'!Q25)</f>
        <v>140</v>
      </c>
      <c r="O108" s="4">
        <f>Forward!O108+(-'Swap - Encargos'!$L25+'Swap - Encargos'!R25)</f>
        <v>145</v>
      </c>
      <c r="P108" s="4">
        <f>Forward!P108+(-'Swap - Encargos'!$L25+'Swap - Encargos'!S25)</f>
        <v>146</v>
      </c>
      <c r="Q108" s="4">
        <f>Forward!Q108+(-'Swap - Encargos'!$L25+'Swap - Encargos'!T25)</f>
        <v>163</v>
      </c>
      <c r="R108" s="4">
        <f>Forward!R108+(-'Swap - Encargos'!$L25+'Swap - Encargos'!U25)</f>
        <v>161</v>
      </c>
      <c r="S108" s="4">
        <f>Forward!S108+(-'Swap - Encargos'!$L25+'Swap - Encargos'!V25)</f>
        <v>159</v>
      </c>
      <c r="T108" s="4">
        <f>Forward!T108+(-'Swap - Encargos'!$L25+'Swap - Encargos'!W25)</f>
        <v>157</v>
      </c>
      <c r="U108" s="4">
        <f>Forward!U108</f>
        <v>0</v>
      </c>
      <c r="V108" s="6"/>
      <c r="W108" s="20">
        <f t="shared" si="0"/>
        <v>135.77777777777777</v>
      </c>
      <c r="X108" s="20">
        <f t="shared" si="1"/>
        <v>214.18434343434342</v>
      </c>
      <c r="Y108" s="23">
        <f t="shared" si="2"/>
        <v>142.66666666666666</v>
      </c>
      <c r="Z108" s="23">
        <f t="shared" si="3"/>
        <v>207.84242424242416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181.02222222222224</v>
      </c>
      <c r="AJ108" s="9">
        <f t="shared" si="8"/>
        <v>0.57140852974186307</v>
      </c>
      <c r="AK108" s="9">
        <f t="shared" si="9"/>
        <v>0.57140852974186307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Encargos'!$L26+'Swap - Encargos'!O26)</f>
        <v>118</v>
      </c>
      <c r="M109" s="4">
        <f>Forward!M109+(-'Swap - Encargos'!$L26+'Swap - Encargos'!P26)</f>
        <v>127</v>
      </c>
      <c r="N109" s="4">
        <f>Forward!N109+(-'Swap - Encargos'!$L26+'Swap - Encargos'!Q26)</f>
        <v>151</v>
      </c>
      <c r="O109" s="4">
        <f>Forward!O109+(-'Swap - Encargos'!$L26+'Swap - Encargos'!R26)</f>
        <v>159</v>
      </c>
      <c r="P109" s="4">
        <f>Forward!P109+(-'Swap - Encargos'!$L26+'Swap - Encargos'!S26)</f>
        <v>162</v>
      </c>
      <c r="Q109" s="4">
        <f>Forward!Q109+(-'Swap - Encargos'!$L26+'Swap - Encargos'!T26)</f>
        <v>171</v>
      </c>
      <c r="R109" s="4">
        <f>Forward!R109+(-'Swap - Encargos'!$L26+'Swap - Encargos'!U26)</f>
        <v>169</v>
      </c>
      <c r="S109" s="4">
        <f>Forward!S109+(-'Swap - Encargos'!$L26+'Swap - Encargos'!V26)</f>
        <v>167</v>
      </c>
      <c r="T109" s="4">
        <f>Forward!T109+(-'Swap - Encargos'!$L26+'Swap - Encargos'!W26)</f>
        <v>165</v>
      </c>
      <c r="U109" s="4">
        <f>Forward!U109</f>
        <v>0</v>
      </c>
      <c r="V109" s="6"/>
      <c r="W109" s="20">
        <f t="shared" si="0"/>
        <v>144.52777777777777</v>
      </c>
      <c r="X109" s="20">
        <f t="shared" si="1"/>
        <v>214.18434343434342</v>
      </c>
      <c r="Y109" s="23">
        <f t="shared" si="2"/>
        <v>153.11666666666667</v>
      </c>
      <c r="Z109" s="23">
        <f t="shared" si="3"/>
        <v>207.84242424242416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172.27222222222224</v>
      </c>
      <c r="AJ109" s="9">
        <f t="shared" si="8"/>
        <v>0.54378858024691357</v>
      </c>
      <c r="AK109" s="9">
        <f t="shared" si="9"/>
        <v>0.54378858024691357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Encargos'!$L27+'Swap - Encargos'!P27)</f>
        <v>129</v>
      </c>
      <c r="N110" s="4">
        <f>Forward!N110+(-'Swap - Encargos'!$L27+'Swap - Encargos'!Q27)</f>
        <v>148</v>
      </c>
      <c r="O110" s="4">
        <f>Forward!O110+(-'Swap - Encargos'!$L27+'Swap - Encargos'!R27)</f>
        <v>153</v>
      </c>
      <c r="P110" s="4">
        <f>Forward!P110+(-'Swap - Encargos'!$L27+'Swap - Encargos'!S27)</f>
        <v>178</v>
      </c>
      <c r="Q110" s="4">
        <f>Forward!Q110+(-'Swap - Encargos'!$L27+'Swap - Encargos'!T27)</f>
        <v>174</v>
      </c>
      <c r="R110" s="4">
        <f>Forward!R110+(-'Swap - Encargos'!$L27+'Swap - Encargos'!U27)</f>
        <v>175</v>
      </c>
      <c r="S110" s="4">
        <f>Forward!S110+(-'Swap - Encargos'!$L27+'Swap - Encargos'!V27)</f>
        <v>173</v>
      </c>
      <c r="T110" s="4">
        <f>Forward!T110+(-'Swap - Encargos'!$L27+'Swap - Encargos'!W27)</f>
        <v>171</v>
      </c>
      <c r="U110" s="4">
        <f>Forward!U110</f>
        <v>0</v>
      </c>
      <c r="V110" s="6"/>
      <c r="W110" s="20">
        <f t="shared" si="0"/>
        <v>143.33333333333334</v>
      </c>
      <c r="X110" s="20">
        <f t="shared" si="1"/>
        <v>214.18434343434342</v>
      </c>
      <c r="Y110" s="23">
        <f t="shared" si="2"/>
        <v>156.4</v>
      </c>
      <c r="Z110" s="23">
        <f t="shared" si="3"/>
        <v>207.84242424242416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203.16666666666666</v>
      </c>
      <c r="AJ110" s="9">
        <f t="shared" si="8"/>
        <v>0.58633958633958627</v>
      </c>
      <c r="AK110" s="9">
        <f t="shared" si="9"/>
        <v>0.58633958633958627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Encargos'!$L28+'Swap - Encargos'!P28)</f>
        <v>169</v>
      </c>
      <c r="N111" s="4">
        <f>Forward!N111+(-'Swap - Encargos'!$L28+'Swap - Encargos'!Q28)</f>
        <v>226</v>
      </c>
      <c r="O111" s="4">
        <f>Forward!O111+(-'Swap - Encargos'!$L28+'Swap - Encargos'!R28)</f>
        <v>210</v>
      </c>
      <c r="P111" s="4">
        <f>Forward!P111+(-'Swap - Encargos'!$L28+'Swap - Encargos'!S28)</f>
        <v>211</v>
      </c>
      <c r="Q111" s="4">
        <f>Forward!Q111+(-'Swap - Encargos'!$L28+'Swap - Encargos'!T28)</f>
        <v>202</v>
      </c>
      <c r="R111" s="4">
        <f>Forward!R111+(-'Swap - Encargos'!$L28+'Swap - Encargos'!U28)</f>
        <v>197</v>
      </c>
      <c r="S111" s="4">
        <f>Forward!S111+(-'Swap - Encargos'!$L28+'Swap - Encargos'!V28)</f>
        <v>192</v>
      </c>
      <c r="T111" s="4">
        <f>Forward!T111+(-'Swap - Encargos'!$L28+'Swap - Encargos'!W28)</f>
        <v>187</v>
      </c>
      <c r="U111" s="4">
        <f>Forward!U111</f>
        <v>0</v>
      </c>
      <c r="V111" s="6"/>
      <c r="W111" s="20">
        <f t="shared" si="0"/>
        <v>202.83333333333334</v>
      </c>
      <c r="X111" s="20">
        <f t="shared" si="1"/>
        <v>214.18434343434342</v>
      </c>
      <c r="Y111" s="23">
        <f t="shared" si="2"/>
        <v>204.06666666666666</v>
      </c>
      <c r="Z111" s="23">
        <f t="shared" si="3"/>
        <v>207.84242424242416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143.66666666666666</v>
      </c>
      <c r="AJ111" s="9">
        <f t="shared" si="8"/>
        <v>0.41462241462241461</v>
      </c>
      <c r="AK111" s="9">
        <f t="shared" si="9"/>
        <v>0.41462241462241461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Encargos'!$L29+'Swap - Encargos'!P29)</f>
        <v>167</v>
      </c>
      <c r="N112" s="4">
        <f>Forward!N112+(-'Swap - Encargos'!$L29+'Swap - Encargos'!Q29)</f>
        <v>213</v>
      </c>
      <c r="O112" s="4">
        <f>Forward!O112+(-'Swap - Encargos'!$L29+'Swap - Encargos'!R29)</f>
        <v>203</v>
      </c>
      <c r="P112" s="4">
        <f>Forward!P112+(-'Swap - Encargos'!$L29+'Swap - Encargos'!S29)</f>
        <v>202</v>
      </c>
      <c r="Q112" s="4">
        <f>Forward!Q112+(-'Swap - Encargos'!$L29+'Swap - Encargos'!T29)</f>
        <v>199</v>
      </c>
      <c r="R112" s="4">
        <f>Forward!R112+(-'Swap - Encargos'!$L29+'Swap - Encargos'!U29)</f>
        <v>196</v>
      </c>
      <c r="S112" s="4">
        <f>Forward!S112+(-'Swap - Encargos'!$L29+'Swap - Encargos'!V29)</f>
        <v>191</v>
      </c>
      <c r="T112" s="4">
        <f>Forward!T112+(-'Swap - Encargos'!$L29+'Swap - Encargos'!W29)</f>
        <v>186</v>
      </c>
      <c r="U112" s="4">
        <f>Forward!U112</f>
        <v>0</v>
      </c>
      <c r="V112" s="6"/>
      <c r="W112" s="20">
        <f t="shared" si="0"/>
        <v>196.27777777777777</v>
      </c>
      <c r="X112" s="20">
        <f t="shared" si="1"/>
        <v>214.18434343434342</v>
      </c>
      <c r="Y112" s="23">
        <f t="shared" si="2"/>
        <v>197.76666666666668</v>
      </c>
      <c r="Z112" s="23">
        <f t="shared" si="3"/>
        <v>207.84242424242416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150.22222222222223</v>
      </c>
      <c r="AJ112" s="9">
        <f t="shared" si="8"/>
        <v>0.43354176687510021</v>
      </c>
      <c r="AK112" s="9">
        <f t="shared" si="9"/>
        <v>0.43354176687510021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Encargos'!$L30+'Swap - Encargos'!P30)</f>
        <v>157</v>
      </c>
      <c r="N113" s="4">
        <f>Forward!N113+(-'Swap - Encargos'!$L30+'Swap - Encargos'!Q30)</f>
        <v>191</v>
      </c>
      <c r="O113" s="4">
        <f>Forward!O113+(-'Swap - Encargos'!$L30+'Swap - Encargos'!R30)</f>
        <v>190</v>
      </c>
      <c r="P113" s="4">
        <f>Forward!P113+(-'Swap - Encargos'!$L30+'Swap - Encargos'!S30)</f>
        <v>188</v>
      </c>
      <c r="Q113" s="4">
        <f>Forward!Q113+(-'Swap - Encargos'!$L30+'Swap - Encargos'!T30)</f>
        <v>187</v>
      </c>
      <c r="R113" s="4">
        <f>Forward!R113+(-'Swap - Encargos'!$L30+'Swap - Encargos'!U30)</f>
        <v>176</v>
      </c>
      <c r="S113" s="4">
        <f>Forward!S113+(-'Swap - Encargos'!$L30+'Swap - Encargos'!V30)</f>
        <v>171</v>
      </c>
      <c r="T113" s="4">
        <f>Forward!T113+(-'Swap - Encargos'!$L30+'Swap - Encargos'!W30)</f>
        <v>166</v>
      </c>
      <c r="U113" s="4">
        <f>Forward!U113</f>
        <v>0</v>
      </c>
      <c r="V113" s="6"/>
      <c r="W113" s="20">
        <f t="shared" si="0"/>
        <v>181.91666666666666</v>
      </c>
      <c r="X113" s="20">
        <f t="shared" si="1"/>
        <v>214.18434343434342</v>
      </c>
      <c r="Y113" s="23">
        <f t="shared" si="2"/>
        <v>183.55</v>
      </c>
      <c r="Z113" s="23">
        <f t="shared" si="3"/>
        <v>207.84242424242416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164.58333333333334</v>
      </c>
      <c r="AJ113" s="9">
        <f t="shared" si="8"/>
        <v>0.47498797498797501</v>
      </c>
      <c r="AK113" s="9">
        <f t="shared" si="9"/>
        <v>0.47498797498797501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Encargos'!$L31+'Swap - Encargos'!P31)</f>
        <v>137</v>
      </c>
      <c r="N114" s="4">
        <f>Forward!N114+(-'Swap - Encargos'!$L31+'Swap - Encargos'!Q31)</f>
        <v>175</v>
      </c>
      <c r="O114" s="4">
        <f>Forward!O114+(-'Swap - Encargos'!$L31+'Swap - Encargos'!R31)</f>
        <v>185</v>
      </c>
      <c r="P114" s="4">
        <f>Forward!P114+(-'Swap - Encargos'!$L31+'Swap - Encargos'!S31)</f>
        <v>179</v>
      </c>
      <c r="Q114" s="4">
        <f>Forward!Q114+(-'Swap - Encargos'!$L31+'Swap - Encargos'!T31)</f>
        <v>176</v>
      </c>
      <c r="R114" s="4">
        <f>Forward!R114+(-'Swap - Encargos'!$L31+'Swap - Encargos'!U31)</f>
        <v>171</v>
      </c>
      <c r="S114" s="4">
        <f>Forward!S114+(-'Swap - Encargos'!$L31+'Swap - Encargos'!V31)</f>
        <v>166</v>
      </c>
      <c r="T114" s="4">
        <f>Forward!T114+(-'Swap - Encargos'!$L31+'Swap - Encargos'!W31)</f>
        <v>161</v>
      </c>
      <c r="U114" s="4">
        <f>Forward!U114</f>
        <v>0</v>
      </c>
      <c r="V114" s="6"/>
      <c r="W114" s="20">
        <f t="shared" si="0"/>
        <v>170.33333333333334</v>
      </c>
      <c r="X114" s="20">
        <f t="shared" si="1"/>
        <v>214.18434343434342</v>
      </c>
      <c r="Y114" s="23">
        <f t="shared" si="2"/>
        <v>172.66666666666666</v>
      </c>
      <c r="Z114" s="23">
        <f t="shared" si="3"/>
        <v>207.84242424242416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176.16666666666666</v>
      </c>
      <c r="AJ114" s="9">
        <f t="shared" si="8"/>
        <v>0.50841750841750843</v>
      </c>
      <c r="AK114" s="9">
        <f t="shared" si="9"/>
        <v>0.50841750841750843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Encargos'!$L32+'Swap - Encargos'!P32)</f>
        <v>191</v>
      </c>
      <c r="N115" s="4">
        <f>Forward!N115+(-'Swap - Encargos'!$L32+'Swap - Encargos'!Q32)</f>
        <v>202</v>
      </c>
      <c r="O115" s="4">
        <f>Forward!O115+(-'Swap - Encargos'!$L32+'Swap - Encargos'!R32)</f>
        <v>198</v>
      </c>
      <c r="P115" s="4">
        <f>Forward!P115+(-'Swap - Encargos'!$L32+'Swap - Encargos'!S32)</f>
        <v>187</v>
      </c>
      <c r="Q115" s="4">
        <f>Forward!Q115+(-'Swap - Encargos'!$L32+'Swap - Encargos'!T32)</f>
        <v>184</v>
      </c>
      <c r="R115" s="4">
        <f>Forward!R115+(-'Swap - Encargos'!$L32+'Swap - Encargos'!U32)</f>
        <v>176</v>
      </c>
      <c r="S115" s="4">
        <f>Forward!S115+(-'Swap - Encargos'!$L32+'Swap - Encargos'!V32)</f>
        <v>171</v>
      </c>
      <c r="T115" s="4">
        <f>Forward!T115+(-'Swap - Encargos'!$L32+'Swap - Encargos'!W32)</f>
        <v>166</v>
      </c>
      <c r="U115" s="4">
        <f>Forward!U115</f>
        <v>0</v>
      </c>
      <c r="V115" s="6"/>
      <c r="W115" s="20">
        <f t="shared" si="0"/>
        <v>196.44444444444446</v>
      </c>
      <c r="X115" s="20">
        <f t="shared" si="1"/>
        <v>214.18434343434342</v>
      </c>
      <c r="Y115" s="23">
        <f t="shared" si="2"/>
        <v>191.15</v>
      </c>
      <c r="Z115" s="23">
        <f t="shared" si="3"/>
        <v>207.84242424242416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150.05555555555554</v>
      </c>
      <c r="AJ115" s="9">
        <f t="shared" si="8"/>
        <v>0.43306076639409968</v>
      </c>
      <c r="AK115" s="9">
        <f t="shared" si="9"/>
        <v>0.43306076639409968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Encargos'!$L33+'Swap - Encargos'!P33)</f>
        <v>246</v>
      </c>
      <c r="N116" s="4">
        <f>Forward!N116+(-'Swap - Encargos'!$L33+'Swap - Encargos'!Q33)</f>
        <v>224</v>
      </c>
      <c r="O116" s="4">
        <f>Forward!O116+(-'Swap - Encargos'!$L33+'Swap - Encargos'!R33)</f>
        <v>204</v>
      </c>
      <c r="P116" s="4">
        <f>Forward!P116+(-'Swap - Encargos'!$L33+'Swap - Encargos'!S33)</f>
        <v>191</v>
      </c>
      <c r="Q116" s="4">
        <f>Forward!Q116+(-'Swap - Encargos'!$L33+'Swap - Encargos'!T33)</f>
        <v>183</v>
      </c>
      <c r="R116" s="4">
        <f>Forward!R116+(-'Swap - Encargos'!$L33+'Swap - Encargos'!U33)</f>
        <v>177</v>
      </c>
      <c r="S116" s="4">
        <f>Forward!S116+(-'Swap - Encargos'!$L33+'Swap - Encargos'!V33)</f>
        <v>172</v>
      </c>
      <c r="T116" s="4">
        <f>Forward!T116+(-'Swap - Encargos'!$L33+'Swap - Encargos'!W33)</f>
        <v>167</v>
      </c>
      <c r="U116" s="4">
        <f>Forward!U116</f>
        <v>0</v>
      </c>
      <c r="V116" s="6"/>
      <c r="W116" s="20">
        <f t="shared" si="0"/>
        <v>215.5</v>
      </c>
      <c r="X116" s="20">
        <f t="shared" si="1"/>
        <v>214.18434343434342</v>
      </c>
      <c r="Y116" s="23">
        <f t="shared" si="2"/>
        <v>202.7</v>
      </c>
      <c r="Z116" s="23">
        <f t="shared" si="3"/>
        <v>207.84242424242416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131</v>
      </c>
      <c r="AJ116" s="9">
        <f t="shared" si="8"/>
        <v>0.37806637806637805</v>
      </c>
      <c r="AK116" s="9">
        <f t="shared" si="9"/>
        <v>0.37806637806637805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Encargos'!$L34+'Swap - Encargos'!P34)</f>
        <v>194</v>
      </c>
      <c r="N117" s="4">
        <f>Forward!N117+(-'Swap - Encargos'!$L34+'Swap - Encargos'!Q34)</f>
        <v>212</v>
      </c>
      <c r="O117" s="4">
        <f>Forward!O117+(-'Swap - Encargos'!$L34+'Swap - Encargos'!R34)</f>
        <v>193</v>
      </c>
      <c r="P117" s="4">
        <f>Forward!P117+(-'Swap - Encargos'!$L34+'Swap - Encargos'!S34)</f>
        <v>189</v>
      </c>
      <c r="Q117" s="4">
        <f>Forward!Q117+(-'Swap - Encargos'!$L34+'Swap - Encargos'!T34)</f>
        <v>183</v>
      </c>
      <c r="R117" s="4">
        <f>Forward!R117+(-'Swap - Encargos'!$L34+'Swap - Encargos'!U34)</f>
        <v>174</v>
      </c>
      <c r="S117" s="4">
        <f>Forward!S117+(-'Swap - Encargos'!$L34+'Swap - Encargos'!V34)</f>
        <v>169</v>
      </c>
      <c r="T117" s="4">
        <f>Forward!T117+(-'Swap - Encargos'!$L34+'Swap - Encargos'!W34)</f>
        <v>164</v>
      </c>
      <c r="U117" s="4">
        <f>Forward!U117</f>
        <v>0</v>
      </c>
      <c r="V117" s="6"/>
      <c r="W117" s="20">
        <f t="shared" si="0"/>
        <v>198.69444444444446</v>
      </c>
      <c r="X117" s="20">
        <f t="shared" si="1"/>
        <v>214.18434343434342</v>
      </c>
      <c r="Y117" s="23">
        <f t="shared" si="2"/>
        <v>191.86666666666667</v>
      </c>
      <c r="Z117" s="23">
        <f t="shared" si="3"/>
        <v>207.84242424242416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147.80555555555554</v>
      </c>
      <c r="AJ117" s="9">
        <f t="shared" si="8"/>
        <v>0.42656725990059319</v>
      </c>
      <c r="AK117" s="9">
        <f t="shared" si="9"/>
        <v>0.42656725990059319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Encargos'!$L35+'Swap - Encargos'!P35)</f>
        <v>240</v>
      </c>
      <c r="N118" s="4">
        <f>Forward!N118+(-'Swap - Encargos'!$L35+'Swap - Encargos'!Q35)</f>
        <v>229</v>
      </c>
      <c r="O118" s="4">
        <f>Forward!O118+(-'Swap - Encargos'!$L35+'Swap - Encargos'!R35)</f>
        <v>204</v>
      </c>
      <c r="P118" s="4">
        <f>Forward!P118+(-'Swap - Encargos'!$L35+'Swap - Encargos'!S35)</f>
        <v>191</v>
      </c>
      <c r="Q118" s="4">
        <f>Forward!Q118+(-'Swap - Encargos'!$L35+'Swap - Encargos'!T35)</f>
        <v>187</v>
      </c>
      <c r="R118" s="4">
        <f>Forward!R118+(-'Swap - Encargos'!$L35+'Swap - Encargos'!U35)</f>
        <v>182</v>
      </c>
      <c r="S118" s="4">
        <f>Forward!S118+(-'Swap - Encargos'!$L35+'Swap - Encargos'!V35)</f>
        <v>177</v>
      </c>
      <c r="T118" s="4">
        <f>Forward!T118+(-'Swap - Encargos'!$L35+'Swap - Encargos'!W35)</f>
        <v>172</v>
      </c>
      <c r="U118" s="4">
        <f>Forward!U118</f>
        <v>0</v>
      </c>
      <c r="V118" s="6"/>
      <c r="W118" s="20">
        <f t="shared" si="0"/>
        <v>213.44444444444446</v>
      </c>
      <c r="X118" s="20">
        <f t="shared" si="1"/>
        <v>214.18434343434342</v>
      </c>
      <c r="Y118" s="23">
        <f t="shared" si="2"/>
        <v>202.46666666666667</v>
      </c>
      <c r="Z118" s="23">
        <f t="shared" si="3"/>
        <v>207.84242424242416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133.05555555555554</v>
      </c>
      <c r="AJ118" s="9">
        <f t="shared" si="8"/>
        <v>0.38399871733205065</v>
      </c>
      <c r="AK118" s="9">
        <f t="shared" si="9"/>
        <v>0.38399871733205065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Encargos'!$L36+'Swap - Encargos'!P36)</f>
        <v>332</v>
      </c>
      <c r="N119" s="4">
        <f>Forward!N119+(-'Swap - Encargos'!$L36+'Swap - Encargos'!Q36)</f>
        <v>250</v>
      </c>
      <c r="O119" s="4">
        <f>Forward!O119+(-'Swap - Encargos'!$L36+'Swap - Encargos'!R36)</f>
        <v>204</v>
      </c>
      <c r="P119" s="4">
        <f>Forward!P119+(-'Swap - Encargos'!$L36+'Swap - Encargos'!S36)</f>
        <v>187</v>
      </c>
      <c r="Q119" s="4">
        <f>Forward!Q119+(-'Swap - Encargos'!$L36+'Swap - Encargos'!T36)</f>
        <v>184</v>
      </c>
      <c r="R119" s="4">
        <f>Forward!R119+(-'Swap - Encargos'!$L36+'Swap - Encargos'!U36)</f>
        <v>179</v>
      </c>
      <c r="S119" s="4">
        <f>Forward!S119+(-'Swap - Encargos'!$L36+'Swap - Encargos'!V36)</f>
        <v>174</v>
      </c>
      <c r="T119" s="4">
        <f>Forward!T119+(-'Swap - Encargos'!$L36+'Swap - Encargos'!W36)</f>
        <v>169</v>
      </c>
      <c r="U119" s="4">
        <f>Forward!U119</f>
        <v>0</v>
      </c>
      <c r="V119" s="6"/>
      <c r="W119" s="20">
        <f t="shared" si="0"/>
        <v>225.75</v>
      </c>
      <c r="X119" s="20">
        <f t="shared" si="1"/>
        <v>214.18434343434342</v>
      </c>
      <c r="Y119" s="23">
        <f t="shared" si="2"/>
        <v>208.45</v>
      </c>
      <c r="Z119" s="23">
        <f t="shared" si="3"/>
        <v>207.84242424242416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120.75</v>
      </c>
      <c r="AJ119" s="9">
        <f t="shared" si="8"/>
        <v>0.34848484848484851</v>
      </c>
      <c r="AK119" s="9">
        <f t="shared" si="9"/>
        <v>0.34848484848484851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Encargos'!$L37+'Swap - Encargos'!P37)</f>
        <v>295</v>
      </c>
      <c r="N120" s="4">
        <f>Forward!N120+(-'Swap - Encargos'!$L37+'Swap - Encargos'!Q37)</f>
        <v>186</v>
      </c>
      <c r="O120" s="4">
        <f>Forward!O120+(-'Swap - Encargos'!$L37+'Swap - Encargos'!R37)</f>
        <v>194</v>
      </c>
      <c r="P120" s="4">
        <f>Forward!P120+(-'Swap - Encargos'!$L37+'Swap - Encargos'!S37)</f>
        <v>186</v>
      </c>
      <c r="Q120" s="4">
        <f>Forward!Q120+(-'Swap - Encargos'!$L37+'Swap - Encargos'!T37)</f>
        <v>177</v>
      </c>
      <c r="R120" s="4">
        <f>Forward!R120+(-'Swap - Encargos'!$L37+'Swap - Encargos'!U37)</f>
        <v>175</v>
      </c>
      <c r="S120" s="4">
        <f>Forward!S120+(-'Swap - Encargos'!$L37+'Swap - Encargos'!V37)</f>
        <v>170</v>
      </c>
      <c r="T120" s="4">
        <f>Forward!T120+(-'Swap - Encargos'!$L37+'Swap - Encargos'!W37)</f>
        <v>165</v>
      </c>
      <c r="U120" s="4">
        <f>Forward!U120</f>
        <v>0</v>
      </c>
      <c r="V120" s="6"/>
      <c r="W120" s="20">
        <f t="shared" si="0"/>
        <v>194.72222222222223</v>
      </c>
      <c r="X120" s="20">
        <f t="shared" si="1"/>
        <v>214.18434343434342</v>
      </c>
      <c r="Y120" s="23">
        <f t="shared" si="2"/>
        <v>187.6</v>
      </c>
      <c r="Z120" s="23">
        <f t="shared" si="3"/>
        <v>207.84242424242416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151.77777777777777</v>
      </c>
      <c r="AJ120" s="9">
        <f t="shared" si="8"/>
        <v>0.43803110469777135</v>
      </c>
      <c r="AK120" s="9">
        <f t="shared" si="9"/>
        <v>0.43803110469777135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Encargos'!$L38+'Swap - Encargos'!P38)</f>
        <v>127</v>
      </c>
      <c r="N121" s="4">
        <f>Forward!N121+(-'Swap - Encargos'!$L38+'Swap - Encargos'!Q38)</f>
        <v>191</v>
      </c>
      <c r="O121" s="4">
        <f>Forward!O121+(-'Swap - Encargos'!$L38+'Swap - Encargos'!R38)</f>
        <v>196</v>
      </c>
      <c r="P121" s="4">
        <f>Forward!P121+(-'Swap - Encargos'!$L38+'Swap - Encargos'!S38)</f>
        <v>197</v>
      </c>
      <c r="Q121" s="4">
        <f>Forward!Q121+(-'Swap - Encargos'!$L38+'Swap - Encargos'!T38)</f>
        <v>193</v>
      </c>
      <c r="R121" s="4">
        <f>Forward!R121+(-'Swap - Encargos'!$L38+'Swap - Encargos'!U38)</f>
        <v>185</v>
      </c>
      <c r="S121" s="4">
        <f>Forward!S121+(-'Swap - Encargos'!$L38+'Swap - Encargos'!V38)</f>
        <v>180</v>
      </c>
      <c r="T121" s="4">
        <f>Forward!T121+(-'Swap - Encargos'!$L38+'Swap - Encargos'!W38)</f>
        <v>175</v>
      </c>
      <c r="U121" s="4">
        <f>Forward!U121</f>
        <v>0</v>
      </c>
      <c r="V121" s="6"/>
      <c r="W121" s="20">
        <f t="shared" si="0"/>
        <v>192.72222222222223</v>
      </c>
      <c r="X121" s="20">
        <f t="shared" si="1"/>
        <v>214.18434343434342</v>
      </c>
      <c r="Y121" s="23">
        <f t="shared" si="2"/>
        <v>191.43333333333334</v>
      </c>
      <c r="Z121" s="23">
        <f t="shared" si="3"/>
        <v>207.84242424242416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153.77777777777777</v>
      </c>
      <c r="AJ121" s="9">
        <f t="shared" si="8"/>
        <v>0.44380311046977711</v>
      </c>
      <c r="AK121" s="9">
        <f t="shared" si="9"/>
        <v>0.44380311046977711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Encargos'!$L39+'Swap - Encargos'!Q39)</f>
        <v>188</v>
      </c>
      <c r="O122" s="4">
        <f>Forward!O122+(-'Swap - Encargos'!$L39+'Swap - Encargos'!R39)</f>
        <v>203</v>
      </c>
      <c r="P122" s="4">
        <f>Forward!P122+(-'Swap - Encargos'!$L39+'Swap - Encargos'!S39)</f>
        <v>192</v>
      </c>
      <c r="Q122" s="4">
        <f>Forward!Q122+(-'Swap - Encargos'!$L39+'Swap - Encargos'!T39)</f>
        <v>186</v>
      </c>
      <c r="R122" s="4">
        <f>Forward!R122+(-'Swap - Encargos'!$L39+'Swap - Encargos'!U39)</f>
        <v>179</v>
      </c>
      <c r="S122" s="4">
        <f>Forward!S122+(-'Swap - Encargos'!$L39+'Swap - Encargos'!V39)</f>
        <v>174</v>
      </c>
      <c r="T122" s="4">
        <f>Forward!T122+(-'Swap - Encargos'!$L39+'Swap - Encargos'!W39)</f>
        <v>169</v>
      </c>
      <c r="U122" s="4">
        <f>Forward!U122</f>
        <v>0</v>
      </c>
      <c r="V122" s="6"/>
      <c r="W122" s="20">
        <f t="shared" si="0"/>
        <v>194.33333333333334</v>
      </c>
      <c r="X122" s="20">
        <f t="shared" si="1"/>
        <v>214.18434343434342</v>
      </c>
      <c r="Y122" s="23">
        <f t="shared" si="2"/>
        <v>189.6</v>
      </c>
      <c r="Z122" s="23">
        <f t="shared" si="3"/>
        <v>207.84242424242416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183.96666666666667</v>
      </c>
      <c r="AJ122" s="9">
        <f t="shared" si="8"/>
        <v>0.48629835227773371</v>
      </c>
      <c r="AK122" s="9">
        <f t="shared" si="9"/>
        <v>0.48629835227773371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Encargos'!$L40+'Swap - Encargos'!Q40)</f>
        <v>237</v>
      </c>
      <c r="O123" s="4">
        <f>Forward!O123+(-'Swap - Encargos'!$L40+'Swap - Encargos'!R40)</f>
        <v>223</v>
      </c>
      <c r="P123" s="4">
        <f>Forward!P123+(-'Swap - Encargos'!$L40+'Swap - Encargos'!S40)</f>
        <v>212</v>
      </c>
      <c r="Q123" s="4">
        <f>Forward!Q123+(-'Swap - Encargos'!$L40+'Swap - Encargos'!T40)</f>
        <v>193</v>
      </c>
      <c r="R123" s="4">
        <f>Forward!R123+(-'Swap - Encargos'!$L40+'Swap - Encargos'!U40)</f>
        <v>188</v>
      </c>
      <c r="S123" s="4">
        <f>Forward!S123+(-'Swap - Encargos'!$L40+'Swap - Encargos'!V40)</f>
        <v>183</v>
      </c>
      <c r="T123" s="4">
        <f>Forward!T123+(-'Swap - Encargos'!$L40+'Swap - Encargos'!W40)</f>
        <v>173</v>
      </c>
      <c r="U123" s="4">
        <f>Forward!U123</f>
        <v>0</v>
      </c>
      <c r="V123" s="6"/>
      <c r="W123" s="20">
        <f t="shared" si="0"/>
        <v>222.77777777777777</v>
      </c>
      <c r="X123" s="20">
        <f t="shared" si="1"/>
        <v>214.18434343434342</v>
      </c>
      <c r="Y123" s="23">
        <f t="shared" si="2"/>
        <v>209.7</v>
      </c>
      <c r="Z123" s="23">
        <f t="shared" si="3"/>
        <v>207.84242424242416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155.52222222222224</v>
      </c>
      <c r="AJ123" s="9">
        <f t="shared" si="8"/>
        <v>0.41110817399477195</v>
      </c>
      <c r="AK123" s="9">
        <f t="shared" si="9"/>
        <v>0.41110817399477195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Encargos'!$L41+'Swap - Encargos'!Q41)</f>
        <v>335</v>
      </c>
      <c r="O124" s="4">
        <f>Forward!O124+(-'Swap - Encargos'!$L41+'Swap - Encargos'!R41)</f>
        <v>248</v>
      </c>
      <c r="P124" s="4">
        <f>Forward!P124+(-'Swap - Encargos'!$L41+'Swap - Encargos'!S41)</f>
        <v>219</v>
      </c>
      <c r="Q124" s="4">
        <f>Forward!Q124+(-'Swap - Encargos'!$L41+'Swap - Encargos'!T41)</f>
        <v>203</v>
      </c>
      <c r="R124" s="4">
        <f>Forward!R124+(-'Swap - Encargos'!$L41+'Swap - Encargos'!U41)</f>
        <v>193</v>
      </c>
      <c r="S124" s="4">
        <f>Forward!S124+(-'Swap - Encargos'!$L41+'Swap - Encargos'!V41)</f>
        <v>192</v>
      </c>
      <c r="T124" s="4">
        <f>Forward!T124+(-'Swap - Encargos'!$L41+'Swap - Encargos'!W41)</f>
        <v>182</v>
      </c>
      <c r="U124" s="4">
        <f>Forward!U124</f>
        <v>0</v>
      </c>
      <c r="V124" s="6"/>
      <c r="W124" s="20">
        <f t="shared" si="0"/>
        <v>260</v>
      </c>
      <c r="X124" s="20">
        <f t="shared" si="1"/>
        <v>214.18434343434342</v>
      </c>
      <c r="Y124" s="23">
        <f t="shared" si="2"/>
        <v>234.83333333333334</v>
      </c>
      <c r="Z124" s="23">
        <f t="shared" si="3"/>
        <v>207.84242424242416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118.30000000000001</v>
      </c>
      <c r="AJ124" s="9">
        <f t="shared" si="8"/>
        <v>0.3127147766323024</v>
      </c>
      <c r="AK124" s="9">
        <f t="shared" si="9"/>
        <v>0.3127147766323024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Encargos'!$L42+'Swap - Encargos'!Q42)</f>
        <v>383</v>
      </c>
      <c r="O125" s="4">
        <f>Forward!O125+(-'Swap - Encargos'!$L42+'Swap - Encargos'!R42)</f>
        <v>279</v>
      </c>
      <c r="P125" s="4">
        <f>Forward!P125+(-'Swap - Encargos'!$L42+'Swap - Encargos'!S42)</f>
        <v>231</v>
      </c>
      <c r="Q125" s="4">
        <f>Forward!Q125+(-'Swap - Encargos'!$L42+'Swap - Encargos'!T42)</f>
        <v>208</v>
      </c>
      <c r="R125" s="4">
        <f>Forward!R125+(-'Swap - Encargos'!$L42+'Swap - Encargos'!U42)</f>
        <v>200</v>
      </c>
      <c r="S125" s="4">
        <f>Forward!S125+(-'Swap - Encargos'!$L42+'Swap - Encargos'!V42)</f>
        <v>200</v>
      </c>
      <c r="T125" s="4">
        <f>Forward!T125+(-'Swap - Encargos'!$L42+'Swap - Encargos'!W42)</f>
        <v>190</v>
      </c>
      <c r="U125" s="4">
        <f>Forward!U125</f>
        <v>0</v>
      </c>
      <c r="V125" s="6"/>
      <c r="W125" s="20">
        <f t="shared" si="0"/>
        <v>283.08333333333331</v>
      </c>
      <c r="X125" s="20">
        <f t="shared" si="1"/>
        <v>214.18434343434342</v>
      </c>
      <c r="Y125" s="23">
        <f t="shared" si="2"/>
        <v>251.05</v>
      </c>
      <c r="Z125" s="23">
        <f t="shared" si="3"/>
        <v>207.84242424242416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95.216666666666697</v>
      </c>
      <c r="AJ125" s="9">
        <f t="shared" si="8"/>
        <v>0.25169618468587546</v>
      </c>
      <c r="AK125" s="9">
        <f t="shared" si="9"/>
        <v>0.25169618468587546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Encargos'!$L43+'Swap - Encargos'!Q43)</f>
        <v>365</v>
      </c>
      <c r="O126" s="4">
        <f>Forward!O126+(-'Swap - Encargos'!$L43+'Swap - Encargos'!R43)</f>
        <v>276</v>
      </c>
      <c r="P126" s="4">
        <f>Forward!P126+(-'Swap - Encargos'!$L43+'Swap - Encargos'!S43)</f>
        <v>231</v>
      </c>
      <c r="Q126" s="4">
        <f>Forward!Q126+(-'Swap - Encargos'!$L43+'Swap - Encargos'!T43)</f>
        <v>208</v>
      </c>
      <c r="R126" s="4">
        <f>Forward!R126+(-'Swap - Encargos'!$L43+'Swap - Encargos'!U43)</f>
        <v>208</v>
      </c>
      <c r="S126" s="4">
        <f>Forward!S126+(-'Swap - Encargos'!$L43+'Swap - Encargos'!V43)</f>
        <v>199</v>
      </c>
      <c r="T126" s="4">
        <f>Forward!T126+(-'Swap - Encargos'!$L43+'Swap - Encargos'!W43)</f>
        <v>191</v>
      </c>
      <c r="U126" s="4">
        <f>Forward!U126</f>
        <v>0</v>
      </c>
      <c r="V126" s="6"/>
      <c r="W126" s="20">
        <f t="shared" si="0"/>
        <v>273.22222222222223</v>
      </c>
      <c r="X126" s="20">
        <f t="shared" si="1"/>
        <v>214.18434343434342</v>
      </c>
      <c r="Y126" s="23">
        <f t="shared" si="2"/>
        <v>246.53333333333333</v>
      </c>
      <c r="Z126" s="23">
        <f t="shared" si="3"/>
        <v>207.84242424242416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105.07777777777778</v>
      </c>
      <c r="AJ126" s="9">
        <f t="shared" si="8"/>
        <v>0.27776309219608192</v>
      </c>
      <c r="AK126" s="9">
        <f t="shared" si="9"/>
        <v>0.27776309219608192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Encargos'!$L44+'Swap - Encargos'!Q44)</f>
        <v>372</v>
      </c>
      <c r="O127" s="4">
        <f>Forward!O127+(-'Swap - Encargos'!$L44+'Swap - Encargos'!R44)</f>
        <v>283</v>
      </c>
      <c r="P127" s="4">
        <f>Forward!P127+(-'Swap - Encargos'!$L44+'Swap - Encargos'!S44)</f>
        <v>232</v>
      </c>
      <c r="Q127" s="4">
        <f>Forward!Q127+(-'Swap - Encargos'!$L44+'Swap - Encargos'!T44)</f>
        <v>215</v>
      </c>
      <c r="R127" s="4">
        <f>Forward!R127+(-'Swap - Encargos'!$L44+'Swap - Encargos'!U44)</f>
        <v>207</v>
      </c>
      <c r="S127" s="4">
        <f>Forward!S127+(-'Swap - Encargos'!$L44+'Swap - Encargos'!V44)</f>
        <v>200</v>
      </c>
      <c r="T127" s="4">
        <f>Forward!T127+(-'Swap - Encargos'!$L44+'Swap - Encargos'!W44)</f>
        <v>187</v>
      </c>
      <c r="U127" s="4">
        <f>Forward!U127</f>
        <v>0</v>
      </c>
      <c r="V127" s="6"/>
      <c r="W127" s="20">
        <f t="shared" si="0"/>
        <v>273.86111111111109</v>
      </c>
      <c r="X127" s="20">
        <f t="shared" si="1"/>
        <v>214.18434343434342</v>
      </c>
      <c r="Y127" s="23">
        <f t="shared" si="2"/>
        <v>247.46666666666667</v>
      </c>
      <c r="Z127" s="23">
        <f t="shared" si="3"/>
        <v>207.84242424242416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104.43888888888893</v>
      </c>
      <c r="AJ127" s="9">
        <f t="shared" si="8"/>
        <v>0.27607425030105454</v>
      </c>
      <c r="AK127" s="9">
        <f t="shared" si="9"/>
        <v>0.27607425030105454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Encargos'!$L45+'Swap - Encargos'!Q45)</f>
        <v>323</v>
      </c>
      <c r="O128" s="4">
        <f>Forward!O128+(-'Swap - Encargos'!$L45+'Swap - Encargos'!R45)</f>
        <v>279</v>
      </c>
      <c r="P128" s="4">
        <f>Forward!P128+(-'Swap - Encargos'!$L45+'Swap - Encargos'!S45)</f>
        <v>237</v>
      </c>
      <c r="Q128" s="4">
        <f>Forward!Q128+(-'Swap - Encargos'!$L45+'Swap - Encargos'!T45)</f>
        <v>216</v>
      </c>
      <c r="R128" s="4">
        <f>Forward!R128+(-'Swap - Encargos'!$L45+'Swap - Encargos'!U45)</f>
        <v>209</v>
      </c>
      <c r="S128" s="4">
        <f>Forward!S128+(-'Swap - Encargos'!$L45+'Swap - Encargos'!V45)</f>
        <v>204</v>
      </c>
      <c r="T128" s="4">
        <f>Forward!T128+(-'Swap - Encargos'!$L45+'Swap - Encargos'!W45)</f>
        <v>192</v>
      </c>
      <c r="U128" s="4">
        <f>Forward!U128</f>
        <v>0</v>
      </c>
      <c r="V128" s="6"/>
      <c r="W128" s="20">
        <f t="shared" si="0"/>
        <v>261.83333333333331</v>
      </c>
      <c r="X128" s="20">
        <f t="shared" si="1"/>
        <v>214.18434343434342</v>
      </c>
      <c r="Y128" s="23">
        <f t="shared" si="2"/>
        <v>240.9</v>
      </c>
      <c r="Z128" s="23">
        <f t="shared" si="3"/>
        <v>207.84242424242416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116.4666666666667</v>
      </c>
      <c r="AJ128" s="9">
        <f t="shared" si="8"/>
        <v>0.30786853467265846</v>
      </c>
      <c r="AK128" s="9">
        <f t="shared" si="9"/>
        <v>0.30786853467265846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Encargos'!$L46+'Swap - Encargos'!Q46)</f>
        <v>304</v>
      </c>
      <c r="O129" s="4">
        <f>Forward!O129+(-'Swap - Encargos'!$L46+'Swap - Encargos'!R46)</f>
        <v>276</v>
      </c>
      <c r="P129" s="4">
        <f>Forward!P129+(-'Swap - Encargos'!$L46+'Swap - Encargos'!S46)</f>
        <v>234</v>
      </c>
      <c r="Q129" s="4">
        <f>Forward!Q129+(-'Swap - Encargos'!$L46+'Swap - Encargos'!T46)</f>
        <v>215</v>
      </c>
      <c r="R129" s="4">
        <f>Forward!R129+(-'Swap - Encargos'!$L46+'Swap - Encargos'!U46)</f>
        <v>212</v>
      </c>
      <c r="S129" s="4">
        <f>Forward!S129+(-'Swap - Encargos'!$L46+'Swap - Encargos'!V46)</f>
        <v>200</v>
      </c>
      <c r="T129" s="4">
        <f>Forward!T129+(-'Swap - Encargos'!$L46+'Swap - Encargos'!W46)</f>
        <v>208</v>
      </c>
      <c r="U129" s="4">
        <f>Forward!U129</f>
        <v>0</v>
      </c>
      <c r="V129" s="6"/>
      <c r="W129" s="20">
        <f t="shared" si="0"/>
        <v>254.02777777777777</v>
      </c>
      <c r="X129" s="20">
        <f t="shared" si="1"/>
        <v>214.18434343434342</v>
      </c>
      <c r="Y129" s="23">
        <f t="shared" si="2"/>
        <v>236.06666666666666</v>
      </c>
      <c r="Z129" s="23">
        <f t="shared" si="3"/>
        <v>207.84242424242416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124.27222222222224</v>
      </c>
      <c r="AJ129" s="9">
        <f t="shared" si="8"/>
        <v>0.32850177695538524</v>
      </c>
      <c r="AK129" s="9">
        <f t="shared" si="9"/>
        <v>0.32850177695538524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Encargos'!$L47+'Swap - Encargos'!Q47)</f>
        <v>342</v>
      </c>
      <c r="O130" s="4">
        <f>Forward!O130+(-'Swap - Encargos'!$L47+'Swap - Encargos'!R47)</f>
        <v>297</v>
      </c>
      <c r="P130" s="4">
        <f>Forward!P130+(-'Swap - Encargos'!$L47+'Swap - Encargos'!S47)</f>
        <v>250</v>
      </c>
      <c r="Q130" s="4">
        <f>Forward!Q130+(-'Swap - Encargos'!$L47+'Swap - Encargos'!T47)</f>
        <v>232</v>
      </c>
      <c r="R130" s="4">
        <f>Forward!R130+(-'Swap - Encargos'!$L47+'Swap - Encargos'!U47)</f>
        <v>225</v>
      </c>
      <c r="S130" s="4">
        <f>Forward!S130+(-'Swap - Encargos'!$L47+'Swap - Encargos'!V47)</f>
        <v>219</v>
      </c>
      <c r="T130" s="4">
        <f>Forward!T130+(-'Swap - Encargos'!$L47+'Swap - Encargos'!W47)</f>
        <v>217</v>
      </c>
      <c r="U130" s="4">
        <f>Forward!U130</f>
        <v>0</v>
      </c>
      <c r="V130" s="6"/>
      <c r="W130" s="20">
        <f t="shared" si="0"/>
        <v>271.88888888888891</v>
      </c>
      <c r="X130" s="20">
        <f t="shared" si="1"/>
        <v>214.18434343434342</v>
      </c>
      <c r="Y130" s="23">
        <f t="shared" si="2"/>
        <v>252.8</v>
      </c>
      <c r="Z130" s="23">
        <f t="shared" si="3"/>
        <v>207.84242424242416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106.4111111111111</v>
      </c>
      <c r="AJ130" s="9">
        <f t="shared" si="8"/>
        <v>0.28128763180309568</v>
      </c>
      <c r="AK130" s="9">
        <f t="shared" si="9"/>
        <v>0.28128763180309568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Encargos'!$L48+'Swap - Encargos'!Q48)</f>
        <v>332</v>
      </c>
      <c r="O131" s="4">
        <f>Forward!O131+(-'Swap - Encargos'!$L48+'Swap - Encargos'!R48)</f>
        <v>283</v>
      </c>
      <c r="P131" s="4">
        <f>Forward!P131+(-'Swap - Encargos'!$L48+'Swap - Encargos'!S48)</f>
        <v>254</v>
      </c>
      <c r="Q131" s="4">
        <f>Forward!Q131+(-'Swap - Encargos'!$L48+'Swap - Encargos'!T48)</f>
        <v>243</v>
      </c>
      <c r="R131" s="4">
        <f>Forward!R131+(-'Swap - Encargos'!$L48+'Swap - Encargos'!U48)</f>
        <v>234</v>
      </c>
      <c r="S131" s="4">
        <f>Forward!S131+(-'Swap - Encargos'!$L48+'Swap - Encargos'!V48)</f>
        <v>228</v>
      </c>
      <c r="T131" s="4">
        <f>Forward!T131+(-'Swap - Encargos'!$L48+'Swap - Encargos'!W48)</f>
        <v>230</v>
      </c>
      <c r="U131" s="4">
        <f>Forward!U131</f>
        <v>0</v>
      </c>
      <c r="V131" s="6"/>
      <c r="W131" s="20">
        <f t="shared" si="0"/>
        <v>267.41666666666669</v>
      </c>
      <c r="X131" s="20">
        <f t="shared" si="1"/>
        <v>214.18434343434342</v>
      </c>
      <c r="Y131" s="23">
        <f t="shared" si="2"/>
        <v>253.6</v>
      </c>
      <c r="Z131" s="23">
        <f t="shared" si="3"/>
        <v>207.84242424242416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110.88333333333333</v>
      </c>
      <c r="AJ131" s="9">
        <f t="shared" si="8"/>
        <v>0.29310952506828791</v>
      </c>
      <c r="AK131" s="9">
        <f>IF(AJ131&gt;0,AJ131,0)</f>
        <v>0.29310952506828791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Encargos'!$L49+'Swap - Encargos'!Q49)</f>
        <v>308</v>
      </c>
      <c r="O132" s="4">
        <f>Forward!O132+(-'Swap - Encargos'!$L49+'Swap - Encargos'!R49)</f>
        <v>284</v>
      </c>
      <c r="P132" s="4">
        <f>Forward!P132+(-'Swap - Encargos'!$L49+'Swap - Encargos'!S49)</f>
        <v>241</v>
      </c>
      <c r="Q132" s="4">
        <f>Forward!Q132+(-'Swap - Encargos'!$L49+'Swap - Encargos'!T49)</f>
        <v>235</v>
      </c>
      <c r="R132" s="4">
        <f>Forward!R132+(-'Swap - Encargos'!$L49+'Swap - Encargos'!U49)</f>
        <v>231</v>
      </c>
      <c r="S132" s="4">
        <f>Forward!S132+(-'Swap - Encargos'!$L49+'Swap - Encargos'!V49)</f>
        <v>223</v>
      </c>
      <c r="T132" s="4">
        <f>Forward!T132+(-'Swap - Encargos'!$L49+'Swap - Encargos'!W49)</f>
        <v>223</v>
      </c>
      <c r="U132" s="4">
        <f>Forward!U132</f>
        <v>0</v>
      </c>
      <c r="V132" s="6"/>
      <c r="W132" s="20">
        <f t="shared" si="0"/>
        <v>257.38888888888891</v>
      </c>
      <c r="X132" s="20">
        <f t="shared" si="1"/>
        <v>214.18434343434342</v>
      </c>
      <c r="Y132" s="23">
        <f t="shared" si="2"/>
        <v>245.63333333333333</v>
      </c>
      <c r="Z132" s="23">
        <f t="shared" si="3"/>
        <v>207.84242424242416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120.9111111111111</v>
      </c>
      <c r="AJ132" s="9">
        <f t="shared" si="8"/>
        <v>0.3196170000293711</v>
      </c>
      <c r="AK132" s="9">
        <f>IF(AJ132&gt;0,AJ132,0)</f>
        <v>0.3196170000293711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Encargos'!$L50+'Swap - Encargos'!Q50)</f>
        <v>332</v>
      </c>
      <c r="O133" s="4">
        <f>Forward!O133+(-'Swap - Encargos'!$L50+'Swap - Encargos'!R50)</f>
        <v>330</v>
      </c>
      <c r="P133" s="4">
        <f>Forward!P133+(-'Swap - Encargos'!$L50+'Swap - Encargos'!S50)</f>
        <v>286</v>
      </c>
      <c r="Q133" s="4">
        <f>Forward!Q133+(-'Swap - Encargos'!$L50+'Swap - Encargos'!T50)</f>
        <v>280</v>
      </c>
      <c r="R133" s="4">
        <f>Forward!R133+(-'Swap - Encargos'!$L50+'Swap - Encargos'!U50)</f>
        <v>250</v>
      </c>
      <c r="S133" s="4">
        <f>Forward!S133+(-'Swap - Encargos'!$L50+'Swap - Encargos'!V50)</f>
        <v>227</v>
      </c>
      <c r="T133" s="4">
        <f>Forward!T133+(-'Swap - Encargos'!$L50+'Swap - Encargos'!W50)</f>
        <v>220</v>
      </c>
      <c r="U133" s="4">
        <f>Forward!U133</f>
        <v>0</v>
      </c>
      <c r="V133" s="6"/>
      <c r="W133" s="20">
        <f t="shared" si="0"/>
        <v>300.11111111111109</v>
      </c>
      <c r="X133" s="20">
        <f t="shared" si="1"/>
        <v>214.18434343434342</v>
      </c>
      <c r="Y133" s="23">
        <f t="shared" si="2"/>
        <v>276.35000000000002</v>
      </c>
      <c r="Z133" s="23">
        <f t="shared" si="3"/>
        <v>207.84242424242416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78.188888888888926</v>
      </c>
      <c r="AJ133" s="9">
        <f t="shared" si="8"/>
        <v>0.20668487678796965</v>
      </c>
      <c r="AK133" s="9">
        <f>IF(AJ133&gt;0,AJ133,0)</f>
        <v>0.20668487678796965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Encargos'!$L51+'Swap - Encargos'!R51)</f>
        <v>377</v>
      </c>
      <c r="P134" s="4">
        <f>Forward!P134+(-'Swap - Encargos'!$L51+'Swap - Encargos'!S51)</f>
        <v>314</v>
      </c>
      <c r="Q134" s="4">
        <f>Forward!Q134+(-'Swap - Encargos'!$L51+'Swap - Encargos'!T51)</f>
        <v>300</v>
      </c>
      <c r="R134" s="4">
        <f>Forward!R134+(-'Swap - Encargos'!$L51+'Swap - Encargos'!U51)</f>
        <v>278</v>
      </c>
      <c r="S134" s="4">
        <f>Forward!S134+(-'Swap - Encargos'!$L51+'Swap - Encargos'!V51)</f>
        <v>240</v>
      </c>
      <c r="T134" s="4">
        <f>Forward!T134+(-'Swap - Encargos'!$L51+'Swap - Encargos'!W51)</f>
        <v>226</v>
      </c>
      <c r="U134" s="4">
        <f>Forward!U134</f>
        <v>0</v>
      </c>
      <c r="V134" s="6"/>
      <c r="W134" s="20">
        <f t="shared" si="0"/>
        <v>330.33333333333331</v>
      </c>
      <c r="X134" s="20">
        <f t="shared" si="1"/>
        <v>214.18434343434342</v>
      </c>
      <c r="Y134" s="23">
        <f t="shared" si="2"/>
        <v>301.8</v>
      </c>
      <c r="Z134" s="23">
        <f t="shared" si="3"/>
        <v>207.84242424242416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59.666666666666686</v>
      </c>
      <c r="AJ134" s="9">
        <f t="shared" si="8"/>
        <v>0.15299145299145303</v>
      </c>
      <c r="AK134" s="9">
        <f>IF(AJ134&gt;0,AJ134,0)</f>
        <v>0.15299145299145303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Encargos'!$L52+'Swap - Encargos'!R52)</f>
        <v>447</v>
      </c>
      <c r="P135" s="4">
        <f>Forward!P135+(-'Swap - Encargos'!$L52+'Swap - Encargos'!S52)</f>
        <v>334</v>
      </c>
      <c r="Q135" s="4">
        <f>Forward!Q135+(-'Swap - Encargos'!$L52+'Swap - Encargos'!T52)</f>
        <v>320</v>
      </c>
      <c r="R135" s="4">
        <f>Forward!R135+(-'Swap - Encargos'!$L52+'Swap - Encargos'!U52)</f>
        <v>292</v>
      </c>
      <c r="S135" s="4">
        <f>Forward!S135+(-'Swap - Encargos'!$L52+'Swap - Encargos'!V52)</f>
        <v>270</v>
      </c>
      <c r="T135" s="4">
        <f>Forward!T135+(-'Swap - Encargos'!$L52+'Swap - Encargos'!W52)</f>
        <v>232</v>
      </c>
      <c r="U135" s="4">
        <f>Forward!U135</f>
        <v>0</v>
      </c>
      <c r="V135" s="6"/>
      <c r="W135" s="20">
        <f t="shared" si="0"/>
        <v>362.69444444444446</v>
      </c>
      <c r="X135" s="20">
        <f t="shared" si="1"/>
        <v>214.18434343434342</v>
      </c>
      <c r="Y135" s="23">
        <f t="shared" si="2"/>
        <v>329.01666666666665</v>
      </c>
      <c r="Z135" s="23">
        <f t="shared" si="3"/>
        <v>207.84242424242416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27.305555555555543</v>
      </c>
      <c r="AJ135" s="9">
        <f>(AE135-W135)/AE135</f>
        <v>7.0014245014244983E-2</v>
      </c>
      <c r="AK135" s="9">
        <f>IF(AJ135&gt;0,AJ135,0)</f>
        <v>7.0014245014244983E-2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Encargos'!$L53+'Swap - Encargos'!R53)</f>
        <v>414</v>
      </c>
      <c r="P136" s="4">
        <f>Forward!P136+(-'Swap - Encargos'!$L53+'Swap - Encargos'!S53)</f>
        <v>319</v>
      </c>
      <c r="Q136" s="4">
        <f>Forward!Q136+(-'Swap - Encargos'!$L53+'Swap - Encargos'!T53)</f>
        <v>300</v>
      </c>
      <c r="R136" s="4">
        <f>Forward!R136+(-'Swap - Encargos'!$L53+'Swap - Encargos'!U53)</f>
        <v>280</v>
      </c>
      <c r="S136" s="4">
        <f>Forward!S136+(-'Swap - Encargos'!$L53+'Swap - Encargos'!V53)</f>
        <v>259</v>
      </c>
      <c r="T136" s="4">
        <f>Forward!T136+(-'Swap - Encargos'!$L53+'Swap - Encargos'!W53)</f>
        <v>235</v>
      </c>
      <c r="U136" s="4">
        <f>Forward!U136</f>
        <v>0</v>
      </c>
      <c r="V136" s="6"/>
      <c r="W136" s="20">
        <f t="shared" si="0"/>
        <v>336.88888888888891</v>
      </c>
      <c r="X136" s="20">
        <f t="shared" si="1"/>
        <v>214.18434343434342</v>
      </c>
      <c r="Y136" s="23">
        <f t="shared" si="2"/>
        <v>308.43333333333334</v>
      </c>
      <c r="Z136" s="23">
        <f t="shared" si="3"/>
        <v>207.84242424242416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53.111111111111086</v>
      </c>
      <c r="AJ136" s="9">
        <f t="shared" ref="AJ136:AJ139" si="18">(AE136-W136)/AE136</f>
        <v>0.13618233618233611</v>
      </c>
      <c r="AK136" s="9">
        <f t="shared" ref="AK136:AK139" si="19">IF(AJ136&gt;0,AJ136,0)</f>
        <v>0.13618233618233611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Encargos'!$L54+'Swap - Encargos'!R54)</f>
        <v>341</v>
      </c>
      <c r="P137" s="4">
        <f>Forward!P137+(-'Swap - Encargos'!$L54+'Swap - Encargos'!S54)</f>
        <v>317</v>
      </c>
      <c r="Q137" s="4">
        <f>Forward!Q137+(-'Swap - Encargos'!$L54+'Swap - Encargos'!T54)</f>
        <v>303</v>
      </c>
      <c r="R137" s="4">
        <f>Forward!R137+(-'Swap - Encargos'!$L54+'Swap - Encargos'!U54)</f>
        <v>278</v>
      </c>
      <c r="S137" s="4">
        <f>Forward!S137+(-'Swap - Encargos'!$L54+'Swap - Encargos'!V54)</f>
        <v>251</v>
      </c>
      <c r="T137" s="4">
        <f>Forward!T137+(-'Swap - Encargos'!$L54+'Swap - Encargos'!W54)</f>
        <v>237</v>
      </c>
      <c r="U137" s="4">
        <f>Forward!U137</f>
        <v>0</v>
      </c>
      <c r="V137" s="4"/>
      <c r="W137" s="20">
        <f t="shared" si="0"/>
        <v>315.08333333333331</v>
      </c>
      <c r="X137" s="20">
        <f t="shared" si="1"/>
        <v>214.18434343434342</v>
      </c>
      <c r="Y137" s="23">
        <f t="shared" si="2"/>
        <v>292.8</v>
      </c>
      <c r="Z137" s="23">
        <f t="shared" si="3"/>
        <v>207.84242424242416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74.916666666666686</v>
      </c>
      <c r="AJ137" s="9">
        <f t="shared" si="18"/>
        <v>0.19209401709401713</v>
      </c>
      <c r="AK137" s="9">
        <f t="shared" si="19"/>
        <v>0.19209401709401713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Encargos'!$L55+'Swap - Encargos'!R55)</f>
        <v>349</v>
      </c>
      <c r="P138" s="4">
        <f>Forward!P138+(-'Swap - Encargos'!$L55+'Swap - Encargos'!S55)</f>
        <v>335</v>
      </c>
      <c r="Q138" s="4">
        <f>Forward!Q138+(-'Swap - Encargos'!$L55+'Swap - Encargos'!T55)</f>
        <v>314</v>
      </c>
      <c r="R138" s="4">
        <f>Forward!R138+(-'Swap - Encargos'!$L55+'Swap - Encargos'!U55)</f>
        <v>287</v>
      </c>
      <c r="S138" s="4">
        <f>Forward!S138+(-'Swap - Encargos'!$L55+'Swap - Encargos'!V55)</f>
        <v>270</v>
      </c>
      <c r="T138" s="4">
        <f>Forward!T138+(-'Swap - Encargos'!$L55+'Swap - Encargos'!W55)</f>
        <v>239</v>
      </c>
      <c r="U138" s="4">
        <f>Forward!U138</f>
        <v>0</v>
      </c>
      <c r="V138" s="4"/>
      <c r="W138" s="20">
        <f t="shared" si="0"/>
        <v>325.77777777777777</v>
      </c>
      <c r="X138" s="20">
        <f t="shared" si="1"/>
        <v>214.18434343434342</v>
      </c>
      <c r="Y138" s="23">
        <f t="shared" si="2"/>
        <v>303.66666666666669</v>
      </c>
      <c r="Z138" s="23">
        <f t="shared" si="3"/>
        <v>207.84242424242416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64.222222222222229</v>
      </c>
      <c r="AJ138" s="9">
        <f t="shared" si="18"/>
        <v>0.16467236467236468</v>
      </c>
      <c r="AK138" s="9">
        <f t="shared" si="19"/>
        <v>0.16467236467236468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Encargos'!$L56+'Swap - Encargos'!R56)</f>
        <v>336</v>
      </c>
      <c r="P139" s="4">
        <f>Forward!P139+(-'Swap - Encargos'!$L56+'Swap - Encargos'!S56)</f>
        <v>333</v>
      </c>
      <c r="Q139" s="4">
        <f>Forward!Q139+(-'Swap - Encargos'!$L56+'Swap - Encargos'!T56)</f>
        <v>315</v>
      </c>
      <c r="R139" s="4">
        <f>Forward!R139+(-'Swap - Encargos'!$L56+'Swap - Encargos'!U56)</f>
        <v>289</v>
      </c>
      <c r="S139" s="4">
        <f>Forward!S139+(-'Swap - Encargos'!$L56+'Swap - Encargos'!V56)</f>
        <v>272</v>
      </c>
      <c r="T139" s="4">
        <f>Forward!T139+(-'Swap - Encargos'!$L56+'Swap - Encargos'!W56)</f>
        <v>240</v>
      </c>
      <c r="U139" s="4">
        <f>Forward!U139</f>
        <v>0</v>
      </c>
      <c r="V139" s="4"/>
      <c r="W139" s="20">
        <f t="shared" si="0"/>
        <v>321.47222222222223</v>
      </c>
      <c r="X139" s="20">
        <f t="shared" si="1"/>
        <v>214.18434343434342</v>
      </c>
      <c r="Y139" s="23">
        <f t="shared" si="2"/>
        <v>301</v>
      </c>
      <c r="Z139" s="23">
        <f t="shared" si="3"/>
        <v>207.84242424242416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68.527777777777771</v>
      </c>
      <c r="AJ139" s="9">
        <f t="shared" si="18"/>
        <v>0.17571225071225069</v>
      </c>
      <c r="AK139" s="9">
        <f t="shared" si="19"/>
        <v>0.17571225071225069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Encargos'!$L57+'Swap - Encargos'!R57)</f>
        <v>286</v>
      </c>
      <c r="P140" s="4">
        <f>Forward!P140+(-'Swap - Encargos'!$L57+'Swap - Encargos'!S57)</f>
        <v>338</v>
      </c>
      <c r="Q140" s="4">
        <f>Forward!Q140+(-'Swap - Encargos'!$L57+'Swap - Encargos'!T57)</f>
        <v>308</v>
      </c>
      <c r="R140" s="4">
        <f>Forward!R140+(-'Swap - Encargos'!$L57+'Swap - Encargos'!U57)</f>
        <v>279</v>
      </c>
      <c r="S140" s="4">
        <f>Forward!S140+(-'Swap - Encargos'!$L57+'Swap - Encargos'!V57)</f>
        <v>268</v>
      </c>
      <c r="T140" s="4">
        <f>Forward!T140+(-'Swap - Encargos'!$L57+'Swap - Encargos'!W57)</f>
        <v>241</v>
      </c>
      <c r="U140" s="4">
        <f>Forward!U140</f>
        <v>0</v>
      </c>
      <c r="V140" s="4"/>
      <c r="W140" s="20">
        <f t="shared" si="0"/>
        <v>309.5</v>
      </c>
      <c r="X140" s="20">
        <f t="shared" si="1"/>
        <v>214.18434343434342</v>
      </c>
      <c r="Y140" s="23">
        <f t="shared" si="2"/>
        <v>291.3</v>
      </c>
      <c r="Z140" s="23">
        <f t="shared" si="3"/>
        <v>207.84242424242416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80.5</v>
      </c>
      <c r="AJ140" s="9">
        <f t="shared" ref="AJ140" si="23">(AE140-W140)/AE140</f>
        <v>0.2064102564102564</v>
      </c>
      <c r="AK140" s="9">
        <f t="shared" ref="AK140" si="24">IF(AJ140&gt;0,AJ140,0)</f>
        <v>0.2064102564102564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370C-1586-4827-ABE9-C900E27A78D2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Encargos'!$L3+'Swap - Encargos'!N3)*(1+SUM($B86:$B$228))</f>
        <v>273.01889999999997</v>
      </c>
      <c r="L86" s="4">
        <f>Forward!L86*(1+SUM($B86:$B$228))+(-'Swap - Encargos'!C3-'Swap - Encargos'!$L3+'Swap - Encargos'!O3)*(1+SUM($B86:$B$228))</f>
        <v>285.26189999999997</v>
      </c>
      <c r="M86" s="4">
        <f>Forward!M86*(1+SUM($B86:$B$228))+(-'Swap - Encargos'!D3-'Swap - Encargos'!$L3+'Swap - Encargos'!P3)*(1+SUM($B86:$B$228))</f>
        <v>263.22450000000003</v>
      </c>
      <c r="N86" s="4">
        <f>Forward!N86*(1+SUM($B86:$B$228))+(-'Swap - Encargos'!E3-'Swap - Encargos'!$L3+'Swap - Encargos'!Q3)*(1+SUM($B86:$B$228))</f>
        <v>244.85999999999999</v>
      </c>
      <c r="O86" s="4">
        <f>Forward!O86*(1+SUM($B86:$B$228))+(-'Swap - Encargos'!F3-'Swap - Encargos'!$L3+'Swap - Encargos'!R3)*(1+SUM($B86:$B$228))</f>
        <v>235.06559999999999</v>
      </c>
      <c r="P86" s="4">
        <f>Forward!P86*(1+SUM($B86:$B$228))+(-'Swap - Encargos'!G3-'Swap - Encargos'!$L3+'Swap - Encargos'!S3)*(1+SUM($B86:$B$228))</f>
        <v>232.61699999999999</v>
      </c>
      <c r="Q86" s="4">
        <f>Forward!Q86*(1+SUM($B86:$B$228))+(-'Swap - Encargos'!H3-'Swap - Encargos'!$L3+'Swap - Encargos'!T3)*(1+SUM($B86:$B$228))</f>
        <v>228.94409999999999</v>
      </c>
      <c r="R86" s="4">
        <f>Forward!R86*(1+SUM($B86:$B$228))+(-'Swap - Encargos'!I3-'Swap - Encargos'!$L3+'Swap - Encargos'!U3)*(1+SUM($B86:$B$228))</f>
        <v>224.04689999999999</v>
      </c>
      <c r="S86" s="4">
        <f>Forward!S86*(1+SUM($B86:$B$228))+(-'Swap - Encargos'!J3-'Swap - Encargos'!$L3+'Swap - Encargos'!V3)*(1+SUM($B86:$B$228))</f>
        <v>217.9254</v>
      </c>
      <c r="T86" s="4">
        <f>Forward!T86*(1+SUM($B86:$B$228))+(-'Swap - Encargos'!K3-'Swap - Encargos'!$L3+'Swap - Encargos'!W3)*(1+SUM($B86:$B$228))</f>
        <v>211.8039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273.83510000000001</v>
      </c>
      <c r="X86" s="20">
        <f t="shared" ref="X86:X140" si="1">AVERAGE($W$2:$W$198)</f>
        <v>217.66900494949493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260.28618</v>
      </c>
      <c r="Z86" s="23">
        <f t="shared" ref="Z86:Z140" si="3">AVERAGE($Y$2:$Y$198)</f>
        <v>214.75057690909091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100.80069999999995</v>
      </c>
      <c r="AJ86" s="9">
        <f t="shared" ref="AJ86:AJ134" si="8">(AE86-W86)/AE86</f>
        <v>0.26906318082788661</v>
      </c>
      <c r="AK86" s="9">
        <f t="shared" ref="AK86:AK130" si="9">IF(AJ86&gt;0,AJ86,0)</f>
        <v>0.26906318082788661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Encargos'!$L4+'Swap - Encargos'!N4)*(1+SUM($B87:$B$228))</f>
        <v>188.92950000000002</v>
      </c>
      <c r="L87" s="4">
        <f>Forward!L87*(1+SUM($B87:$B$228))+(-'Swap - Encargos'!C4-'Swap - Encargos'!$L4+'Swap - Encargos'!O4)*(1+SUM($B87:$B$228))</f>
        <v>270.5958</v>
      </c>
      <c r="M87" s="4">
        <f>Forward!M87*(1+SUM($B87:$B$228))+(-'Swap - Encargos'!D4-'Swap - Encargos'!$L4+'Swap - Encargos'!P4)*(1+SUM($B87:$B$228))</f>
        <v>265.72019999999998</v>
      </c>
      <c r="N87" s="4">
        <f>Forward!N87*(1+SUM($B87:$B$228))+(-'Swap - Encargos'!E4-'Swap - Encargos'!$L4+'Swap - Encargos'!Q4)*(1+SUM($B87:$B$228))</f>
        <v>243.78000000000003</v>
      </c>
      <c r="O87" s="4">
        <f>Forward!O87*(1+SUM($B87:$B$228))+(-'Swap - Encargos'!F4-'Swap - Encargos'!$L4+'Swap - Encargos'!R4)*(1+SUM($B87:$B$228))</f>
        <v>241.34220000000002</v>
      </c>
      <c r="P87" s="4">
        <f>Forward!P87*(1+SUM($B87:$B$228))+(-'Swap - Encargos'!G4-'Swap - Encargos'!$L4+'Swap - Encargos'!S4)*(1+SUM($B87:$B$228))</f>
        <v>231.59100000000004</v>
      </c>
      <c r="Q87" s="4">
        <f>Forward!Q87*(1+SUM($B87:$B$228))+(-'Swap - Encargos'!H4-'Swap - Encargos'!$L4+'Swap - Encargos'!T4)*(1+SUM($B87:$B$228))</f>
        <v>227.93430000000001</v>
      </c>
      <c r="R87" s="4">
        <f>Forward!R87*(1+SUM($B87:$B$228))+(-'Swap - Encargos'!I4-'Swap - Encargos'!$L4+'Swap - Encargos'!U4)*(1+SUM($B87:$B$228))</f>
        <v>223.05870000000002</v>
      </c>
      <c r="S87" s="4">
        <f>Forward!S87*(1+SUM($B87:$B$228))+(-'Swap - Encargos'!J4-'Swap - Encargos'!$L4+'Swap - Encargos'!V4)*(1+SUM($B87:$B$228))</f>
        <v>216.96420000000003</v>
      </c>
      <c r="T87" s="4">
        <f>Forward!T87*(1+SUM($B87:$B$228))+(-'Swap - Encargos'!K4-'Swap - Encargos'!$L4+'Swap - Encargos'!W4)*(1+SUM($B87:$B$228))</f>
        <v>210.86970000000002</v>
      </c>
      <c r="U87" s="4">
        <f>Forward!U87*(1+SUM($B87:$B$228))</f>
        <v>0</v>
      </c>
      <c r="V87" s="6"/>
      <c r="W87" s="20">
        <f t="shared" si="0"/>
        <v>243.27212500000002</v>
      </c>
      <c r="X87" s="20">
        <f t="shared" si="1"/>
        <v>217.66900494949493</v>
      </c>
      <c r="Y87" s="23">
        <f t="shared" si="2"/>
        <v>242.78456500000001</v>
      </c>
      <c r="Z87" s="23">
        <f t="shared" si="3"/>
        <v>214.75057690909091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131.36367499999994</v>
      </c>
      <c r="AJ87" s="9">
        <f t="shared" si="8"/>
        <v>0.35064367847386702</v>
      </c>
      <c r="AK87" s="9">
        <f t="shared" si="9"/>
        <v>0.35064367847386702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Encargos'!$L5+'Swap - Encargos'!N5)*(1+SUM($B88:$B$228))</f>
        <v>238.13360000000003</v>
      </c>
      <c r="L88" s="4">
        <f>Forward!L88*(1+SUM($B88:$B$228))+(-'Swap - Encargos'!C5-'Swap - Encargos'!$L5+'Swap - Encargos'!O5)*(1+SUM($B88:$B$228))</f>
        <v>305.82640000000004</v>
      </c>
      <c r="M88" s="4">
        <f>Forward!M88*(1+SUM($B88:$B$228))+(-'Swap - Encargos'!D5-'Swap - Encargos'!$L5+'Swap - Encargos'!P5)*(1+SUM($B88:$B$228))</f>
        <v>270.77120000000002</v>
      </c>
      <c r="N88" s="4">
        <f>Forward!N88*(1+SUM($B88:$B$228))+(-'Swap - Encargos'!E5-'Swap - Encargos'!$L5+'Swap - Encargos'!Q5)*(1+SUM($B88:$B$228))</f>
        <v>235.71600000000001</v>
      </c>
      <c r="O88" s="4">
        <f>Forward!O88*(1+SUM($B88:$B$228))+(-'Swap - Encargos'!F5-'Swap - Encargos'!$L5+'Swap - Encargos'!R5)*(1+SUM($B88:$B$228))</f>
        <v>233.29840000000002</v>
      </c>
      <c r="P88" s="4">
        <f>Forward!P88*(1+SUM($B88:$B$228))+(-'Swap - Encargos'!G5-'Swap - Encargos'!$L5+'Swap - Encargos'!S5)*(1+SUM($B88:$B$228))</f>
        <v>228.46320000000003</v>
      </c>
      <c r="Q88" s="4">
        <f>Forward!Q88*(1+SUM($B88:$B$228))+(-'Swap - Encargos'!H5-'Swap - Encargos'!$L5+'Swap - Encargos'!T5)*(1+SUM($B88:$B$228))</f>
        <v>224.83680000000001</v>
      </c>
      <c r="R88" s="4">
        <f>Forward!R88*(1+SUM($B88:$B$228))+(-'Swap - Encargos'!I5-'Swap - Encargos'!$L5+'Swap - Encargos'!U5)*(1+SUM($B88:$B$228))</f>
        <v>220.00160000000002</v>
      </c>
      <c r="S88" s="4">
        <f>Forward!S88*(1+SUM($B88:$B$228))+(-'Swap - Encargos'!J5-'Swap - Encargos'!$L5+'Swap - Encargos'!V5)*(1+SUM($B88:$B$228))</f>
        <v>213.95760000000001</v>
      </c>
      <c r="T88" s="4">
        <f>Forward!T88*(1+SUM($B88:$B$228))+(-'Swap - Encargos'!K5-'Swap - Encargos'!$L5+'Swap - Encargos'!W5)*(1+SUM($B88:$B$228))</f>
        <v>207.9136</v>
      </c>
      <c r="U88" s="4">
        <f>Forward!U88*(1+SUM($B88:$B$228))</f>
        <v>0</v>
      </c>
      <c r="V88" s="6"/>
      <c r="W88" s="20">
        <f t="shared" si="0"/>
        <v>271.44275555555555</v>
      </c>
      <c r="X88" s="20">
        <f t="shared" si="1"/>
        <v>217.66900494949493</v>
      </c>
      <c r="Y88" s="23">
        <f t="shared" si="2"/>
        <v>256.42677333333336</v>
      </c>
      <c r="Z88" s="23">
        <f t="shared" si="3"/>
        <v>214.75057690909091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103.19304444444441</v>
      </c>
      <c r="AJ88" s="9">
        <f t="shared" si="8"/>
        <v>0.27544896788946605</v>
      </c>
      <c r="AK88" s="9">
        <f t="shared" si="9"/>
        <v>0.27544896788946605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Encargos'!$L6+'Swap - Encargos'!N6)*(1+SUM($B89:$B$228))</f>
        <v>212.28280000000001</v>
      </c>
      <c r="L89" s="4">
        <f>Forward!L89*(1+SUM($B89:$B$228))+(-'Swap - Encargos'!C6-'Swap - Encargos'!$L6+'Swap - Encargos'!O6)*(1+SUM($B89:$B$228))</f>
        <v>295.76480000000004</v>
      </c>
      <c r="M89" s="4">
        <f>Forward!M89*(1+SUM($B89:$B$228))+(-'Swap - Encargos'!D6-'Swap - Encargos'!$L6+'Swap - Encargos'!P6)*(1+SUM($B89:$B$228))</f>
        <v>271.9128</v>
      </c>
      <c r="N89" s="4">
        <f>Forward!N89*(1+SUM($B89:$B$228))+(-'Swap - Encargos'!E6-'Swap - Encargos'!$L6+'Swap - Encargos'!Q6)*(1+SUM($B89:$B$228))</f>
        <v>245.6756</v>
      </c>
      <c r="O89" s="4">
        <f>Forward!O89*(1+SUM($B89:$B$228))+(-'Swap - Encargos'!F6-'Swap - Encargos'!$L6+'Swap - Encargos'!R6)*(1+SUM($B89:$B$228))</f>
        <v>233.74960000000002</v>
      </c>
      <c r="P89" s="4">
        <f>Forward!P89*(1+SUM($B89:$B$228))+(-'Swap - Encargos'!G6-'Swap - Encargos'!$L6+'Swap - Encargos'!S6)*(1+SUM($B89:$B$228))</f>
        <v>227.78660000000002</v>
      </c>
      <c r="Q89" s="4">
        <f>Forward!Q89*(1+SUM($B89:$B$228))+(-'Swap - Encargos'!H6-'Swap - Encargos'!$L6+'Swap - Encargos'!T6)*(1+SUM($B89:$B$228))</f>
        <v>224.2088</v>
      </c>
      <c r="R89" s="4">
        <f>Forward!R89*(1+SUM($B89:$B$228))+(-'Swap - Encargos'!I6-'Swap - Encargos'!$L6+'Swap - Encargos'!U6)*(1+SUM($B89:$B$228))</f>
        <v>221.8236</v>
      </c>
      <c r="S89" s="4">
        <f>Forward!S89*(1+SUM($B89:$B$228))+(-'Swap - Encargos'!J6-'Swap - Encargos'!$L6+'Swap - Encargos'!V6)*(1+SUM($B89:$B$228))</f>
        <v>215.86060000000003</v>
      </c>
      <c r="T89" s="4">
        <f>Forward!T89*(1+SUM($B89:$B$228))+(-'Swap - Encargos'!K6-'Swap - Encargos'!$L6+'Swap - Encargos'!W6)*(1+SUM($B89:$B$228))</f>
        <v>209.89760000000001</v>
      </c>
      <c r="U89" s="4">
        <f>Forward!U89*(1+SUM($B89:$B$228))</f>
        <v>0</v>
      </c>
      <c r="V89" s="6"/>
      <c r="W89" s="20">
        <f t="shared" si="0"/>
        <v>262.76953333333336</v>
      </c>
      <c r="X89" s="20">
        <f t="shared" si="1"/>
        <v>217.66900494949493</v>
      </c>
      <c r="Y89" s="23">
        <f t="shared" si="2"/>
        <v>252.65231</v>
      </c>
      <c r="Z89" s="23">
        <f t="shared" si="3"/>
        <v>214.75057690909091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111.8662666666666</v>
      </c>
      <c r="AJ89" s="9">
        <f t="shared" si="8"/>
        <v>0.29860004480796182</v>
      </c>
      <c r="AK89" s="9">
        <f t="shared" si="9"/>
        <v>0.29860004480796182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Encargos'!$L7+'Swap - Encargos'!N7)*(1+SUM($B90:$B$228))</f>
        <v>205.66800000000001</v>
      </c>
      <c r="L90" s="4">
        <f>Forward!L90*(1+SUM($B90:$B$228))+(-'Swap - Encargos'!C7-'Swap - Encargos'!$L7+'Swap - Encargos'!O7)*(1+SUM($B90:$B$228))</f>
        <v>264.76799999999997</v>
      </c>
      <c r="M90" s="4">
        <f>Forward!M90*(1+SUM($B90:$B$228))+(-'Swap - Encargos'!D7-'Swap - Encargos'!$L7+'Swap - Encargos'!P7)*(1+SUM($B90:$B$228))</f>
        <v>273.04199999999997</v>
      </c>
      <c r="N90" s="4">
        <f>Forward!N90*(1+SUM($B90:$B$228))+(-'Swap - Encargos'!E7-'Swap - Encargos'!$L7+'Swap - Encargos'!Q7)*(1+SUM($B90:$B$228))</f>
        <v>255.31199999999998</v>
      </c>
      <c r="O90" s="4">
        <f>Forward!O90*(1+SUM($B90:$B$228))+(-'Swap - Encargos'!F7-'Swap - Encargos'!$L7+'Swap - Encargos'!R7)*(1+SUM($B90:$B$228))</f>
        <v>236.39999999999998</v>
      </c>
      <c r="P90" s="4">
        <f>Forward!P90*(1+SUM($B90:$B$228))+(-'Swap - Encargos'!G7-'Swap - Encargos'!$L7+'Swap - Encargos'!S7)*(1+SUM($B90:$B$228))</f>
        <v>232.85399999999998</v>
      </c>
      <c r="Q90" s="4">
        <f>Forward!Q90*(1+SUM($B90:$B$228))+(-'Swap - Encargos'!H7-'Swap - Encargos'!$L7+'Swap - Encargos'!T7)*(1+SUM($B90:$B$228))</f>
        <v>229.30799999999999</v>
      </c>
      <c r="R90" s="4">
        <f>Forward!R90*(1+SUM($B90:$B$228))+(-'Swap - Encargos'!I7-'Swap - Encargos'!$L7+'Swap - Encargos'!U7)*(1+SUM($B90:$B$228))</f>
        <v>226.94399999999999</v>
      </c>
      <c r="S90" s="4">
        <f>Forward!S90*(1+SUM($B90:$B$228))+(-'Swap - Encargos'!J7-'Swap - Encargos'!$L7+'Swap - Encargos'!V7)*(1+SUM($B90:$B$228))</f>
        <v>221.03399999999999</v>
      </c>
      <c r="T90" s="4">
        <f>Forward!T90*(1+SUM($B90:$B$228))+(-'Swap - Encargos'!K7-'Swap - Encargos'!$L7+'Swap - Encargos'!W7)*(1+SUM($B90:$B$228))</f>
        <v>215.124</v>
      </c>
      <c r="U90" s="4">
        <f>Forward!U90*(1+SUM($B90:$B$228))</f>
        <v>0</v>
      </c>
      <c r="V90" s="6"/>
      <c r="W90" s="20">
        <f t="shared" si="0"/>
        <v>253.34199999999998</v>
      </c>
      <c r="X90" s="20">
        <f t="shared" si="1"/>
        <v>217.66900494949493</v>
      </c>
      <c r="Y90" s="23">
        <f t="shared" si="2"/>
        <v>248.85039999999995</v>
      </c>
      <c r="Z90" s="23">
        <f t="shared" si="3"/>
        <v>214.75057690909091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121.29379999999998</v>
      </c>
      <c r="AJ90" s="9">
        <f t="shared" si="8"/>
        <v>0.32376457348710397</v>
      </c>
      <c r="AK90" s="9">
        <f t="shared" si="9"/>
        <v>0.32376457348710397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Encargos'!$L8+'Swap - Encargos'!N8)*(1+SUM($B91:$B$228))</f>
        <v>202.4956</v>
      </c>
      <c r="L91" s="4">
        <f>Forward!L91*(1+SUM($B91:$B$228))+(-'Swap - Encargos'!C8-'Swap - Encargos'!$L8+'Swap - Encargos'!O8)*(1+SUM($B91:$B$228))</f>
        <v>270.779</v>
      </c>
      <c r="M91" s="4">
        <f>Forward!M91*(1+SUM($B91:$B$228))+(-'Swap - Encargos'!D8-'Swap - Encargos'!$L8+'Swap - Encargos'!P8)*(1+SUM($B91:$B$228))</f>
        <v>266.06979999999999</v>
      </c>
      <c r="N91" s="4">
        <f>Forward!N91*(1+SUM($B91:$B$228))+(-'Swap - Encargos'!E8-'Swap - Encargos'!$L8+'Swap - Encargos'!Q8)*(1+SUM($B91:$B$228))</f>
        <v>234.28270000000001</v>
      </c>
      <c r="O91" s="4">
        <f>Forward!O91*(1+SUM($B91:$B$228))+(-'Swap - Encargos'!F8-'Swap - Encargos'!$L8+'Swap - Encargos'!R8)*(1+SUM($B91:$B$228))</f>
        <v>228.39619999999999</v>
      </c>
      <c r="P91" s="4">
        <f>Forward!P91*(1+SUM($B91:$B$228))+(-'Swap - Encargos'!G8-'Swap - Encargos'!$L8+'Swap - Encargos'!S8)*(1+SUM($B91:$B$228))</f>
        <v>223.68700000000001</v>
      </c>
      <c r="Q91" s="4">
        <f>Forward!Q91*(1+SUM($B91:$B$228))+(-'Swap - Encargos'!H8-'Swap - Encargos'!$L8+'Swap - Encargos'!T8)*(1+SUM($B91:$B$228))</f>
        <v>220.1551</v>
      </c>
      <c r="R91" s="4">
        <f>Forward!R91*(1+SUM($B91:$B$228))+(-'Swap - Encargos'!I8-'Swap - Encargos'!$L8+'Swap - Encargos'!U8)*(1+SUM($B91:$B$228))</f>
        <v>217.8005</v>
      </c>
      <c r="S91" s="4">
        <f>Forward!S91*(1+SUM($B91:$B$228))+(-'Swap - Encargos'!J8-'Swap - Encargos'!$L8+'Swap - Encargos'!V8)*(1+SUM($B91:$B$228))</f>
        <v>211.91399999999999</v>
      </c>
      <c r="T91" s="4">
        <f>Forward!T91*(1+SUM($B91:$B$228))+(-'Swap - Encargos'!K8-'Swap - Encargos'!$L8+'Swap - Encargos'!W8)*(1+SUM($B91:$B$228))</f>
        <v>206.0275</v>
      </c>
      <c r="U91" s="4">
        <f>Forward!U91*(1+SUM($B91:$B$228))</f>
        <v>0</v>
      </c>
      <c r="V91" s="6"/>
      <c r="W91" s="20">
        <f t="shared" si="0"/>
        <v>250.86300833333331</v>
      </c>
      <c r="X91" s="20">
        <f t="shared" si="1"/>
        <v>217.66900494949493</v>
      </c>
      <c r="Y91" s="23">
        <f t="shared" si="2"/>
        <v>242.17060999999998</v>
      </c>
      <c r="Z91" s="23">
        <f t="shared" si="3"/>
        <v>214.75057690909091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123.77279166666665</v>
      </c>
      <c r="AJ91" s="9">
        <f t="shared" si="8"/>
        <v>0.330381644430849</v>
      </c>
      <c r="AK91" s="9">
        <f t="shared" si="9"/>
        <v>0.330381644430849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Encargos'!$L9+'Swap - Encargos'!N9)*(1+SUM($B92:$B$228))</f>
        <v>114.7188</v>
      </c>
      <c r="L92" s="4">
        <f>Forward!L92*(1+SUM($B92:$B$228))+(-'Swap - Encargos'!C9-'Swap - Encargos'!$L9+'Swap - Encargos'!O9)*(1+SUM($B92:$B$228))</f>
        <v>244.65540000000001</v>
      </c>
      <c r="M92" s="4">
        <f>Forward!M92*(1+SUM($B92:$B$228))+(-'Swap - Encargos'!D9-'Swap - Encargos'!$L9+'Swap - Encargos'!P9)*(1+SUM($B92:$B$228))</f>
        <v>249.33780000000002</v>
      </c>
      <c r="N92" s="4">
        <f>Forward!N92*(1+SUM($B92:$B$228))+(-'Swap - Encargos'!E9-'Swap - Encargos'!$L9+'Swap - Encargos'!Q9)*(1+SUM($B92:$B$228))</f>
        <v>238.80240000000003</v>
      </c>
      <c r="O92" s="4">
        <f>Forward!O92*(1+SUM($B92:$B$228))+(-'Swap - Encargos'!F9-'Swap - Encargos'!$L9+'Swap - Encargos'!R9)*(1+SUM($B92:$B$228))</f>
        <v>229.43760000000003</v>
      </c>
      <c r="P92" s="4">
        <f>Forward!P92*(1+SUM($B92:$B$228))+(-'Swap - Encargos'!G9-'Swap - Encargos'!$L9+'Swap - Encargos'!S9)*(1+SUM($B92:$B$228))</f>
        <v>222.41400000000002</v>
      </c>
      <c r="Q92" s="4">
        <f>Forward!Q92*(1+SUM($B92:$B$228))+(-'Swap - Encargos'!H9-'Swap - Encargos'!$L9+'Swap - Encargos'!T9)*(1+SUM($B92:$B$228))</f>
        <v>218.90220000000002</v>
      </c>
      <c r="R92" s="4">
        <f>Forward!R92*(1+SUM($B92:$B$228))+(-'Swap - Encargos'!I9-'Swap - Encargos'!$L9+'Swap - Encargos'!U9)*(1+SUM($B92:$B$228))</f>
        <v>216.56100000000001</v>
      </c>
      <c r="S92" s="4">
        <f>Forward!S92*(1+SUM($B92:$B$228))+(-'Swap - Encargos'!J9-'Swap - Encargos'!$L9+'Swap - Encargos'!V9)*(1+SUM($B92:$B$228))</f>
        <v>210.70800000000003</v>
      </c>
      <c r="T92" s="4">
        <f>Forward!T92*(1+SUM($B92:$B$228))+(-'Swap - Encargos'!K9-'Swap - Encargos'!$L9+'Swap - Encargos'!W9)*(1+SUM($B92:$B$228))</f>
        <v>204.85500000000002</v>
      </c>
      <c r="U92" s="4">
        <f>Forward!U92*(1+SUM($B92:$B$228))</f>
        <v>0</v>
      </c>
      <c r="V92" s="6"/>
      <c r="W92" s="20">
        <f t="shared" si="0"/>
        <v>223.58460000000002</v>
      </c>
      <c r="X92" s="20">
        <f t="shared" si="1"/>
        <v>217.66900494949493</v>
      </c>
      <c r="Y92" s="23">
        <f t="shared" si="2"/>
        <v>226.15992000000003</v>
      </c>
      <c r="Z92" s="23">
        <f t="shared" si="3"/>
        <v>214.75057690909091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151.05119999999994</v>
      </c>
      <c r="AJ92" s="9">
        <f t="shared" si="8"/>
        <v>0.40319478277302906</v>
      </c>
      <c r="AK92" s="9">
        <f t="shared" si="9"/>
        <v>0.40319478277302906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Encargos'!$L10+'Swap - Encargos'!N10)*(1+SUM($B93:$B$228))</f>
        <v>134.2236</v>
      </c>
      <c r="L93" s="4">
        <f>Forward!L93*(1+SUM($B93:$B$228))+(-'Swap - Encargos'!C10-'Swap - Encargos'!$L10+'Swap - Encargos'!O10)*(1+SUM($B93:$B$228))</f>
        <v>241.36700000000002</v>
      </c>
      <c r="M93" s="4">
        <f>Forward!M93*(1+SUM($B93:$B$228))+(-'Swap - Encargos'!D10-'Swap - Encargos'!$L10+'Swap - Encargos'!P10)*(1+SUM($B93:$B$228))</f>
        <v>244.89920000000001</v>
      </c>
      <c r="N93" s="4">
        <f>Forward!N93*(1+SUM($B93:$B$228))+(-'Swap - Encargos'!E10-'Swap - Encargos'!$L10+'Swap - Encargos'!Q10)*(1+SUM($B93:$B$228))</f>
        <v>234.30260000000001</v>
      </c>
      <c r="O93" s="4">
        <f>Forward!O93*(1+SUM($B93:$B$228))+(-'Swap - Encargos'!F10-'Swap - Encargos'!$L10+'Swap - Encargos'!R10)*(1+SUM($B93:$B$228))</f>
        <v>226.0608</v>
      </c>
      <c r="P93" s="4">
        <f>Forward!P93*(1+SUM($B93:$B$228))+(-'Swap - Encargos'!G10-'Swap - Encargos'!$L10+'Swap - Encargos'!S10)*(1+SUM($B93:$B$228))</f>
        <v>224.88339999999999</v>
      </c>
      <c r="Q93" s="4">
        <f>Forward!Q93*(1+SUM($B93:$B$228))+(-'Swap - Encargos'!H10-'Swap - Encargos'!$L10+'Swap - Encargos'!T10)*(1+SUM($B93:$B$228))</f>
        <v>224.88339999999999</v>
      </c>
      <c r="R93" s="4">
        <f>Forward!R93*(1+SUM($B93:$B$228))+(-'Swap - Encargos'!I10-'Swap - Encargos'!$L10+'Swap - Encargos'!U10)*(1+SUM($B93:$B$228))</f>
        <v>216.64160000000001</v>
      </c>
      <c r="S93" s="4">
        <f>Forward!S93*(1+SUM($B93:$B$228))+(-'Swap - Encargos'!J10-'Swap - Encargos'!$L10+'Swap - Encargos'!V10)*(1+SUM($B93:$B$228))</f>
        <v>210.75460000000001</v>
      </c>
      <c r="T93" s="4">
        <f>Forward!T93*(1+SUM($B93:$B$228))+(-'Swap - Encargos'!K10-'Swap - Encargos'!$L10+'Swap - Encargos'!W10)*(1+SUM($B93:$B$228))</f>
        <v>204.86760000000001</v>
      </c>
      <c r="U93" s="4">
        <f>Forward!U93*(1+SUM($B93:$B$228))</f>
        <v>0</v>
      </c>
      <c r="V93" s="6"/>
      <c r="W93" s="20">
        <f t="shared" si="0"/>
        <v>226.28973888888891</v>
      </c>
      <c r="X93" s="20">
        <f t="shared" si="1"/>
        <v>217.66900494949493</v>
      </c>
      <c r="Y93" s="23">
        <f t="shared" si="2"/>
        <v>226.74761666666669</v>
      </c>
      <c r="Z93" s="23">
        <f t="shared" si="3"/>
        <v>214.75057690909091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148.34606111111106</v>
      </c>
      <c r="AJ93" s="9">
        <f t="shared" si="8"/>
        <v>0.395974066309496</v>
      </c>
      <c r="AK93" s="9">
        <f t="shared" si="9"/>
        <v>0.395974066309496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Encargos'!$L11+'Swap - Encargos'!N11)*(1+SUM($B94:$B$228))</f>
        <v>151.16800000000001</v>
      </c>
      <c r="L94" s="4">
        <f>Forward!L94*(1+SUM($B94:$B$228))+(-'Swap - Encargos'!C11-'Swap - Encargos'!$L11+'Swap - Encargos'!O11)*(1+SUM($B94:$B$228))</f>
        <v>219.666</v>
      </c>
      <c r="M94" s="4">
        <f>Forward!M94*(1+SUM($B94:$B$228))+(-'Swap - Encargos'!D11-'Swap - Encargos'!$L11+'Swap - Encargos'!P11)*(1+SUM($B94:$B$228))</f>
        <v>244.46700000000001</v>
      </c>
      <c r="N94" s="4">
        <f>Forward!N94*(1+SUM($B94:$B$228))+(-'Swap - Encargos'!E11-'Swap - Encargos'!$L11+'Swap - Encargos'!Q11)*(1+SUM($B94:$B$228))</f>
        <v>239.74300000000002</v>
      </c>
      <c r="O94" s="4">
        <f>Forward!O94*(1+SUM($B94:$B$228))+(-'Swap - Encargos'!F11-'Swap - Encargos'!$L11+'Swap - Encargos'!R11)*(1+SUM($B94:$B$228))</f>
        <v>231.476</v>
      </c>
      <c r="P94" s="4">
        <f>Forward!P94*(1+SUM($B94:$B$228))+(-'Swap - Encargos'!G11-'Swap - Encargos'!$L11+'Swap - Encargos'!S11)*(1+SUM($B94:$B$228))</f>
        <v>229.114</v>
      </c>
      <c r="Q94" s="4">
        <f>Forward!Q94*(1+SUM($B94:$B$228))+(-'Swap - Encargos'!H11-'Swap - Encargos'!$L11+'Swap - Encargos'!T11)*(1+SUM($B94:$B$228))</f>
        <v>222.02799999999999</v>
      </c>
      <c r="R94" s="4">
        <f>Forward!R94*(1+SUM($B94:$B$228))+(-'Swap - Encargos'!I11-'Swap - Encargos'!$L11+'Swap - Encargos'!U11)*(1+SUM($B94:$B$228))</f>
        <v>214.94200000000001</v>
      </c>
      <c r="S94" s="4">
        <f>Forward!S94*(1+SUM($B94:$B$228))+(-'Swap - Encargos'!J11-'Swap - Encargos'!$L11+'Swap - Encargos'!V11)*(1+SUM($B94:$B$228))</f>
        <v>211.399</v>
      </c>
      <c r="T94" s="4">
        <f>Forward!T94*(1+SUM($B94:$B$228))+(-'Swap - Encargos'!K11-'Swap - Encargos'!$L11+'Swap - Encargos'!W11)*(1+SUM($B94:$B$228))</f>
        <v>207.85599999999999</v>
      </c>
      <c r="U94" s="4">
        <f>Forward!U94*(1+SUM($B94:$B$228))</f>
        <v>0</v>
      </c>
      <c r="V94" s="6"/>
      <c r="W94" s="20">
        <f t="shared" si="0"/>
        <v>224.78366666666668</v>
      </c>
      <c r="X94" s="20">
        <f t="shared" si="1"/>
        <v>217.66900494949493</v>
      </c>
      <c r="Y94" s="23">
        <f t="shared" si="2"/>
        <v>227.69680000000002</v>
      </c>
      <c r="Z94" s="23">
        <f t="shared" si="3"/>
        <v>214.75057690909091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149.85213333333328</v>
      </c>
      <c r="AJ94" s="9">
        <f t="shared" si="8"/>
        <v>0.39999416322020825</v>
      </c>
      <c r="AK94" s="9">
        <f t="shared" si="9"/>
        <v>0.39999416322020825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Encargos'!$L12+'Swap - Encargos'!N12)*(1+SUM($B95:$B$228))</f>
        <v>129.04509999999999</v>
      </c>
      <c r="L95" s="4">
        <f>Forward!L95*(1+SUM($B95:$B$228))+(-'Swap - Encargos'!C12-'Swap - Encargos'!$L12+'Swap - Encargos'!O12)*(1+SUM($B95:$B$228))</f>
        <v>191.79179999999999</v>
      </c>
      <c r="M95" s="4">
        <f>Forward!M95*(1+SUM($B95:$B$228))+(-'Swap - Encargos'!D12-'Swap - Encargos'!$L12+'Swap - Encargos'!P12)*(1+SUM($B95:$B$228))</f>
        <v>217.83760000000001</v>
      </c>
      <c r="N95" s="4">
        <f>Forward!N95*(1+SUM($B95:$B$228))+(-'Swap - Encargos'!E12-'Swap - Encargos'!$L12+'Swap - Encargos'!Q12)*(1+SUM($B95:$B$228))</f>
        <v>226.1249</v>
      </c>
      <c r="O95" s="4">
        <f>Forward!O95*(1+SUM($B95:$B$228))+(-'Swap - Encargos'!F12-'Swap - Encargos'!$L12+'Swap - Encargos'!R12)*(1+SUM($B95:$B$228))</f>
        <v>211.91809999999998</v>
      </c>
      <c r="P95" s="4">
        <f>Forward!P95*(1+SUM($B95:$B$228))+(-'Swap - Encargos'!G12-'Swap - Encargos'!$L12+'Swap - Encargos'!S12)*(1+SUM($B95:$B$228))</f>
        <v>214.2859</v>
      </c>
      <c r="Q95" s="4">
        <f>Forward!Q95*(1+SUM($B95:$B$228))+(-'Swap - Encargos'!H12-'Swap - Encargos'!$L12+'Swap - Encargos'!T12)*(1+SUM($B95:$B$228))</f>
        <v>207.1825</v>
      </c>
      <c r="R95" s="4">
        <f>Forward!R95*(1+SUM($B95:$B$228))+(-'Swap - Encargos'!I12-'Swap - Encargos'!$L12+'Swap - Encargos'!U12)*(1+SUM($B95:$B$228))</f>
        <v>203.63079999999999</v>
      </c>
      <c r="S95" s="4">
        <f>Forward!S95*(1+SUM($B95:$B$228))+(-'Swap - Encargos'!J12-'Swap - Encargos'!$L12+'Swap - Encargos'!V12)*(1+SUM($B95:$B$228))</f>
        <v>200.07909999999998</v>
      </c>
      <c r="T95" s="4">
        <f>Forward!T95*(1+SUM($B95:$B$228))+(-'Swap - Encargos'!K12-'Swap - Encargos'!$L12+'Swap - Encargos'!W12)*(1+SUM($B95:$B$228))</f>
        <v>196.52739999999997</v>
      </c>
      <c r="U95" s="4">
        <f>Forward!U95*(1+SUM($B95:$B$228))</f>
        <v>0</v>
      </c>
      <c r="V95" s="6"/>
      <c r="W95" s="20">
        <f t="shared" si="0"/>
        <v>203.82811666666666</v>
      </c>
      <c r="X95" s="20">
        <f t="shared" si="1"/>
        <v>217.66900494949493</v>
      </c>
      <c r="Y95" s="23">
        <f t="shared" si="2"/>
        <v>208.12961999999999</v>
      </c>
      <c r="Z95" s="23">
        <f t="shared" si="3"/>
        <v>214.75057690909091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170.8076833333333</v>
      </c>
      <c r="AJ95" s="9">
        <f t="shared" si="8"/>
        <v>0.45592995472758696</v>
      </c>
      <c r="AK95" s="9">
        <f t="shared" si="9"/>
        <v>0.45592995472758696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Encargos'!$L13+'Swap - Encargos'!N13)*(1+SUM($B96:$B$228))</f>
        <v>127.22399999999999</v>
      </c>
      <c r="L96" s="4">
        <f>Forward!L96*(1+SUM($B96:$B$228))+(-'Swap - Encargos'!C13-'Swap - Encargos'!$L13+'Swap - Encargos'!O13)*(1+SUM($B96:$B$228))</f>
        <v>146.07199999999997</v>
      </c>
      <c r="M96" s="4">
        <f>Forward!M96*(1+SUM($B96:$B$228))+(-'Swap - Encargos'!D13-'Swap - Encargos'!$L13+'Swap - Encargos'!P13)*(1+SUM($B96:$B$228))</f>
        <v>186.124</v>
      </c>
      <c r="N96" s="4">
        <f>Forward!N96*(1+SUM($B96:$B$228))+(-'Swap - Encargos'!E13-'Swap - Encargos'!$L13+'Swap - Encargos'!Q13)*(1+SUM($B96:$B$228))</f>
        <v>203.79399999999998</v>
      </c>
      <c r="O96" s="4">
        <f>Forward!O96*(1+SUM($B96:$B$228))+(-'Swap - Encargos'!F13-'Swap - Encargos'!$L13+'Swap - Encargos'!R13)*(1+SUM($B96:$B$228))</f>
        <v>195.54799999999997</v>
      </c>
      <c r="P96" s="4">
        <f>Forward!P96*(1+SUM($B96:$B$228))+(-'Swap - Encargos'!G13-'Swap - Encargos'!$L13+'Swap - Encargos'!S13)*(1+SUM($B96:$B$228))</f>
        <v>207.32799999999997</v>
      </c>
      <c r="Q96" s="4">
        <f>Forward!Q96*(1+SUM($B96:$B$228))+(-'Swap - Encargos'!H13-'Swap - Encargos'!$L13+'Swap - Encargos'!T13)*(1+SUM($B96:$B$228))</f>
        <v>200.26</v>
      </c>
      <c r="R96" s="4">
        <f>Forward!R96*(1+SUM($B96:$B$228))+(-'Swap - Encargos'!I13-'Swap - Encargos'!$L13+'Swap - Encargos'!U13)*(1+SUM($B96:$B$228))</f>
        <v>200.25999999999996</v>
      </c>
      <c r="S96" s="4">
        <f>Forward!S96*(1+SUM($B96:$B$228))+(-'Swap - Encargos'!J13-'Swap - Encargos'!$L13+'Swap - Encargos'!V13)*(1+SUM($B96:$B$228))</f>
        <v>197.904</v>
      </c>
      <c r="T96" s="4">
        <f>Forward!T96*(1+SUM($B96:$B$228))+(-'Swap - Encargos'!K13-'Swap - Encargos'!$L13+'Swap - Encargos'!W13)*(1+SUM($B96:$B$228))</f>
        <v>189.65800000000002</v>
      </c>
      <c r="U96" s="4">
        <f>Forward!U96*(1+SUM($B96:$B$228))</f>
        <v>0</v>
      </c>
      <c r="V96" s="6"/>
      <c r="W96" s="20">
        <f t="shared" si="0"/>
        <v>174.4094444444444</v>
      </c>
      <c r="X96" s="20">
        <f t="shared" si="1"/>
        <v>217.66900494949493</v>
      </c>
      <c r="Y96" s="23">
        <f t="shared" si="2"/>
        <v>185.10306666666662</v>
      </c>
      <c r="Z96" s="23">
        <f t="shared" si="3"/>
        <v>214.75057690909091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200.22635555555556</v>
      </c>
      <c r="AJ96" s="9">
        <f t="shared" si="8"/>
        <v>0.53445601182683444</v>
      </c>
      <c r="AK96" s="9">
        <f t="shared" si="9"/>
        <v>0.53445601182683444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Encargos'!$L14+'Swap - Encargos'!N14)*(1+SUM($B97:$B$228))</f>
        <v>124.43340000000001</v>
      </c>
      <c r="L97" s="4">
        <f>Forward!L97*(1+SUM($B97:$B$228))+(-'Swap - Encargos'!C14-'Swap - Encargos'!$L14+'Swap - Encargos'!O14)*(1+SUM($B97:$B$228))</f>
        <v>139.69409999999999</v>
      </c>
      <c r="M97" s="4">
        <f>Forward!M97*(1+SUM($B97:$B$228))+(-'Swap - Encargos'!D14-'Swap - Encargos'!$L14+'Swap - Encargos'!P14)*(1+SUM($B97:$B$228))</f>
        <v>188.99789999999999</v>
      </c>
      <c r="N97" s="4">
        <f>Forward!N97*(1+SUM($B97:$B$228))+(-'Swap - Encargos'!E14-'Swap - Encargos'!$L14+'Swap - Encargos'!Q14)*(1+SUM($B97:$B$228))</f>
        <v>198.38909999999998</v>
      </c>
      <c r="O97" s="4">
        <f>Forward!O97*(1+SUM($B97:$B$228))+(-'Swap - Encargos'!F14-'Swap - Encargos'!$L14+'Swap - Encargos'!R14)*(1+SUM($B97:$B$228))</f>
        <v>194.8674</v>
      </c>
      <c r="P97" s="4">
        <f>Forward!P97*(1+SUM($B97:$B$228))+(-'Swap - Encargos'!G14-'Swap - Encargos'!$L14+'Swap - Encargos'!S14)*(1+SUM($B97:$B$228))</f>
        <v>213.64979999999997</v>
      </c>
      <c r="Q97" s="4">
        <f>Forward!Q97*(1+SUM($B97:$B$228))+(-'Swap - Encargos'!H14-'Swap - Encargos'!$L14+'Swap - Encargos'!T14)*(1+SUM($B97:$B$228))</f>
        <v>212.4759</v>
      </c>
      <c r="R97" s="4">
        <f>Forward!R97*(1+SUM($B97:$B$228))+(-'Swap - Encargos'!I14-'Swap - Encargos'!$L14+'Swap - Encargos'!U14)*(1+SUM($B97:$B$228))</f>
        <v>201.91079999999999</v>
      </c>
      <c r="S97" s="4">
        <f>Forward!S97*(1+SUM($B97:$B$228))+(-'Swap - Encargos'!J14-'Swap - Encargos'!$L14+'Swap - Encargos'!V14)*(1+SUM($B97:$B$228))</f>
        <v>197.21519999999998</v>
      </c>
      <c r="T97" s="4">
        <f>Forward!T97*(1+SUM($B97:$B$228))+(-'Swap - Encargos'!K14-'Swap - Encargos'!$L14+'Swap - Encargos'!W14)*(1+SUM($B97:$B$228))</f>
        <v>190.17179999999999</v>
      </c>
      <c r="U97" s="4">
        <f>Forward!U97*(1+SUM($B97:$B$228))</f>
        <v>0</v>
      </c>
      <c r="V97" s="6"/>
      <c r="W97" s="20">
        <f t="shared" si="0"/>
        <v>173.639375</v>
      </c>
      <c r="X97" s="20">
        <f t="shared" si="1"/>
        <v>217.66900494949493</v>
      </c>
      <c r="Y97" s="23">
        <f t="shared" si="2"/>
        <v>185.63271999999998</v>
      </c>
      <c r="Z97" s="23">
        <f t="shared" si="3"/>
        <v>214.75057690909091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200.99642499999996</v>
      </c>
      <c r="AJ97" s="9">
        <f t="shared" si="8"/>
        <v>0.53651152666136015</v>
      </c>
      <c r="AK97" s="9">
        <f t="shared" si="9"/>
        <v>0.53651152666136015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Encargos'!$L15+'Swap - Encargos'!O15)*(1+SUM($B98:$B$228))</f>
        <v>131.95009999999999</v>
      </c>
      <c r="M98" s="4">
        <f>Forward!M98*(1+SUM($B98:$B$228))+(-'Swap - Encargos'!D15-'Swap - Encargos'!$L15+'Swap - Encargos'!P15)*(1+SUM($B98:$B$228))</f>
        <v>154.13639999999998</v>
      </c>
      <c r="N98" s="4">
        <f>Forward!N98*(1+SUM($B98:$B$228))+(-'Swap - Encargos'!E15-'Swap - Encargos'!$L15+'Swap - Encargos'!Q15)*(1+SUM($B98:$B$228))</f>
        <v>171.65189999999998</v>
      </c>
      <c r="O98" s="4">
        <f>Forward!O98*(1+SUM($B98:$B$228))+(-'Swap - Encargos'!F15-'Swap - Encargos'!$L15+'Swap - Encargos'!R15)*(1+SUM($B98:$B$228))</f>
        <v>186.83199999999999</v>
      </c>
      <c r="P98" s="4">
        <f>Forward!P98*(1+SUM($B98:$B$228))+(-'Swap - Encargos'!G15-'Swap - Encargos'!$L15+'Swap - Encargos'!S15)*(1+SUM($B98:$B$228))</f>
        <v>216.02449999999999</v>
      </c>
      <c r="Q98" s="4">
        <f>Forward!Q98*(1+SUM($B98:$B$228))+(-'Swap - Encargos'!H15-'Swap - Encargos'!$L15+'Swap - Encargos'!T15)*(1+SUM($B98:$B$228))</f>
        <v>211.3537</v>
      </c>
      <c r="R98" s="4">
        <f>Forward!R98*(1+SUM($B98:$B$228))+(-'Swap - Encargos'!I15-'Swap - Encargos'!$L15+'Swap - Encargos'!U15)*(1+SUM($B98:$B$228))</f>
        <v>204.3475</v>
      </c>
      <c r="S98" s="4">
        <f>Forward!S98*(1+SUM($B98:$B$228))+(-'Swap - Encargos'!J15-'Swap - Encargos'!$L15+'Swap - Encargos'!V15)*(1+SUM($B98:$B$228))</f>
        <v>199.67669999999998</v>
      </c>
      <c r="T98" s="4">
        <f>Forward!T98*(1+SUM($B98:$B$228))+(-'Swap - Encargos'!K15-'Swap - Encargos'!$L15+'Swap - Encargos'!W15)*(1+SUM($B98:$B$228))</f>
        <v>192.6705</v>
      </c>
      <c r="U98" s="4">
        <f>Forward!U98*(1+SUM($B98:$B$228))</f>
        <v>0</v>
      </c>
      <c r="V98" s="6"/>
      <c r="W98" s="20">
        <f t="shared" si="0"/>
        <v>152.57946666666666</v>
      </c>
      <c r="X98" s="20">
        <f t="shared" si="1"/>
        <v>217.66900494949493</v>
      </c>
      <c r="Y98" s="23">
        <f t="shared" si="2"/>
        <v>172.11897999999999</v>
      </c>
      <c r="Z98" s="23">
        <f t="shared" si="3"/>
        <v>214.75057690909091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217.34789333333336</v>
      </c>
      <c r="AJ98" s="9">
        <f t="shared" si="8"/>
        <v>0.58754208754208759</v>
      </c>
      <c r="AK98" s="9">
        <f t="shared" si="9"/>
        <v>0.58754208754208759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Encargos'!$L16+'Swap - Encargos'!O16)*(1+SUM($B99:$B$228))</f>
        <v>136.00080000000003</v>
      </c>
      <c r="M99" s="4">
        <f>Forward!M99*(1+SUM($B99:$B$228))+(-'Swap - Encargos'!D16-'Swap - Encargos'!$L16+'Swap - Encargos'!P16)*(1+SUM($B99:$B$228))</f>
        <v>140.65040000000002</v>
      </c>
      <c r="N99" s="4">
        <f>Forward!N99*(1+SUM($B99:$B$228))+(-'Swap - Encargos'!E16-'Swap - Encargos'!$L16+'Swap - Encargos'!Q16)*(1+SUM($B99:$B$228))</f>
        <v>153.43680000000001</v>
      </c>
      <c r="O99" s="4">
        <f>Forward!O99*(1+SUM($B99:$B$228))+(-'Swap - Encargos'!F16-'Swap - Encargos'!$L16+'Swap - Encargos'!R16)*(1+SUM($B99:$B$228))</f>
        <v>173.19759999999999</v>
      </c>
      <c r="P99" s="4">
        <f>Forward!P99*(1+SUM($B99:$B$228))+(-'Swap - Encargos'!G16-'Swap - Encargos'!$L16+'Swap - Encargos'!S16)*(1+SUM($B99:$B$228))</f>
        <v>218.53120000000001</v>
      </c>
      <c r="Q99" s="4">
        <f>Forward!Q99*(1+SUM($B99:$B$228))+(-'Swap - Encargos'!H16-'Swap - Encargos'!$L16+'Swap - Encargos'!T16)*(1+SUM($B99:$B$228))</f>
        <v>213.88160000000002</v>
      </c>
      <c r="R99" s="4">
        <f>Forward!R99*(1+SUM($B99:$B$228))+(-'Swap - Encargos'!I16-'Swap - Encargos'!$L16+'Swap - Encargos'!U16)*(1+SUM($B99:$B$228))</f>
        <v>208.06960000000001</v>
      </c>
      <c r="S99" s="4">
        <f>Forward!S99*(1+SUM($B99:$B$228))+(-'Swap - Encargos'!J16-'Swap - Encargos'!$L16+'Swap - Encargos'!V16)*(1+SUM($B99:$B$228))</f>
        <v>203.42000000000002</v>
      </c>
      <c r="T99" s="4">
        <f>Forward!T99*(1+SUM($B99:$B$228))+(-'Swap - Encargos'!K16-'Swap - Encargos'!$L16+'Swap - Encargos'!W16)*(1+SUM($B99:$B$228))</f>
        <v>196.44560000000001</v>
      </c>
      <c r="U99" s="4">
        <f>Forward!U99*(1+SUM($B99:$B$228))</f>
        <v>0</v>
      </c>
      <c r="V99" s="6"/>
      <c r="W99" s="20">
        <f t="shared" si="0"/>
        <v>144.39591111111113</v>
      </c>
      <c r="X99" s="20">
        <f t="shared" si="1"/>
        <v>217.66900494949493</v>
      </c>
      <c r="Y99" s="23">
        <f t="shared" si="2"/>
        <v>165.66137333333336</v>
      </c>
      <c r="Z99" s="23">
        <f t="shared" si="3"/>
        <v>214.75057690909091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225.53144888888889</v>
      </c>
      <c r="AJ99" s="9">
        <f t="shared" si="8"/>
        <v>0.60966414835844762</v>
      </c>
      <c r="AK99" s="9">
        <f t="shared" si="9"/>
        <v>0.60966414835844762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Encargos'!$L17+'Swap - Encargos'!O17)*(1+SUM($B100:$B$228))</f>
        <v>130.40199999999999</v>
      </c>
      <c r="M100" s="4">
        <f>Forward!M100*(1+SUM($B100:$B$228))+(-'Swap - Encargos'!D17-'Swap - Encargos'!$L17+'Swap - Encargos'!P17)*(1+SUM($B100:$B$228))</f>
        <v>147.71199999999999</v>
      </c>
      <c r="N100" s="4">
        <f>Forward!N100*(1+SUM($B100:$B$228))+(-'Swap - Encargos'!E17-'Swap - Encargos'!$L17+'Swap - Encargos'!Q17)*(1+SUM($B100:$B$228))</f>
        <v>152.32799999999997</v>
      </c>
      <c r="O100" s="4">
        <f>Forward!O100*(1+SUM($B100:$B$228))+(-'Swap - Encargos'!F17-'Swap - Encargos'!$L17+'Swap - Encargos'!R17)*(1+SUM($B100:$B$228))</f>
        <v>165.02199999999999</v>
      </c>
      <c r="P100" s="4">
        <f>Forward!P100*(1+SUM($B100:$B$228))+(-'Swap - Encargos'!G17-'Swap - Encargos'!$L17+'Swap - Encargos'!S17)*(1+SUM($B100:$B$228))</f>
        <v>190.41</v>
      </c>
      <c r="Q100" s="4">
        <f>Forward!Q100*(1+SUM($B100:$B$228))+(-'Swap - Encargos'!H17-'Swap - Encargos'!$L17+'Swap - Encargos'!T17)*(1+SUM($B100:$B$228))</f>
        <v>206.56599999999997</v>
      </c>
      <c r="R100" s="4">
        <f>Forward!R100*(1+SUM($B100:$B$228))+(-'Swap - Encargos'!I17-'Swap - Encargos'!$L17+'Swap - Encargos'!U17)*(1+SUM($B100:$B$228))</f>
        <v>199.642</v>
      </c>
      <c r="S100" s="4">
        <f>Forward!S100*(1+SUM($B100:$B$228))+(-'Swap - Encargos'!J17-'Swap - Encargos'!$L17+'Swap - Encargos'!V17)*(1+SUM($B100:$B$228))</f>
        <v>195.02599999999998</v>
      </c>
      <c r="T100" s="4">
        <f>Forward!T100*(1+SUM($B100:$B$228))+(-'Swap - Encargos'!K17-'Swap - Encargos'!$L17+'Swap - Encargos'!W17)*(1+SUM($B100:$B$228))</f>
        <v>188.102</v>
      </c>
      <c r="U100" s="4">
        <f>Forward!U100*(1+SUM($B100:$B$228))</f>
        <v>0</v>
      </c>
      <c r="V100" s="6"/>
      <c r="W100" s="20">
        <f t="shared" si="0"/>
        <v>145.404</v>
      </c>
      <c r="X100" s="20">
        <f t="shared" si="1"/>
        <v>217.66900494949493</v>
      </c>
      <c r="Y100" s="23">
        <f t="shared" si="2"/>
        <v>159.71360000000001</v>
      </c>
      <c r="Z100" s="23">
        <f t="shared" si="3"/>
        <v>214.75057690909091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224.52336000000003</v>
      </c>
      <c r="AJ100" s="9">
        <f t="shared" si="8"/>
        <v>0.60693904879055183</v>
      </c>
      <c r="AK100" s="9">
        <f t="shared" si="9"/>
        <v>0.60693904879055183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Encargos'!$L18+'Swap - Encargos'!O18)*(1+SUM($B101:$B$228))</f>
        <v>126.15900000000001</v>
      </c>
      <c r="M101" s="4">
        <f>Forward!M101*(1+SUM($B101:$B$228))+(-'Swap - Encargos'!D18-'Swap - Encargos'!$L18+'Swap - Encargos'!P18)*(1+SUM($B101:$B$228))</f>
        <v>130.7466</v>
      </c>
      <c r="N101" s="4">
        <f>Forward!N101*(1+SUM($B101:$B$228))+(-'Swap - Encargos'!E18-'Swap - Encargos'!$L18+'Swap - Encargos'!Q18)*(1+SUM($B101:$B$228))</f>
        <v>136.48110000000003</v>
      </c>
      <c r="O101" s="4">
        <f>Forward!O101*(1+SUM($B101:$B$228))+(-'Swap - Encargos'!F18-'Swap - Encargos'!$L18+'Swap - Encargos'!R18)*(1+SUM($B101:$B$228))</f>
        <v>150.2439</v>
      </c>
      <c r="P101" s="4">
        <f>Forward!P101*(1+SUM($B101:$B$228))+(-'Swap - Encargos'!G18-'Swap - Encargos'!$L18+'Swap - Encargos'!S18)*(1+SUM($B101:$B$228))</f>
        <v>183.50400000000002</v>
      </c>
      <c r="Q101" s="4">
        <f>Forward!Q101*(1+SUM($B101:$B$228))+(-'Swap - Encargos'!H18-'Swap - Encargos'!$L18+'Swap - Encargos'!T18)*(1+SUM($B101:$B$228))</f>
        <v>199.56060000000002</v>
      </c>
      <c r="R101" s="4">
        <f>Forward!R101*(1+SUM($B101:$B$228))+(-'Swap - Encargos'!I18-'Swap - Encargos'!$L18+'Swap - Encargos'!U18)*(1+SUM($B101:$B$228))</f>
        <v>197.26680000000002</v>
      </c>
      <c r="S101" s="4">
        <f>Forward!S101*(1+SUM($B101:$B$228))+(-'Swap - Encargos'!J18-'Swap - Encargos'!$L18+'Swap - Encargos'!V18)*(1+SUM($B101:$B$228))</f>
        <v>196.1199</v>
      </c>
      <c r="T101" s="4">
        <f>Forward!T101*(1+SUM($B101:$B$228))+(-'Swap - Encargos'!K18-'Swap - Encargos'!$L18+'Swap - Encargos'!W18)*(1+SUM($B101:$B$228))</f>
        <v>192.67920000000001</v>
      </c>
      <c r="U101" s="4">
        <f>Forward!U101*(1+SUM($B101:$B$228))</f>
        <v>0</v>
      </c>
      <c r="V101" s="6"/>
      <c r="W101" s="20">
        <f t="shared" si="0"/>
        <v>133.13597500000003</v>
      </c>
      <c r="X101" s="20">
        <f t="shared" si="1"/>
        <v>217.66900494949493</v>
      </c>
      <c r="Y101" s="23">
        <f t="shared" si="2"/>
        <v>149.09700000000004</v>
      </c>
      <c r="Z101" s="23">
        <f t="shared" si="3"/>
        <v>214.75057690909091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236.79138499999999</v>
      </c>
      <c r="AJ101" s="9">
        <f t="shared" si="8"/>
        <v>0.64010238388423057</v>
      </c>
      <c r="AK101" s="9">
        <f t="shared" si="9"/>
        <v>0.64010238388423057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Encargos'!$L19+'Swap - Encargos'!O19)*(1+SUM($B102:$B$228))</f>
        <v>133.5204</v>
      </c>
      <c r="M102" s="4">
        <f>Forward!M102*(1+SUM($B102:$B$228))+(-'Swap - Encargos'!D19-'Swap - Encargos'!$L19+'Swap - Encargos'!P19)*(1+SUM($B102:$B$228))</f>
        <v>131.238</v>
      </c>
      <c r="N102" s="4">
        <f>Forward!N102*(1+SUM($B102:$B$228))+(-'Swap - Encargos'!E19-'Swap - Encargos'!$L19+'Swap - Encargos'!Q19)*(1+SUM($B102:$B$228))</f>
        <v>149.49719999999999</v>
      </c>
      <c r="O102" s="4">
        <f>Forward!O102*(1+SUM($B102:$B$228))+(-'Swap - Encargos'!F19-'Swap - Encargos'!$L19+'Swap - Encargos'!R19)*(1+SUM($B102:$B$228))</f>
        <v>160.9092</v>
      </c>
      <c r="P102" s="4">
        <f>Forward!P102*(1+SUM($B102:$B$228))+(-'Swap - Encargos'!G19-'Swap - Encargos'!$L19+'Swap - Encargos'!S19)*(1+SUM($B102:$B$228))</f>
        <v>176.886</v>
      </c>
      <c r="Q102" s="4">
        <f>Forward!Q102*(1+SUM($B102:$B$228))+(-'Swap - Encargos'!H19-'Swap - Encargos'!$L19+'Swap - Encargos'!T19)*(1+SUM($B102:$B$228))</f>
        <v>195.14519999999999</v>
      </c>
      <c r="R102" s="4">
        <f>Forward!R102*(1+SUM($B102:$B$228))+(-'Swap - Encargos'!I19-'Swap - Encargos'!$L19+'Swap - Encargos'!U19)*(1+SUM($B102:$B$228))</f>
        <v>191.7216</v>
      </c>
      <c r="S102" s="4">
        <f>Forward!S102*(1+SUM($B102:$B$228))+(-'Swap - Encargos'!J19-'Swap - Encargos'!$L19+'Swap - Encargos'!V19)*(1+SUM($B102:$B$228))</f>
        <v>189.4392</v>
      </c>
      <c r="T102" s="4">
        <f>Forward!T102*(1+SUM($B102:$B$228))+(-'Swap - Encargos'!K19-'Swap - Encargos'!$L19+'Swap - Encargos'!W19)*(1+SUM($B102:$B$228))</f>
        <v>187.1568</v>
      </c>
      <c r="U102" s="4">
        <f>Forward!U102*(1+SUM($B102:$B$228))</f>
        <v>0</v>
      </c>
      <c r="V102" s="6"/>
      <c r="W102" s="20">
        <f t="shared" si="0"/>
        <v>141.1284</v>
      </c>
      <c r="X102" s="20">
        <f t="shared" si="1"/>
        <v>217.66900494949493</v>
      </c>
      <c r="Y102" s="23">
        <f t="shared" si="2"/>
        <v>154.51848000000001</v>
      </c>
      <c r="Z102" s="23">
        <f t="shared" si="3"/>
        <v>214.75057690909091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228.79896000000002</v>
      </c>
      <c r="AJ102" s="9">
        <f t="shared" si="8"/>
        <v>0.61849699357192722</v>
      </c>
      <c r="AK102" s="9">
        <f t="shared" si="9"/>
        <v>0.61849699357192722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Encargos'!$L20+'Swap - Encargos'!O20)*(1+SUM($B103:$B$228))</f>
        <v>127.55680000000001</v>
      </c>
      <c r="M103" s="4">
        <f>Forward!M103*(1+SUM($B103:$B$228))+(-'Swap - Encargos'!D20-'Swap - Encargos'!$L20+'Swap - Encargos'!P20)*(1+SUM($B103:$B$228))</f>
        <v>132.11240000000001</v>
      </c>
      <c r="N103" s="4">
        <f>Forward!N103*(1+SUM($B103:$B$228))+(-'Swap - Encargos'!E20-'Swap - Encargos'!$L20+'Swap - Encargos'!Q20)*(1+SUM($B103:$B$228))</f>
        <v>148.05700000000002</v>
      </c>
      <c r="O103" s="4">
        <f>Forward!O103*(1+SUM($B103:$B$228))+(-'Swap - Encargos'!F20-'Swap - Encargos'!$L20+'Swap - Encargos'!R20)*(1+SUM($B103:$B$228))</f>
        <v>156.02930000000001</v>
      </c>
      <c r="P103" s="4">
        <f>Forward!P103*(1+SUM($B103:$B$228))+(-'Swap - Encargos'!G20-'Swap - Encargos'!$L20+'Swap - Encargos'!S20)*(1+SUM($B103:$B$228))</f>
        <v>168.55719999999999</v>
      </c>
      <c r="Q103" s="4">
        <f>Forward!Q103*(1+SUM($B103:$B$228))+(-'Swap - Encargos'!H20-'Swap - Encargos'!$L20+'Swap - Encargos'!T20)*(1+SUM($B103:$B$228))</f>
        <v>187.91849999999999</v>
      </c>
      <c r="R103" s="4">
        <f>Forward!R103*(1+SUM($B103:$B$228))+(-'Swap - Encargos'!I20-'Swap - Encargos'!$L20+'Swap - Encargos'!U20)*(1+SUM($B103:$B$228))</f>
        <v>185.64070000000001</v>
      </c>
      <c r="S103" s="4">
        <f>Forward!S103*(1+SUM($B103:$B$228))+(-'Swap - Encargos'!J20-'Swap - Encargos'!$L20+'Swap - Encargos'!V20)*(1+SUM($B103:$B$228))</f>
        <v>183.3629</v>
      </c>
      <c r="T103" s="4">
        <f>Forward!T103*(1+SUM($B103:$B$228))+(-'Swap - Encargos'!K20-'Swap - Encargos'!$L20+'Swap - Encargos'!W20)*(1+SUM($B103:$B$228))</f>
        <v>181.08510000000001</v>
      </c>
      <c r="U103" s="4">
        <f>Forward!U103*(1+SUM($B103:$B$228))</f>
        <v>0</v>
      </c>
      <c r="V103" s="6"/>
      <c r="W103" s="20">
        <f t="shared" si="0"/>
        <v>139.86324722222221</v>
      </c>
      <c r="X103" s="20">
        <f t="shared" si="1"/>
        <v>217.66900494949493</v>
      </c>
      <c r="Y103" s="23">
        <f t="shared" si="2"/>
        <v>151.49268166666667</v>
      </c>
      <c r="Z103" s="23">
        <f t="shared" si="3"/>
        <v>214.75057690909091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230.06411277777781</v>
      </c>
      <c r="AJ103" s="9">
        <f t="shared" si="8"/>
        <v>0.62191699683358859</v>
      </c>
      <c r="AK103" s="9">
        <f t="shared" si="9"/>
        <v>0.62191699683358859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Encargos'!$L21+'Swap - Encargos'!O21)*(1+SUM($B104:$B$228))</f>
        <v>133.3449</v>
      </c>
      <c r="M104" s="4">
        <f>Forward!M104*(1+SUM($B104:$B$228))+(-'Swap - Encargos'!D21-'Swap - Encargos'!$L21+'Swap - Encargos'!P21)*(1+SUM($B104:$B$228))</f>
        <v>135.62429999999998</v>
      </c>
      <c r="N104" s="4">
        <f>Forward!N104*(1+SUM($B104:$B$228))+(-'Swap - Encargos'!E21-'Swap - Encargos'!$L21+'Swap - Encargos'!Q21)*(1+SUM($B104:$B$228))</f>
        <v>147.0213</v>
      </c>
      <c r="O104" s="4">
        <f>Forward!O104*(1+SUM($B104:$B$228))+(-'Swap - Encargos'!F21-'Swap - Encargos'!$L21+'Swap - Encargos'!R21)*(1+SUM($B104:$B$228))</f>
        <v>153.8595</v>
      </c>
      <c r="P104" s="4">
        <f>Forward!P104*(1+SUM($B104:$B$228))+(-'Swap - Encargos'!G21-'Swap - Encargos'!$L21+'Swap - Encargos'!S21)*(1+SUM($B104:$B$228))</f>
        <v>162.97709999999998</v>
      </c>
      <c r="Q104" s="4">
        <f>Forward!Q104*(1+SUM($B104:$B$228))+(-'Swap - Encargos'!H21-'Swap - Encargos'!$L21+'Swap - Encargos'!T21)*(1+SUM($B104:$B$228))</f>
        <v>183.49169999999998</v>
      </c>
      <c r="R104" s="4">
        <f>Forward!R104*(1+SUM($B104:$B$228))+(-'Swap - Encargos'!I21-'Swap - Encargos'!$L21+'Swap - Encargos'!U21)*(1+SUM($B104:$B$228))</f>
        <v>180.07259999999999</v>
      </c>
      <c r="S104" s="4">
        <f>Forward!S104*(1+SUM($B104:$B$228))+(-'Swap - Encargos'!J21-'Swap - Encargos'!$L21+'Swap - Encargos'!V21)*(1+SUM($B104:$B$228))</f>
        <v>177.79320000000001</v>
      </c>
      <c r="T104" s="4">
        <f>Forward!T104*(1+SUM($B104:$B$228))+(-'Swap - Encargos'!K21-'Swap - Encargos'!$L21+'Swap - Encargos'!W21)*(1+SUM($B104:$B$228))</f>
        <v>175.5138</v>
      </c>
      <c r="U104" s="4">
        <f>Forward!U104*(1+SUM($B104:$B$228))</f>
        <v>0</v>
      </c>
      <c r="V104" s="6"/>
      <c r="W104" s="20">
        <f t="shared" si="0"/>
        <v>142.08260000000001</v>
      </c>
      <c r="X104" s="20">
        <f t="shared" si="1"/>
        <v>217.66900494949493</v>
      </c>
      <c r="Y104" s="23">
        <f t="shared" si="2"/>
        <v>151.58010000000002</v>
      </c>
      <c r="Z104" s="23">
        <f t="shared" si="3"/>
        <v>214.75057690909091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227.84476000000001</v>
      </c>
      <c r="AJ104" s="9">
        <f t="shared" si="8"/>
        <v>0.61591756824907462</v>
      </c>
      <c r="AK104" s="9">
        <f t="shared" si="9"/>
        <v>0.61591756824907462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Encargos'!$L22+'Swap - Encargos'!O22)*(1+SUM($B105:$B$228))</f>
        <v>140.03550000000001</v>
      </c>
      <c r="M105" s="4">
        <f>Forward!M105*(1+SUM($B105:$B$228))+(-'Swap - Encargos'!D22-'Swap - Encargos'!$L22+'Swap - Encargos'!P22)*(1+SUM($B105:$B$228))</f>
        <v>128.65049999999999</v>
      </c>
      <c r="N105" s="4">
        <f>Forward!N105*(1+SUM($B105:$B$228))+(-'Swap - Encargos'!E22-'Swap - Encargos'!$L22+'Swap - Encargos'!Q22)*(1+SUM($B105:$B$228))</f>
        <v>146.86650000000003</v>
      </c>
      <c r="O105" s="4">
        <f>Forward!O105*(1+SUM($B105:$B$228))+(-'Swap - Encargos'!F22-'Swap - Encargos'!$L22+'Swap - Encargos'!R22)*(1+SUM($B105:$B$228))</f>
        <v>159.38999999999999</v>
      </c>
      <c r="P105" s="4">
        <f>Forward!P105*(1+SUM($B105:$B$228))+(-'Swap - Encargos'!G22-'Swap - Encargos'!$L22+'Swap - Encargos'!S22)*(1+SUM($B105:$B$228))</f>
        <v>168.49800000000002</v>
      </c>
      <c r="Q105" s="4">
        <f>Forward!Q105*(1+SUM($B105:$B$228))+(-'Swap - Encargos'!H22-'Swap - Encargos'!$L22+'Swap - Encargos'!T22)*(1+SUM($B105:$B$228))</f>
        <v>176.46750000000003</v>
      </c>
      <c r="R105" s="4">
        <f>Forward!R105*(1+SUM($B105:$B$228))+(-'Swap - Encargos'!I22-'Swap - Encargos'!$L22+'Swap - Encargos'!U22)*(1+SUM($B105:$B$228))</f>
        <v>177.60599999999999</v>
      </c>
      <c r="S105" s="4">
        <f>Forward!S105*(1+SUM($B105:$B$228))+(-'Swap - Encargos'!J22-'Swap - Encargos'!$L22+'Swap - Encargos'!V22)*(1+SUM($B105:$B$228))</f>
        <v>175.32900000000001</v>
      </c>
      <c r="T105" s="4">
        <f>Forward!T105*(1+SUM($B105:$B$228))+(-'Swap - Encargos'!K22-'Swap - Encargos'!$L22+'Swap - Encargos'!W22)*(1+SUM($B105:$B$228))</f>
        <v>173.05199999999999</v>
      </c>
      <c r="U105" s="4">
        <f>Forward!U105*(1+SUM($B105:$B$228))</f>
        <v>0</v>
      </c>
      <c r="V105" s="6"/>
      <c r="W105" s="20">
        <f t="shared" si="0"/>
        <v>142.28087500000004</v>
      </c>
      <c r="X105" s="20">
        <f t="shared" si="1"/>
        <v>217.66900494949493</v>
      </c>
      <c r="Y105" s="23">
        <f t="shared" si="2"/>
        <v>152.93850000000003</v>
      </c>
      <c r="Z105" s="23">
        <f t="shared" si="3"/>
        <v>214.75057690909091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227.64648499999998</v>
      </c>
      <c r="AJ105" s="9">
        <f t="shared" si="8"/>
        <v>0.61538158464407711</v>
      </c>
      <c r="AK105" s="9">
        <f t="shared" si="9"/>
        <v>0.61538158464407711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Encargos'!$L23+'Swap - Encargos'!O23)*(1+SUM($B106:$B$228))</f>
        <v>130.59399999999999</v>
      </c>
      <c r="M106" s="4">
        <f>Forward!M106*(1+SUM($B106:$B$228))+(-'Swap - Encargos'!D23-'Swap - Encargos'!$L23+'Swap - Encargos'!P23)*(1+SUM($B106:$B$228))</f>
        <v>129.45839999999998</v>
      </c>
      <c r="N106" s="4">
        <f>Forward!N106*(1+SUM($B106:$B$228))+(-'Swap - Encargos'!E23-'Swap - Encargos'!$L23+'Swap - Encargos'!Q23)*(1+SUM($B106:$B$228))</f>
        <v>141.95000000000002</v>
      </c>
      <c r="O106" s="4">
        <f>Forward!O106*(1+SUM($B106:$B$228))+(-'Swap - Encargos'!F23-'Swap - Encargos'!$L23+'Swap - Encargos'!R23)*(1+SUM($B106:$B$228))</f>
        <v>153.30599999999998</v>
      </c>
      <c r="P106" s="4">
        <f>Forward!P106*(1+SUM($B106:$B$228))+(-'Swap - Encargos'!G23-'Swap - Encargos'!$L23+'Swap - Encargos'!S23)*(1+SUM($B106:$B$228))</f>
        <v>170.34</v>
      </c>
      <c r="Q106" s="4">
        <f>Forward!Q106*(1+SUM($B106:$B$228))+(-'Swap - Encargos'!H23-'Swap - Encargos'!$L23+'Swap - Encargos'!T23)*(1+SUM($B106:$B$228))</f>
        <v>179.4248</v>
      </c>
      <c r="R106" s="4">
        <f>Forward!R106*(1+SUM($B106:$B$228))+(-'Swap - Encargos'!I23-'Swap - Encargos'!$L23+'Swap - Encargos'!U23)*(1+SUM($B106:$B$228))</f>
        <v>179.4248</v>
      </c>
      <c r="S106" s="4">
        <f>Forward!S106*(1+SUM($B106:$B$228))+(-'Swap - Encargos'!J23-'Swap - Encargos'!$L23+'Swap - Encargos'!V23)*(1+SUM($B106:$B$228))</f>
        <v>177.15359999999998</v>
      </c>
      <c r="T106" s="4">
        <f>Forward!T106*(1+SUM($B106:$B$228))+(-'Swap - Encargos'!K23-'Swap - Encargos'!$L23+'Swap - Encargos'!W23)*(1+SUM($B106:$B$228))</f>
        <v>174.88239999999999</v>
      </c>
      <c r="U106" s="4">
        <f>Forward!U106*(1+SUM($B106:$B$228))</f>
        <v>0</v>
      </c>
      <c r="V106" s="6"/>
      <c r="W106" s="20">
        <f t="shared" si="0"/>
        <v>139.04791111111112</v>
      </c>
      <c r="X106" s="20">
        <f t="shared" si="1"/>
        <v>217.66900494949493</v>
      </c>
      <c r="Y106" s="23">
        <f t="shared" si="2"/>
        <v>151.64045333333334</v>
      </c>
      <c r="Z106" s="23">
        <f t="shared" si="3"/>
        <v>214.75057690909091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230.8794488888889</v>
      </c>
      <c r="AJ106" s="9">
        <f t="shared" si="8"/>
        <v>0.62412104065211316</v>
      </c>
      <c r="AK106" s="9">
        <f t="shared" si="9"/>
        <v>0.62412104065211316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Encargos'!$L24+'Swap - Encargos'!O24)*(1+SUM($B107:$B$228))</f>
        <v>134.827</v>
      </c>
      <c r="M107" s="4">
        <f>Forward!M107*(1+SUM($B107:$B$228))+(-'Swap - Encargos'!D24-'Swap - Encargos'!$L24+'Swap - Encargos'!P24)*(1+SUM($B107:$B$228))</f>
        <v>129.16200000000001</v>
      </c>
      <c r="N107" s="4">
        <f>Forward!N107*(1+SUM($B107:$B$228))+(-'Swap - Encargos'!E24-'Swap - Encargos'!$L24+'Swap - Encargos'!Q24)*(1+SUM($B107:$B$228))</f>
        <v>150.68900000000002</v>
      </c>
      <c r="O107" s="4">
        <f>Forward!O107*(1+SUM($B107:$B$228))+(-'Swap - Encargos'!F24-'Swap - Encargos'!$L24+'Swap - Encargos'!R24)*(1+SUM($B107:$B$228))</f>
        <v>154.08799999999999</v>
      </c>
      <c r="P107" s="4">
        <f>Forward!P107*(1+SUM($B107:$B$228))+(-'Swap - Encargos'!G24-'Swap - Encargos'!$L24+'Swap - Encargos'!S24)*(1+SUM($B107:$B$228))</f>
        <v>164.285</v>
      </c>
      <c r="Q107" s="4">
        <f>Forward!Q107*(1+SUM($B107:$B$228))+(-'Swap - Encargos'!H24-'Swap - Encargos'!$L24+'Swap - Encargos'!T24)*(1+SUM($B107:$B$228))</f>
        <v>175.61499999999998</v>
      </c>
      <c r="R107" s="4">
        <f>Forward!R107*(1+SUM($B107:$B$228))+(-'Swap - Encargos'!I24-'Swap - Encargos'!$L24+'Swap - Encargos'!U24)*(1+SUM($B107:$B$228))</f>
        <v>174.482</v>
      </c>
      <c r="S107" s="4">
        <f>Forward!S107*(1+SUM($B107:$B$228))+(-'Swap - Encargos'!J24-'Swap - Encargos'!$L24+'Swap - Encargos'!V24)*(1+SUM($B107:$B$228))</f>
        <v>172.21600000000001</v>
      </c>
      <c r="T107" s="4">
        <f>Forward!T107*(1+SUM($B107:$B$228))+(-'Swap - Encargos'!K24-'Swap - Encargos'!$L24+'Swap - Encargos'!W24)*(1+SUM($B107:$B$228))</f>
        <v>169.95</v>
      </c>
      <c r="U107" s="4">
        <f>Forward!U107*(1+SUM($B107:$B$228))</f>
        <v>0</v>
      </c>
      <c r="V107" s="6"/>
      <c r="W107" s="20">
        <f t="shared" si="0"/>
        <v>143.04125000000002</v>
      </c>
      <c r="X107" s="20">
        <f t="shared" si="1"/>
        <v>217.66900494949493</v>
      </c>
      <c r="Y107" s="23">
        <f t="shared" si="2"/>
        <v>152.72839999999999</v>
      </c>
      <c r="Z107" s="23">
        <f t="shared" si="3"/>
        <v>214.75057690909091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226.88611</v>
      </c>
      <c r="AJ107" s="9">
        <f t="shared" si="8"/>
        <v>0.61332611353753341</v>
      </c>
      <c r="AK107" s="9">
        <f t="shared" si="9"/>
        <v>0.61332611353753341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Encargos'!$L25+'Swap - Encargos'!O25)*(1+SUM($B108:$B$228))</f>
        <v>135.672</v>
      </c>
      <c r="M108" s="4">
        <f>Forward!M108*(1+SUM($B108:$B$228))+(-'Swap - Encargos'!D25-'Swap - Encargos'!$L25+'Swap - Encargos'!P25)*(1+SUM($B108:$B$228))</f>
        <v>142.4556</v>
      </c>
      <c r="N108" s="4">
        <f>Forward!N108*(1+SUM($B108:$B$228))+(-'Swap - Encargos'!E25-'Swap - Encargos'!$L25+'Swap - Encargos'!Q25)*(1+SUM($B108:$B$228))</f>
        <v>159.41460000000001</v>
      </c>
      <c r="O108" s="4">
        <f>Forward!O108*(1+SUM($B108:$B$228))+(-'Swap - Encargos'!F25-'Swap - Encargos'!$L25+'Swap - Encargos'!R25)*(1+SUM($B108:$B$228))</f>
        <v>161.67580000000001</v>
      </c>
      <c r="P108" s="4">
        <f>Forward!P108*(1+SUM($B108:$B$228))+(-'Swap - Encargos'!G25-'Swap - Encargos'!$L25+'Swap - Encargos'!S25)*(1+SUM($B108:$B$228))</f>
        <v>163.93700000000001</v>
      </c>
      <c r="Q108" s="4">
        <f>Forward!Q108*(1+SUM($B108:$B$228))+(-'Swap - Encargos'!H25-'Swap - Encargos'!$L25+'Swap - Encargos'!T25)*(1+SUM($B108:$B$228))</f>
        <v>184.2878</v>
      </c>
      <c r="R108" s="4">
        <f>Forward!R108*(1+SUM($B108:$B$228))+(-'Swap - Encargos'!I25-'Swap - Encargos'!$L25+'Swap - Encargos'!U25)*(1+SUM($B108:$B$228))</f>
        <v>182.0266</v>
      </c>
      <c r="S108" s="4">
        <f>Forward!S108*(1+SUM($B108:$B$228))+(-'Swap - Encargos'!J25-'Swap - Encargos'!$L25+'Swap - Encargos'!V25)*(1+SUM($B108:$B$228))</f>
        <v>179.7654</v>
      </c>
      <c r="T108" s="4">
        <f>Forward!T108*(1+SUM($B108:$B$228))+(-'Swap - Encargos'!K25-'Swap - Encargos'!$L25+'Swap - Encargos'!W25)*(1+SUM($B108:$B$228))</f>
        <v>177.5042</v>
      </c>
      <c r="U108" s="4">
        <f>Forward!U108*(1+SUM($B108:$B$228))</f>
        <v>0</v>
      </c>
      <c r="V108" s="6"/>
      <c r="W108" s="20">
        <f t="shared" si="0"/>
        <v>153.07067777777777</v>
      </c>
      <c r="X108" s="20">
        <f t="shared" si="1"/>
        <v>217.66900494949493</v>
      </c>
      <c r="Y108" s="23">
        <f t="shared" si="2"/>
        <v>160.73363333333336</v>
      </c>
      <c r="Z108" s="23">
        <f t="shared" si="3"/>
        <v>214.75057690909091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216.85668222222225</v>
      </c>
      <c r="AJ108" s="9">
        <f t="shared" si="8"/>
        <v>0.58621422925360867</v>
      </c>
      <c r="AK108" s="9">
        <f t="shared" si="9"/>
        <v>0.58621422925360867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Encargos'!$L26+'Swap - Encargos'!O26)*(1+SUM($B109:$B$228))</f>
        <v>137.59159999999997</v>
      </c>
      <c r="M109" s="4">
        <f>Forward!M109*(1+SUM($B109:$B$228))+(-'Swap - Encargos'!D26-'Swap - Encargos'!$L26+'Swap - Encargos'!P26)*(1+SUM($B109:$B$228))</f>
        <v>144.35839999999999</v>
      </c>
      <c r="N109" s="4">
        <f>Forward!N109*(1+SUM($B109:$B$228))+(-'Swap - Encargos'!E26-'Swap - Encargos'!$L26+'Swap - Encargos'!Q26)*(1+SUM($B109:$B$228))</f>
        <v>169.17</v>
      </c>
      <c r="O109" s="4">
        <f>Forward!O109*(1+SUM($B109:$B$228))+(-'Swap - Encargos'!F26-'Swap - Encargos'!$L26+'Swap - Encargos'!R26)*(1+SUM($B109:$B$228))</f>
        <v>177.06459999999998</v>
      </c>
      <c r="P109" s="4">
        <f>Forward!P109*(1+SUM($B109:$B$228))+(-'Swap - Encargos'!G26-'Swap - Encargos'!$L26+'Swap - Encargos'!S26)*(1+SUM($B109:$B$228))</f>
        <v>182.70359999999999</v>
      </c>
      <c r="Q109" s="4">
        <f>Forward!Q109*(1+SUM($B109:$B$228))+(-'Swap - Encargos'!H26-'Swap - Encargos'!$L26+'Swap - Encargos'!T26)*(1+SUM($B109:$B$228))</f>
        <v>188.34259999999998</v>
      </c>
      <c r="R109" s="4">
        <f>Forward!R109*(1+SUM($B109:$B$228))+(-'Swap - Encargos'!I26-'Swap - Encargos'!$L26+'Swap - Encargos'!U26)*(1+SUM($B109:$B$228))</f>
        <v>190.59819999999999</v>
      </c>
      <c r="S109" s="4">
        <f>Forward!S109*(1+SUM($B109:$B$228))+(-'Swap - Encargos'!J26-'Swap - Encargos'!$L26+'Swap - Encargos'!V26)*(1+SUM($B109:$B$228))</f>
        <v>188.34259999999998</v>
      </c>
      <c r="T109" s="4">
        <f>Forward!T109*(1+SUM($B109:$B$228))+(-'Swap - Encargos'!K26-'Swap - Encargos'!$L26+'Swap - Encargos'!W26)*(1+SUM($B109:$B$228))</f>
        <v>186.08699999999999</v>
      </c>
      <c r="U109" s="4">
        <f>Forward!U109*(1+SUM($B109:$B$228))</f>
        <v>0</v>
      </c>
      <c r="V109" s="6"/>
      <c r="W109" s="20">
        <f t="shared" si="0"/>
        <v>162.43452777777779</v>
      </c>
      <c r="X109" s="20">
        <f t="shared" si="1"/>
        <v>217.66900494949493</v>
      </c>
      <c r="Y109" s="23">
        <f t="shared" si="2"/>
        <v>171.48198999999997</v>
      </c>
      <c r="Z109" s="23">
        <f t="shared" si="3"/>
        <v>214.75057690909091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207.49283222222223</v>
      </c>
      <c r="AJ109" s="9">
        <f t="shared" si="8"/>
        <v>0.56090155705764022</v>
      </c>
      <c r="AK109" s="9">
        <f t="shared" si="9"/>
        <v>0.56090155705764022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Encargos'!$L27+'Swap - Encargos'!P27)*(1+SUM($B110:$B$228))</f>
        <v>141.75</v>
      </c>
      <c r="N110" s="4">
        <f>Forward!N110*(1+SUM($B110:$B$228))+(-'Swap - Encargos'!E27-'Swap - Encargos'!$L27+'Swap - Encargos'!Q27)*(1+SUM($B110:$B$228))</f>
        <v>159.75</v>
      </c>
      <c r="O110" s="4">
        <f>Forward!O110*(1+SUM($B110:$B$228))+(-'Swap - Encargos'!F27-'Swap - Encargos'!$L27+'Swap - Encargos'!R27)*(1+SUM($B110:$B$228))</f>
        <v>166.5</v>
      </c>
      <c r="P110" s="4">
        <f>Forward!P110*(1+SUM($B110:$B$228))+(-'Swap - Encargos'!G27-'Swap - Encargos'!$L27+'Swap - Encargos'!S27)*(1+SUM($B110:$B$228))</f>
        <v>198</v>
      </c>
      <c r="Q110" s="4">
        <f>Forward!Q110*(1+SUM($B110:$B$228))+(-'Swap - Encargos'!H27-'Swap - Encargos'!$L27+'Swap - Encargos'!T27)*(1+SUM($B110:$B$228))</f>
        <v>193.5</v>
      </c>
      <c r="R110" s="4">
        <f>Forward!R110*(1+SUM($B110:$B$228))+(-'Swap - Encargos'!I27-'Swap - Encargos'!$L27+'Swap - Encargos'!U27)*(1+SUM($B110:$B$228))</f>
        <v>196.875</v>
      </c>
      <c r="S110" s="4">
        <f>Forward!S110*(1+SUM($B110:$B$228))+(-'Swap - Encargos'!J27-'Swap - Encargos'!$L27+'Swap - Encargos'!V27)*(1+SUM($B110:$B$228))</f>
        <v>194.625</v>
      </c>
      <c r="T110" s="4">
        <f>Forward!T110*(1+SUM($B110:$B$228))+(-'Swap - Encargos'!K27-'Swap - Encargos'!$L27+'Swap - Encargos'!W27)*(1+SUM($B110:$B$228))</f>
        <v>192.375</v>
      </c>
      <c r="U110" s="4">
        <f>Forward!U110*(1+SUM($B110:$B$228))</f>
        <v>0</v>
      </c>
      <c r="V110" s="6"/>
      <c r="W110" s="20">
        <f t="shared" si="0"/>
        <v>156</v>
      </c>
      <c r="X110" s="20">
        <f t="shared" si="1"/>
        <v>217.66900494949493</v>
      </c>
      <c r="Y110" s="23">
        <f t="shared" si="2"/>
        <v>171.9</v>
      </c>
      <c r="Z110" s="23">
        <f t="shared" si="3"/>
        <v>214.75057690909091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233.8125</v>
      </c>
      <c r="AJ110" s="9">
        <f t="shared" si="8"/>
        <v>0.59980759980759979</v>
      </c>
      <c r="AK110" s="9">
        <f t="shared" si="9"/>
        <v>0.59980759980759979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Encargos'!$L28+'Swap - Encargos'!P28)*(1+SUM($B111:$B$228))</f>
        <v>184.93199999999999</v>
      </c>
      <c r="N111" s="4">
        <f>Forward!N111*(1+SUM($B111:$B$228))+(-'Swap - Encargos'!E28-'Swap - Encargos'!$L28+'Swap - Encargos'!Q28)*(1+SUM($B111:$B$228))</f>
        <v>248.8176</v>
      </c>
      <c r="O111" s="4">
        <f>Forward!O111*(1+SUM($B111:$B$228))+(-'Swap - Encargos'!F28-'Swap - Encargos'!$L28+'Swap - Encargos'!R28)*(1+SUM($B111:$B$228))</f>
        <v>236.48880000000003</v>
      </c>
      <c r="P111" s="4">
        <f>Forward!P111*(1+SUM($B111:$B$228))+(-'Swap - Encargos'!G28-'Swap - Encargos'!$L28+'Swap - Encargos'!S28)*(1+SUM($B111:$B$228))</f>
        <v>234.24719999999999</v>
      </c>
      <c r="Q111" s="4">
        <f>Forward!Q111*(1+SUM($B111:$B$228))+(-'Swap - Encargos'!H28-'Swap - Encargos'!$L28+'Swap - Encargos'!T28)*(1+SUM($B111:$B$228))</f>
        <v>226.4016</v>
      </c>
      <c r="R111" s="4">
        <f>Forward!R111*(1+SUM($B111:$B$228))+(-'Swap - Encargos'!I28-'Swap - Encargos'!$L28+'Swap - Encargos'!U28)*(1+SUM($B111:$B$228))</f>
        <v>220.79760000000002</v>
      </c>
      <c r="S111" s="4">
        <f>Forward!S111*(1+SUM($B111:$B$228))+(-'Swap - Encargos'!J28-'Swap - Encargos'!$L28+'Swap - Encargos'!V28)*(1+SUM($B111:$B$228))</f>
        <v>215.1936</v>
      </c>
      <c r="T111" s="4">
        <f>Forward!T111*(1+SUM($B111:$B$228))+(-'Swap - Encargos'!K28-'Swap - Encargos'!$L28+'Swap - Encargos'!W28)*(1+SUM($B111:$B$228))</f>
        <v>209.58960000000002</v>
      </c>
      <c r="U111" s="4">
        <f>Forward!U111*(1+SUM($B111:$B$228))</f>
        <v>0</v>
      </c>
      <c r="V111" s="6"/>
      <c r="W111" s="20">
        <f t="shared" si="0"/>
        <v>224.78266666666667</v>
      </c>
      <c r="X111" s="20">
        <f t="shared" si="1"/>
        <v>217.66900494949493</v>
      </c>
      <c r="Y111" s="23">
        <f t="shared" si="2"/>
        <v>226.77520000000001</v>
      </c>
      <c r="Z111" s="23">
        <f t="shared" si="3"/>
        <v>214.75057690909091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165.02983333333333</v>
      </c>
      <c r="AJ111" s="9">
        <f t="shared" si="8"/>
        <v>0.42335695580140026</v>
      </c>
      <c r="AK111" s="9">
        <f t="shared" si="9"/>
        <v>0.42335695580140026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Encargos'!$L29+'Swap - Encargos'!P29)*(1+SUM($B112:$B$228))</f>
        <v>186.9</v>
      </c>
      <c r="N112" s="4">
        <f>Forward!N112*(1+SUM($B112:$B$228))+(-'Swap - Encargos'!E29-'Swap - Encargos'!$L29+'Swap - Encargos'!Q29)*(1+SUM($B112:$B$228))</f>
        <v>228.0625</v>
      </c>
      <c r="O112" s="4">
        <f>Forward!O112*(1+SUM($B112:$B$228))+(-'Swap - Encargos'!F29-'Swap - Encargos'!$L29+'Swap - Encargos'!R29)*(1+SUM($B112:$B$228))</f>
        <v>220.27500000000001</v>
      </c>
      <c r="P112" s="4">
        <f>Forward!P112*(1+SUM($B112:$B$228))+(-'Swap - Encargos'!G29-'Swap - Encargos'!$L29+'Swap - Encargos'!S29)*(1+SUM($B112:$B$228))</f>
        <v>216.93750000000003</v>
      </c>
      <c r="Q112" s="4">
        <f>Forward!Q112*(1+SUM($B112:$B$228))+(-'Swap - Encargos'!H29-'Swap - Encargos'!$L29+'Swap - Encargos'!T29)*(1+SUM($B112:$B$228))</f>
        <v>219.16249999999999</v>
      </c>
      <c r="R112" s="4">
        <f>Forward!R112*(1+SUM($B112:$B$228))+(-'Swap - Encargos'!I29-'Swap - Encargos'!$L29+'Swap - Encargos'!U29)*(1+SUM($B112:$B$228))</f>
        <v>218.05</v>
      </c>
      <c r="S112" s="4">
        <f>Forward!S112*(1+SUM($B112:$B$228))+(-'Swap - Encargos'!J29-'Swap - Encargos'!$L29+'Swap - Encargos'!V29)*(1+SUM($B112:$B$228))</f>
        <v>212.48750000000001</v>
      </c>
      <c r="T112" s="4">
        <f>Forward!T112*(1+SUM($B112:$B$228))+(-'Swap - Encargos'!K29-'Swap - Encargos'!$L29+'Swap - Encargos'!W29)*(1+SUM($B112:$B$228))</f>
        <v>206.92500000000001</v>
      </c>
      <c r="U112" s="4">
        <f>Forward!U112*(1+SUM($B112:$B$228))</f>
        <v>0</v>
      </c>
      <c r="V112" s="6"/>
      <c r="W112" s="20">
        <f t="shared" si="0"/>
        <v>213.41458333333333</v>
      </c>
      <c r="X112" s="20">
        <f t="shared" si="1"/>
        <v>217.66900494949493</v>
      </c>
      <c r="Y112" s="23">
        <f t="shared" si="2"/>
        <v>215.30583333333334</v>
      </c>
      <c r="Z112" s="23">
        <f t="shared" si="3"/>
        <v>214.75057690909091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176.39791666666667</v>
      </c>
      <c r="AJ112" s="9">
        <f t="shared" si="8"/>
        <v>0.45251990807546366</v>
      </c>
      <c r="AK112" s="9">
        <f t="shared" si="9"/>
        <v>0.45251990807546366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Encargos'!$L30+'Swap - Encargos'!P30)*(1+SUM($B113:$B$228))</f>
        <v>166.63499999999999</v>
      </c>
      <c r="N113" s="4">
        <f>Forward!N113*(1+SUM($B113:$B$228))+(-'Swap - Encargos'!E30-'Swap - Encargos'!$L30+'Swap - Encargos'!Q30)*(1+SUM($B113:$B$228))</f>
        <v>198.8511</v>
      </c>
      <c r="O113" s="4">
        <f>Forward!O113*(1+SUM($B113:$B$228))+(-'Swap - Encargos'!F30-'Swap - Encargos'!$L30+'Swap - Encargos'!R30)*(1+SUM($B113:$B$228))</f>
        <v>204.40559999999999</v>
      </c>
      <c r="P113" s="4">
        <f>Forward!P113*(1+SUM($B113:$B$228))+(-'Swap - Encargos'!G30-'Swap - Encargos'!$L30+'Swap - Encargos'!S30)*(1+SUM($B113:$B$228))</f>
        <v>206.62739999999999</v>
      </c>
      <c r="Q113" s="4">
        <f>Forward!Q113*(1+SUM($B113:$B$228))+(-'Swap - Encargos'!H30-'Swap - Encargos'!$L30+'Swap - Encargos'!T30)*(1+SUM($B113:$B$228))</f>
        <v>203.29470000000001</v>
      </c>
      <c r="R113" s="4">
        <f>Forward!R113*(1+SUM($B113:$B$228))+(-'Swap - Encargos'!I30-'Swap - Encargos'!$L30+'Swap - Encargos'!U30)*(1+SUM($B113:$B$228))</f>
        <v>195.51840000000001</v>
      </c>
      <c r="S113" s="4">
        <f>Forward!S113*(1+SUM($B113:$B$228))+(-'Swap - Encargos'!J30-'Swap - Encargos'!$L30+'Swap - Encargos'!V30)*(1+SUM($B113:$B$228))</f>
        <v>189.9639</v>
      </c>
      <c r="T113" s="4">
        <f>Forward!T113*(1+SUM($B113:$B$228))+(-'Swap - Encargos'!K30-'Swap - Encargos'!$L30+'Swap - Encargos'!W30)*(1+SUM($B113:$B$228))</f>
        <v>184.40940000000001</v>
      </c>
      <c r="U113" s="4">
        <f>Forward!U113*(1+SUM($B113:$B$228))</f>
        <v>0</v>
      </c>
      <c r="V113" s="6"/>
      <c r="W113" s="20">
        <f t="shared" si="0"/>
        <v>193.29660000000001</v>
      </c>
      <c r="X113" s="20">
        <f t="shared" si="1"/>
        <v>217.66900494949493</v>
      </c>
      <c r="Y113" s="23">
        <f t="shared" si="2"/>
        <v>197.40693000000002</v>
      </c>
      <c r="Z113" s="23">
        <f t="shared" si="3"/>
        <v>214.75057690909091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196.51589999999999</v>
      </c>
      <c r="AJ113" s="9">
        <f t="shared" si="8"/>
        <v>0.50412929292929287</v>
      </c>
      <c r="AK113" s="9">
        <f t="shared" si="9"/>
        <v>0.50412929292929287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Encargos'!$L31+'Swap - Encargos'!P31)*(1+SUM($B114:$B$228))</f>
        <v>146.13720000000001</v>
      </c>
      <c r="N114" s="4">
        <f>Forward!N114*(1+SUM($B114:$B$228))+(-'Swap - Encargos'!E31-'Swap - Encargos'!$L31+'Swap - Encargos'!Q31)*(1+SUM($B114:$B$228))</f>
        <v>187.09989999999999</v>
      </c>
      <c r="O114" s="4">
        <f>Forward!O114*(1+SUM($B114:$B$228))+(-'Swap - Encargos'!F31-'Swap - Encargos'!$L31+'Swap - Encargos'!R31)*(1+SUM($B114:$B$228))</f>
        <v>198.17090000000002</v>
      </c>
      <c r="P114" s="4">
        <f>Forward!P114*(1+SUM($B114:$B$228))+(-'Swap - Encargos'!G31-'Swap - Encargos'!$L31+'Swap - Encargos'!S31)*(1+SUM($B114:$B$228))</f>
        <v>194.84960000000001</v>
      </c>
      <c r="Q114" s="4">
        <f>Forward!Q114*(1+SUM($B114:$B$228))+(-'Swap - Encargos'!H31-'Swap - Encargos'!$L31+'Swap - Encargos'!T31)*(1+SUM($B114:$B$228))</f>
        <v>193.74249999999998</v>
      </c>
      <c r="R114" s="4">
        <f>Forward!R114*(1+SUM($B114:$B$228))+(-'Swap - Encargos'!I31-'Swap - Encargos'!$L31+'Swap - Encargos'!U31)*(1+SUM($B114:$B$228))</f>
        <v>189.3141</v>
      </c>
      <c r="S114" s="4">
        <f>Forward!S114*(1+SUM($B114:$B$228))+(-'Swap - Encargos'!J31-'Swap - Encargos'!$L31+'Swap - Encargos'!V31)*(1+SUM($B114:$B$228))</f>
        <v>183.77859999999998</v>
      </c>
      <c r="T114" s="4">
        <f>Forward!T114*(1+SUM($B114:$B$228))+(-'Swap - Encargos'!K31-'Swap - Encargos'!$L31+'Swap - Encargos'!W31)*(1+SUM($B114:$B$228))</f>
        <v>178.2431</v>
      </c>
      <c r="U114" s="4">
        <f>Forward!U114*(1+SUM($B114:$B$228))</f>
        <v>0</v>
      </c>
      <c r="V114" s="6"/>
      <c r="W114" s="20">
        <f t="shared" si="0"/>
        <v>182.5484888888889</v>
      </c>
      <c r="X114" s="20">
        <f t="shared" si="1"/>
        <v>217.66900494949493</v>
      </c>
      <c r="Y114" s="23">
        <f t="shared" si="2"/>
        <v>186.87848</v>
      </c>
      <c r="Z114" s="23">
        <f t="shared" si="3"/>
        <v>214.75057690909091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207.2640111111111</v>
      </c>
      <c r="AJ114" s="9">
        <f t="shared" si="8"/>
        <v>0.53170180820551194</v>
      </c>
      <c r="AK114" s="9">
        <f t="shared" si="9"/>
        <v>0.53170180820551194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Encargos'!$L32+'Swap - Encargos'!P32)*(1+SUM($B115:$B$228))</f>
        <v>210.57749999999999</v>
      </c>
      <c r="N115" s="4">
        <f>Forward!N115*(1+SUM($B115:$B$228))+(-'Swap - Encargos'!E32-'Swap - Encargos'!$L32+'Swap - Encargos'!Q32)*(1+SUM($B115:$B$228))</f>
        <v>222.70500000000001</v>
      </c>
      <c r="O115" s="4">
        <f>Forward!O115*(1+SUM($B115:$B$228))+(-'Swap - Encargos'!F32-'Swap - Encargos'!$L32+'Swap - Encargos'!R32)*(1+SUM($B115:$B$228))</f>
        <v>216.09</v>
      </c>
      <c r="P115" s="4">
        <f>Forward!P115*(1+SUM($B115:$B$228))+(-'Swap - Encargos'!G32-'Swap - Encargos'!$L32+'Swap - Encargos'!S32)*(1+SUM($B115:$B$228))</f>
        <v>203.96250000000001</v>
      </c>
      <c r="Q115" s="4">
        <f>Forward!Q115*(1+SUM($B115:$B$228))+(-'Swap - Encargos'!H32-'Swap - Encargos'!$L32+'Swap - Encargos'!T32)*(1+SUM($B115:$B$228))</f>
        <v>201.75749999999999</v>
      </c>
      <c r="R115" s="4">
        <f>Forward!R115*(1+SUM($B115:$B$228))+(-'Swap - Encargos'!I32-'Swap - Encargos'!$L32+'Swap - Encargos'!U32)*(1+SUM($B115:$B$228))</f>
        <v>194.04000000000002</v>
      </c>
      <c r="S115" s="4">
        <f>Forward!S115*(1+SUM($B115:$B$228))+(-'Swap - Encargos'!J32-'Swap - Encargos'!$L32+'Swap - Encargos'!V32)*(1+SUM($B115:$B$228))</f>
        <v>188.5275</v>
      </c>
      <c r="T115" s="4">
        <f>Forward!T115*(1+SUM($B115:$B$228))+(-'Swap - Encargos'!K32-'Swap - Encargos'!$L32+'Swap - Encargos'!W32)*(1+SUM($B115:$B$228))</f>
        <v>183.01500000000001</v>
      </c>
      <c r="U115" s="4">
        <f>Forward!U115*(1+SUM($B115:$B$228))</f>
        <v>0</v>
      </c>
      <c r="V115" s="6"/>
      <c r="W115" s="20">
        <f t="shared" si="0"/>
        <v>215.53875000000002</v>
      </c>
      <c r="X115" s="20">
        <f t="shared" si="1"/>
        <v>217.66900494949493</v>
      </c>
      <c r="Y115" s="23">
        <f t="shared" si="2"/>
        <v>209.64037500000001</v>
      </c>
      <c r="Z115" s="23">
        <f t="shared" si="3"/>
        <v>214.75057690909091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174.27374999999998</v>
      </c>
      <c r="AJ115" s="9">
        <f t="shared" si="8"/>
        <v>0.44707070707070701</v>
      </c>
      <c r="AK115" s="9">
        <f t="shared" si="9"/>
        <v>0.44707070707070701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Encargos'!$L33+'Swap - Encargos'!P33)*(1+SUM($B116:$B$228))</f>
        <v>270.69839999999999</v>
      </c>
      <c r="N116" s="4">
        <f>Forward!N116*(1+SUM($B116:$B$228))+(-'Swap - Encargos'!E33-'Swap - Encargos'!$L33+'Swap - Encargos'!Q33)*(1+SUM($B116:$B$228))</f>
        <v>244.28880000000001</v>
      </c>
      <c r="O116" s="4">
        <f>Forward!O116*(1+SUM($B116:$B$228))+(-'Swap - Encargos'!F33-'Swap - Encargos'!$L33+'Swap - Encargos'!R33)*(1+SUM($B116:$B$228))</f>
        <v>222.28080000000003</v>
      </c>
      <c r="P116" s="4">
        <f>Forward!P116*(1+SUM($B116:$B$228))+(-'Swap - Encargos'!G33-'Swap - Encargos'!$L33+'Swap - Encargos'!S33)*(1+SUM($B116:$B$228))</f>
        <v>207.97560000000001</v>
      </c>
      <c r="Q116" s="4">
        <f>Forward!Q116*(1+SUM($B116:$B$228))+(-'Swap - Encargos'!H33-'Swap - Encargos'!$L33+'Swap - Encargos'!T33)*(1+SUM($B116:$B$228))</f>
        <v>202.4736</v>
      </c>
      <c r="R116" s="4">
        <f>Forward!R116*(1+SUM($B116:$B$228))+(-'Swap - Encargos'!I33-'Swap - Encargos'!$L33+'Swap - Encargos'!U33)*(1+SUM($B116:$B$228))</f>
        <v>194.77080000000001</v>
      </c>
      <c r="S116" s="4">
        <f>Forward!S116*(1+SUM($B116:$B$228))+(-'Swap - Encargos'!J33-'Swap - Encargos'!$L33+'Swap - Encargos'!V33)*(1+SUM($B116:$B$228))</f>
        <v>189.2688</v>
      </c>
      <c r="T116" s="4">
        <f>Forward!T116*(1+SUM($B116:$B$228))+(-'Swap - Encargos'!K33-'Swap - Encargos'!$L33+'Swap - Encargos'!W33)*(1+SUM($B116:$B$228))</f>
        <v>183.76679999999999</v>
      </c>
      <c r="U116" s="4">
        <f>Forward!U116*(1+SUM($B116:$B$228))</f>
        <v>0</v>
      </c>
      <c r="V116" s="6"/>
      <c r="W116" s="20">
        <f t="shared" si="0"/>
        <v>235.30220000000003</v>
      </c>
      <c r="X116" s="20">
        <f t="shared" si="1"/>
        <v>217.66900494949493</v>
      </c>
      <c r="Y116" s="23">
        <f t="shared" si="2"/>
        <v>221.95068000000001</v>
      </c>
      <c r="Z116" s="23">
        <f t="shared" si="3"/>
        <v>214.75057690909091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154.51029999999997</v>
      </c>
      <c r="AJ116" s="9">
        <f t="shared" si="8"/>
        <v>0.39637081930415258</v>
      </c>
      <c r="AK116" s="9">
        <f t="shared" si="9"/>
        <v>0.39637081930415258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Encargos'!$L34+'Swap - Encargos'!P34)*(1+SUM($B117:$B$228))</f>
        <v>209.45060000000001</v>
      </c>
      <c r="N117" s="4">
        <f>Forward!N117*(1+SUM($B117:$B$228))+(-'Swap - Encargos'!E34-'Swap - Encargos'!$L34+'Swap - Encargos'!Q34)*(1+SUM($B117:$B$228))</f>
        <v>226.99620000000002</v>
      </c>
      <c r="O117" s="4">
        <f>Forward!O117*(1+SUM($B117:$B$228))+(-'Swap - Encargos'!F34-'Swap - Encargos'!$L34+'Swap - Encargos'!R34)*(1+SUM($B117:$B$228))</f>
        <v>209.45060000000001</v>
      </c>
      <c r="P117" s="4">
        <f>Forward!P117*(1+SUM($B117:$B$228))+(-'Swap - Encargos'!G34-'Swap - Encargos'!$L34+'Swap - Encargos'!S34)*(1+SUM($B117:$B$228))</f>
        <v>205.0642</v>
      </c>
      <c r="Q117" s="4">
        <f>Forward!Q117*(1+SUM($B117:$B$228))+(-'Swap - Encargos'!H34-'Swap - Encargos'!$L34+'Swap - Encargos'!T34)*(1+SUM($B117:$B$228))</f>
        <v>195.19480000000001</v>
      </c>
      <c r="R117" s="4">
        <f>Forward!R117*(1+SUM($B117:$B$228))+(-'Swap - Encargos'!I34-'Swap - Encargos'!$L34+'Swap - Encargos'!U34)*(1+SUM($B117:$B$228))</f>
        <v>187.51859999999999</v>
      </c>
      <c r="S117" s="4">
        <f>Forward!S117*(1+SUM($B117:$B$228))+(-'Swap - Encargos'!J34-'Swap - Encargos'!$L34+'Swap - Encargos'!V34)*(1+SUM($B117:$B$228))</f>
        <v>184.22880000000001</v>
      </c>
      <c r="T117" s="4">
        <f>Forward!T117*(1+SUM($B117:$B$228))+(-'Swap - Encargos'!K34-'Swap - Encargos'!$L34+'Swap - Encargos'!W34)*(1+SUM($B117:$B$228))</f>
        <v>179.84240000000003</v>
      </c>
      <c r="U117" s="4">
        <f>Forward!U117*(1+SUM($B117:$B$228))</f>
        <v>0</v>
      </c>
      <c r="V117" s="6"/>
      <c r="W117" s="20">
        <f t="shared" si="0"/>
        <v>214.44622222222222</v>
      </c>
      <c r="X117" s="20">
        <f t="shared" si="1"/>
        <v>217.66900494949493</v>
      </c>
      <c r="Y117" s="23">
        <f t="shared" si="2"/>
        <v>206.67254666666668</v>
      </c>
      <c r="Z117" s="23">
        <f t="shared" si="3"/>
        <v>214.75057690909091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175.36627777777778</v>
      </c>
      <c r="AJ117" s="9">
        <f t="shared" si="8"/>
        <v>0.44987340779933371</v>
      </c>
      <c r="AK117" s="9">
        <f t="shared" si="9"/>
        <v>0.44987340779933371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Encargos'!$L35+'Swap - Encargos'!P35)*(1+SUM($B118:$B$228))</f>
        <v>260.53859999999997</v>
      </c>
      <c r="N118" s="4">
        <f>Forward!N118*(1+SUM($B118:$B$228))+(-'Swap - Encargos'!E35-'Swap - Encargos'!$L35+'Swap - Encargos'!Q35)*(1+SUM($B118:$B$228))</f>
        <v>236.45519999999999</v>
      </c>
      <c r="O118" s="4">
        <f>Forward!O118*(1+SUM($B118:$B$228))+(-'Swap - Encargos'!F35-'Swap - Encargos'!$L35+'Swap - Encargos'!R35)*(1+SUM($B118:$B$228))</f>
        <v>221.1294</v>
      </c>
      <c r="P118" s="4">
        <f>Forward!P118*(1+SUM($B118:$B$228))+(-'Swap - Encargos'!G35-'Swap - Encargos'!$L35+'Swap - Encargos'!S35)*(1+SUM($B118:$B$228))</f>
        <v>210.18239999999997</v>
      </c>
      <c r="Q118" s="4">
        <f>Forward!Q118*(1+SUM($B118:$B$228))+(-'Swap - Encargos'!H35-'Swap - Encargos'!$L35+'Swap - Encargos'!T35)*(1+SUM($B118:$B$228))</f>
        <v>199.23540000000003</v>
      </c>
      <c r="R118" s="4">
        <f>Forward!R118*(1+SUM($B118:$B$228))+(-'Swap - Encargos'!I35-'Swap - Encargos'!$L35+'Swap - Encargos'!U35)*(1+SUM($B118:$B$228))</f>
        <v>195.9513</v>
      </c>
      <c r="S118" s="4">
        <f>Forward!S118*(1+SUM($B118:$B$228))+(-'Swap - Encargos'!J35-'Swap - Encargos'!$L35+'Swap - Encargos'!V35)*(1+SUM($B118:$B$228))</f>
        <v>192.66720000000001</v>
      </c>
      <c r="T118" s="4">
        <f>Forward!T118*(1+SUM($B118:$B$228))+(-'Swap - Encargos'!K35-'Swap - Encargos'!$L35+'Swap - Encargos'!W35)*(1+SUM($B118:$B$228))</f>
        <v>188.28840000000002</v>
      </c>
      <c r="U118" s="4">
        <f>Forward!U118*(1+SUM($B118:$B$228))</f>
        <v>0</v>
      </c>
      <c r="V118" s="6"/>
      <c r="W118" s="20">
        <f t="shared" si="0"/>
        <v>228.18413333333331</v>
      </c>
      <c r="X118" s="20">
        <f t="shared" si="1"/>
        <v>217.66900494949493</v>
      </c>
      <c r="Y118" s="23">
        <f t="shared" si="2"/>
        <v>216.89655999999999</v>
      </c>
      <c r="Z118" s="23">
        <f t="shared" si="3"/>
        <v>214.75057690909091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161.62836666666669</v>
      </c>
      <c r="AJ118" s="9">
        <f t="shared" si="8"/>
        <v>0.41463105125327354</v>
      </c>
      <c r="AK118" s="9">
        <f t="shared" si="9"/>
        <v>0.41463105125327354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Encargos'!$L36+'Swap - Encargos'!P36)*(1+SUM($B119:$B$228))</f>
        <v>319.4579</v>
      </c>
      <c r="N119" s="4">
        <f>Forward!N119*(1+SUM($B119:$B$228))+(-'Swap - Encargos'!E36-'Swap - Encargos'!$L36+'Swap - Encargos'!Q36)*(1+SUM($B119:$B$228))</f>
        <v>240.9563</v>
      </c>
      <c r="O119" s="4">
        <f>Forward!O119*(1+SUM($B119:$B$228))+(-'Swap - Encargos'!F36-'Swap - Encargos'!$L36+'Swap - Encargos'!R36)*(1+SUM($B119:$B$228))</f>
        <v>212.60850000000002</v>
      </c>
      <c r="P119" s="4">
        <f>Forward!P119*(1+SUM($B119:$B$228))+(-'Swap - Encargos'!G36-'Swap - Encargos'!$L36+'Swap - Encargos'!S36)*(1+SUM($B119:$B$228))</f>
        <v>198.43460000000002</v>
      </c>
      <c r="Q119" s="4">
        <f>Forward!Q119*(1+SUM($B119:$B$228))+(-'Swap - Encargos'!H36-'Swap - Encargos'!$L36+'Swap - Encargos'!T36)*(1+SUM($B119:$B$228))</f>
        <v>199.52490000000003</v>
      </c>
      <c r="R119" s="4">
        <f>Forward!R119*(1+SUM($B119:$B$228))+(-'Swap - Encargos'!I36-'Swap - Encargos'!$L36+'Swap - Encargos'!U36)*(1+SUM($B119:$B$228))</f>
        <v>191.89280000000002</v>
      </c>
      <c r="S119" s="4">
        <f>Forward!S119*(1+SUM($B119:$B$228))+(-'Swap - Encargos'!J36-'Swap - Encargos'!$L36+'Swap - Encargos'!V36)*(1+SUM($B119:$B$228))</f>
        <v>188.62190000000001</v>
      </c>
      <c r="T119" s="4">
        <f>Forward!T119*(1+SUM($B119:$B$228))+(-'Swap - Encargos'!K36-'Swap - Encargos'!$L36+'Swap - Encargos'!W36)*(1+SUM($B119:$B$228))</f>
        <v>184.26070000000001</v>
      </c>
      <c r="U119" s="4">
        <f>Forward!U119*(1+SUM($B119:$B$228))</f>
        <v>0</v>
      </c>
      <c r="V119" s="6"/>
      <c r="W119" s="20">
        <f t="shared" si="0"/>
        <v>227.41840833333333</v>
      </c>
      <c r="X119" s="20">
        <f t="shared" si="1"/>
        <v>217.66900494949493</v>
      </c>
      <c r="Y119" s="23">
        <f t="shared" si="2"/>
        <v>215.06167500000001</v>
      </c>
      <c r="Z119" s="23">
        <f t="shared" si="3"/>
        <v>214.75057690909091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162.39409166666667</v>
      </c>
      <c r="AJ119" s="9">
        <f t="shared" si="8"/>
        <v>0.41659539308428195</v>
      </c>
      <c r="AK119" s="9">
        <f t="shared" si="9"/>
        <v>0.41659539308428195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Encargos'!$L37+'Swap - Encargos'!P37)*(1+SUM($B120:$B$228))</f>
        <v>279.9042</v>
      </c>
      <c r="N120" s="4">
        <f>Forward!N120*(1+SUM($B120:$B$228))+(-'Swap - Encargos'!E37-'Swap - Encargos'!$L37+'Swap - Encargos'!Q37)*(1+SUM($B120:$B$228))</f>
        <v>170.32929999999999</v>
      </c>
      <c r="O120" s="4">
        <f>Forward!O120*(1+SUM($B120:$B$228))+(-'Swap - Encargos'!F37-'Swap - Encargos'!$L37+'Swap - Encargos'!R37)*(1+SUM($B120:$B$228))</f>
        <v>199.6216</v>
      </c>
      <c r="P120" s="4">
        <f>Forward!P120*(1+SUM($B120:$B$228))+(-'Swap - Encargos'!G37-'Swap - Encargos'!$L37+'Swap - Encargos'!S37)*(1+SUM($B120:$B$228))</f>
        <v>199.6216</v>
      </c>
      <c r="Q120" s="4">
        <f>Forward!Q120*(1+SUM($B120:$B$228))+(-'Swap - Encargos'!H37-'Swap - Encargos'!$L37+'Swap - Encargos'!T37)*(1+SUM($B120:$B$228))</f>
        <v>188.77260000000001</v>
      </c>
      <c r="R120" s="4">
        <f>Forward!R120*(1+SUM($B120:$B$228))+(-'Swap - Encargos'!I37-'Swap - Encargos'!$L37+'Swap - Encargos'!U37)*(1+SUM($B120:$B$228))</f>
        <v>186.60279999999997</v>
      </c>
      <c r="S120" s="4">
        <f>Forward!S120*(1+SUM($B120:$B$228))+(-'Swap - Encargos'!J37-'Swap - Encargos'!$L37+'Swap - Encargos'!V37)*(1+SUM($B120:$B$228))</f>
        <v>183.34809999999999</v>
      </c>
      <c r="T120" s="4">
        <f>Forward!T120*(1+SUM($B120:$B$228))+(-'Swap - Encargos'!K37-'Swap - Encargos'!$L37+'Swap - Encargos'!W37)*(1+SUM($B120:$B$228))</f>
        <v>179.0085</v>
      </c>
      <c r="U120" s="4">
        <f>Forward!U120*(1+SUM($B120:$B$228))</f>
        <v>0</v>
      </c>
      <c r="V120" s="6"/>
      <c r="W120" s="20">
        <f t="shared" si="0"/>
        <v>194.31764444444445</v>
      </c>
      <c r="X120" s="20">
        <f t="shared" si="1"/>
        <v>217.66900494949493</v>
      </c>
      <c r="Y120" s="23">
        <f t="shared" si="2"/>
        <v>192.09962666666667</v>
      </c>
      <c r="Z120" s="23">
        <f t="shared" si="3"/>
        <v>214.75057690909091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195.49485555555555</v>
      </c>
      <c r="AJ120" s="9">
        <f t="shared" si="8"/>
        <v>0.50150997096182282</v>
      </c>
      <c r="AK120" s="9">
        <f t="shared" si="9"/>
        <v>0.50150997096182282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Encargos'!$L38+'Swap - Encargos'!P38)*(1+SUM($B121:$B$228))</f>
        <v>137.28699999999998</v>
      </c>
      <c r="N121" s="4">
        <f>Forward!N121*(1+SUM($B121:$B$228))+(-'Swap - Encargos'!E38-'Swap - Encargos'!$L38+'Swap - Encargos'!Q38)*(1+SUM($B121:$B$228))</f>
        <v>184.851</v>
      </c>
      <c r="O121" s="4">
        <f>Forward!O121*(1+SUM($B121:$B$228))+(-'Swap - Encargos'!F38-'Swap - Encargos'!$L38+'Swap - Encargos'!R38)*(1+SUM($B121:$B$228))</f>
        <v>201.066</v>
      </c>
      <c r="P121" s="4">
        <f>Forward!P121*(1+SUM($B121:$B$228))+(-'Swap - Encargos'!G38-'Swap - Encargos'!$L38+'Swap - Encargos'!S38)*(1+SUM($B121:$B$228))</f>
        <v>211.876</v>
      </c>
      <c r="Q121" s="4">
        <f>Forward!Q121*(1+SUM($B121:$B$228))+(-'Swap - Encargos'!H38-'Swap - Encargos'!$L38+'Swap - Encargos'!T38)*(1+SUM($B121:$B$228))</f>
        <v>203.22800000000001</v>
      </c>
      <c r="R121" s="4">
        <f>Forward!R121*(1+SUM($B121:$B$228))+(-'Swap - Encargos'!I38-'Swap - Encargos'!$L38+'Swap - Encargos'!U38)*(1+SUM($B121:$B$228))</f>
        <v>196.74199999999999</v>
      </c>
      <c r="S121" s="4">
        <f>Forward!S121*(1+SUM($B121:$B$228))+(-'Swap - Encargos'!J38-'Swap - Encargos'!$L38+'Swap - Encargos'!V38)*(1+SUM($B121:$B$228))</f>
        <v>193.499</v>
      </c>
      <c r="T121" s="4">
        <f>Forward!T121*(1+SUM($B121:$B$228))+(-'Swap - Encargos'!K38-'Swap - Encargos'!$L38+'Swap - Encargos'!W38)*(1+SUM($B121:$B$228))</f>
        <v>189.17500000000001</v>
      </c>
      <c r="U121" s="4">
        <f>Forward!U121*(1+SUM($B121:$B$228))</f>
        <v>0</v>
      </c>
      <c r="V121" s="6"/>
      <c r="W121" s="20">
        <f t="shared" si="0"/>
        <v>197.19241666666665</v>
      </c>
      <c r="X121" s="20">
        <f t="shared" si="1"/>
        <v>217.66900494949493</v>
      </c>
      <c r="Y121" s="23">
        <f t="shared" si="2"/>
        <v>198.56168333333335</v>
      </c>
      <c r="Z121" s="23">
        <f t="shared" si="3"/>
        <v>214.75057690909091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192.62008333333335</v>
      </c>
      <c r="AJ121" s="9">
        <f t="shared" si="8"/>
        <v>0.49413521457965909</v>
      </c>
      <c r="AK121" s="9">
        <f t="shared" si="9"/>
        <v>0.49413521457965909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Encargos'!$L39+'Swap - Encargos'!Q39)*(1+SUM($B122:$B$228))</f>
        <v>183.96180000000001</v>
      </c>
      <c r="O122" s="4">
        <f>Forward!O122*(1+SUM($B122:$B$228))+(-'Swap - Encargos'!F39-'Swap - Encargos'!$L39+'Swap - Encargos'!R39)*(1+SUM($B122:$B$228))</f>
        <v>210.85680000000002</v>
      </c>
      <c r="P122" s="4">
        <f>Forward!P122*(1+SUM($B122:$B$228))+(-'Swap - Encargos'!G39-'Swap - Encargos'!$L39+'Swap - Encargos'!S39)*(1+SUM($B122:$B$228))</f>
        <v>204.40200000000002</v>
      </c>
      <c r="Q122" s="4">
        <f>Forward!Q122*(1+SUM($B122:$B$228))+(-'Swap - Encargos'!H39-'Swap - Encargos'!$L39+'Swap - Encargos'!T39)*(1+SUM($B122:$B$228))</f>
        <v>194.71980000000002</v>
      </c>
      <c r="R122" s="4">
        <f>Forward!R122*(1+SUM($B122:$B$228))+(-'Swap - Encargos'!I39-'Swap - Encargos'!$L39+'Swap - Encargos'!U39)*(1+SUM($B122:$B$228))</f>
        <v>189.34080000000003</v>
      </c>
      <c r="S122" s="4">
        <f>Forward!S122*(1+SUM($B122:$B$228))+(-'Swap - Encargos'!J39-'Swap - Encargos'!$L39+'Swap - Encargos'!V39)*(1+SUM($B122:$B$228))</f>
        <v>186.11340000000001</v>
      </c>
      <c r="T122" s="4">
        <f>Forward!T122*(1+SUM($B122:$B$228))+(-'Swap - Encargos'!K39-'Swap - Encargos'!$L39+'Swap - Encargos'!W39)*(1+SUM($B122:$B$228))</f>
        <v>181.81020000000001</v>
      </c>
      <c r="U122" s="4">
        <f>Forward!U122*(1+SUM($B122:$B$228))</f>
        <v>0</v>
      </c>
      <c r="V122" s="6"/>
      <c r="W122" s="20">
        <f t="shared" si="0"/>
        <v>199.74020000000004</v>
      </c>
      <c r="X122" s="20">
        <f t="shared" si="1"/>
        <v>217.66900494949493</v>
      </c>
      <c r="Y122" s="23">
        <f t="shared" si="2"/>
        <v>196.65624</v>
      </c>
      <c r="Z122" s="23">
        <f t="shared" si="3"/>
        <v>214.75057690909091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207.23493999999997</v>
      </c>
      <c r="AJ122" s="9">
        <f t="shared" si="8"/>
        <v>0.5092078597233235</v>
      </c>
      <c r="AK122" s="9">
        <f t="shared" si="9"/>
        <v>0.5092078597233235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Encargos'!$L40+'Swap - Encargos'!Q40)*(1+SUM($B123:$B$228))</f>
        <v>240.6208</v>
      </c>
      <c r="O123" s="4">
        <f>Forward!O123*(1+SUM($B123:$B$228))+(-'Swap - Encargos'!F40-'Swap - Encargos'!$L40+'Swap - Encargos'!R40)*(1+SUM($B123:$B$228))</f>
        <v>224.50780000000003</v>
      </c>
      <c r="P123" s="4">
        <f>Forward!P123*(1+SUM($B123:$B$228))+(-'Swap - Encargos'!G40-'Swap - Encargos'!$L40+'Swap - Encargos'!S40)*(1+SUM($B123:$B$228))</f>
        <v>222.35940000000002</v>
      </c>
      <c r="Q123" s="4">
        <f>Forward!Q123*(1+SUM($B123:$B$228))+(-'Swap - Encargos'!H40-'Swap - Encargos'!$L40+'Swap - Encargos'!T40)*(1+SUM($B123:$B$228))</f>
        <v>203.02379999999999</v>
      </c>
      <c r="R123" s="4">
        <f>Forward!R123*(1+SUM($B123:$B$228))+(-'Swap - Encargos'!I40-'Swap - Encargos'!$L40+'Swap - Encargos'!U40)*(1+SUM($B123:$B$228))</f>
        <v>198.727</v>
      </c>
      <c r="S123" s="4">
        <f>Forward!S123*(1+SUM($B123:$B$228))+(-'Swap - Encargos'!J40-'Swap - Encargos'!$L40+'Swap - Encargos'!V40)*(1+SUM($B123:$B$228))</f>
        <v>195.5044</v>
      </c>
      <c r="T123" s="4">
        <f>Forward!T123*(1+SUM($B123:$B$228))+(-'Swap - Encargos'!K40-'Swap - Encargos'!$L40+'Swap - Encargos'!W40)*(1+SUM($B123:$B$228))</f>
        <v>185.8366</v>
      </c>
      <c r="U123" s="4">
        <f>Forward!U123*(1+SUM($B123:$B$228))</f>
        <v>0</v>
      </c>
      <c r="V123" s="6"/>
      <c r="W123" s="20">
        <f t="shared" si="0"/>
        <v>228.11830555555559</v>
      </c>
      <c r="X123" s="20">
        <f t="shared" si="1"/>
        <v>217.66900494949493</v>
      </c>
      <c r="Y123" s="23">
        <f t="shared" si="2"/>
        <v>217.09582000000003</v>
      </c>
      <c r="Z123" s="23">
        <f t="shared" si="3"/>
        <v>214.75057690909091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178.85683444444442</v>
      </c>
      <c r="AJ123" s="9">
        <f t="shared" si="8"/>
        <v>0.43947852550513139</v>
      </c>
      <c r="AK123" s="9">
        <f t="shared" si="9"/>
        <v>0.43947852550513139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Encargos'!$L41+'Swap - Encargos'!Q41)*(1+SUM($B124:$B$228))</f>
        <v>314.0856</v>
      </c>
      <c r="O124" s="4">
        <f>Forward!O124*(1+SUM($B124:$B$228))+(-'Swap - Encargos'!F41-'Swap - Encargos'!$L41+'Swap - Encargos'!R41)*(1+SUM($B124:$B$228))</f>
        <v>252.54179999999999</v>
      </c>
      <c r="P124" s="4">
        <f>Forward!P124*(1+SUM($B124:$B$228))+(-'Swap - Encargos'!G41-'Swap - Encargos'!$L41+'Swap - Encargos'!S41)*(1+SUM($B124:$B$228))</f>
        <v>217.52549999999997</v>
      </c>
      <c r="Q124" s="4">
        <f>Forward!Q124*(1+SUM($B124:$B$228))+(-'Swap - Encargos'!H41-'Swap - Encargos'!$L41+'Swap - Encargos'!T41)*(1+SUM($B124:$B$228))</f>
        <v>209.0367</v>
      </c>
      <c r="R124" s="4">
        <f>Forward!R124*(1+SUM($B124:$B$228))+(-'Swap - Encargos'!I41-'Swap - Encargos'!$L41+'Swap - Encargos'!U41)*(1+SUM($B124:$B$228))</f>
        <v>203.7312</v>
      </c>
      <c r="S124" s="4">
        <f>Forward!S124*(1+SUM($B124:$B$228))+(-'Swap - Encargos'!J41-'Swap - Encargos'!$L41+'Swap - Encargos'!V41)*(1+SUM($B124:$B$228))</f>
        <v>203.7312</v>
      </c>
      <c r="T124" s="4">
        <f>Forward!T124*(1+SUM($B124:$B$228))+(-'Swap - Encargos'!K41-'Swap - Encargos'!$L41+'Swap - Encargos'!W41)*(1+SUM($B124:$B$228))</f>
        <v>193.12019999999998</v>
      </c>
      <c r="U124" s="4">
        <f>Forward!U124*(1+SUM($B124:$B$228))</f>
        <v>0</v>
      </c>
      <c r="V124" s="6"/>
      <c r="W124" s="20">
        <f t="shared" si="0"/>
        <v>255.54824999999997</v>
      </c>
      <c r="X124" s="20">
        <f t="shared" si="1"/>
        <v>217.66900494949493</v>
      </c>
      <c r="Y124" s="23">
        <f t="shared" si="2"/>
        <v>235.70568</v>
      </c>
      <c r="Z124" s="23">
        <f t="shared" si="3"/>
        <v>214.75057690909091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151.42689000000004</v>
      </c>
      <c r="AJ124" s="9">
        <f t="shared" si="8"/>
        <v>0.37207896777183991</v>
      </c>
      <c r="AK124" s="9">
        <f t="shared" si="9"/>
        <v>0.37207896777183991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Encargos'!$L42+'Swap - Encargos'!Q42)*(1+SUM($B125:$B$228))</f>
        <v>317.46469999999999</v>
      </c>
      <c r="O125" s="4">
        <f>Forward!O125*(1+SUM($B125:$B$228))+(-'Swap - Encargos'!F42-'Swap - Encargos'!$L42+'Swap - Encargos'!R42)*(1+SUM($B125:$B$228))</f>
        <v>254.18269999999995</v>
      </c>
      <c r="P125" s="4">
        <f>Forward!P125*(1+SUM($B125:$B$228))+(-'Swap - Encargos'!G42-'Swap - Encargos'!$L42+'Swap - Encargos'!S42)*(1+SUM($B125:$B$228))</f>
        <v>210.94</v>
      </c>
      <c r="Q125" s="4">
        <f>Forward!Q125*(1+SUM($B125:$B$228))+(-'Swap - Encargos'!H42-'Swap - Encargos'!$L42+'Swap - Encargos'!T42)*(1+SUM($B125:$B$228))</f>
        <v>193.01009999999999</v>
      </c>
      <c r="R125" s="4">
        <f>Forward!R125*(1+SUM($B125:$B$228))+(-'Swap - Encargos'!I42-'Swap - Encargos'!$L42+'Swap - Encargos'!U42)*(1+SUM($B125:$B$228))</f>
        <v>200.393</v>
      </c>
      <c r="S125" s="4">
        <f>Forward!S125*(1+SUM($B125:$B$228))+(-'Swap - Encargos'!J42-'Swap - Encargos'!$L42+'Swap - Encargos'!V42)*(1+SUM($B125:$B$228))</f>
        <v>205.66650000000001</v>
      </c>
      <c r="T125" s="4">
        <f>Forward!T125*(1+SUM($B125:$B$228))+(-'Swap - Encargos'!K42-'Swap - Encargos'!$L42+'Swap - Encargos'!W42)*(1+SUM($B125:$B$228))</f>
        <v>198.28360000000001</v>
      </c>
      <c r="U125" s="4">
        <f>Forward!U125*(1+SUM($B125:$B$228))</f>
        <v>0</v>
      </c>
      <c r="V125" s="6"/>
      <c r="W125" s="20">
        <f t="shared" si="0"/>
        <v>250.49124999999998</v>
      </c>
      <c r="X125" s="20">
        <f t="shared" si="1"/>
        <v>217.66900494949493</v>
      </c>
      <c r="Y125" s="23">
        <f t="shared" si="2"/>
        <v>229.60818999999998</v>
      </c>
      <c r="Z125" s="23">
        <f t="shared" si="3"/>
        <v>214.75057690909091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156.48389000000003</v>
      </c>
      <c r="AJ125" s="9">
        <f t="shared" si="8"/>
        <v>0.38450478817944511</v>
      </c>
      <c r="AK125" s="9">
        <f t="shared" si="9"/>
        <v>0.38450478817944511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Encargos'!$L43+'Swap - Encargos'!Q43)*(1+SUM($B126:$B$228))</f>
        <v>327.72480000000002</v>
      </c>
      <c r="O126" s="4">
        <f>Forward!O126*(1+SUM($B126:$B$228))+(-'Swap - Encargos'!F43-'Swap - Encargos'!$L43+'Swap - Encargos'!R43)*(1+SUM($B126:$B$228))</f>
        <v>256.29759999999999</v>
      </c>
      <c r="P126" s="4">
        <f>Forward!P126*(1+SUM($B126:$B$228))+(-'Swap - Encargos'!G43-'Swap - Encargos'!$L43+'Swap - Encargos'!S43)*(1+SUM($B126:$B$228))</f>
        <v>209.02959999999999</v>
      </c>
      <c r="Q126" s="4">
        <f>Forward!Q126*(1+SUM($B126:$B$228))+(-'Swap - Encargos'!H43-'Swap - Encargos'!$L43+'Swap - Encargos'!T43)*(1+SUM($B126:$B$228))</f>
        <v>193.27360000000002</v>
      </c>
      <c r="R126" s="4">
        <f>Forward!R126*(1+SUM($B126:$B$228))+(-'Swap - Encargos'!I43-'Swap - Encargos'!$L43+'Swap - Encargos'!U43)*(1+SUM($B126:$B$228))</f>
        <v>204.828</v>
      </c>
      <c r="S126" s="4">
        <f>Forward!S126*(1+SUM($B126:$B$228))+(-'Swap - Encargos'!J43-'Swap - Encargos'!$L43+'Swap - Encargos'!V43)*(1+SUM($B126:$B$228))</f>
        <v>205.8784</v>
      </c>
      <c r="T126" s="4">
        <f>Forward!T126*(1+SUM($B126:$B$228))+(-'Swap - Encargos'!K43-'Swap - Encargos'!$L43+'Swap - Encargos'!W43)*(1+SUM($B126:$B$228))</f>
        <v>196.4248</v>
      </c>
      <c r="U126" s="4">
        <f>Forward!U126*(1+SUM($B126:$B$228))</f>
        <v>0</v>
      </c>
      <c r="V126" s="6"/>
      <c r="W126" s="20">
        <f t="shared" si="0"/>
        <v>249.41164444444445</v>
      </c>
      <c r="X126" s="20">
        <f t="shared" si="1"/>
        <v>217.66900494949493</v>
      </c>
      <c r="Y126" s="23">
        <f t="shared" si="2"/>
        <v>230.10762666666668</v>
      </c>
      <c r="Z126" s="23">
        <f t="shared" si="3"/>
        <v>214.75057690909091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157.56349555555556</v>
      </c>
      <c r="AJ126" s="9">
        <f t="shared" si="8"/>
        <v>0.38715754371521455</v>
      </c>
      <c r="AK126" s="9">
        <f t="shared" si="9"/>
        <v>0.38715754371521455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Encargos'!$L44+'Swap - Encargos'!Q44)*(1+SUM($B127:$B$228))</f>
        <v>343.67840000000001</v>
      </c>
      <c r="O127" s="4">
        <f>Forward!O127*(1+SUM($B127:$B$228))+(-'Swap - Encargos'!F44-'Swap - Encargos'!$L44+'Swap - Encargos'!R44)*(1+SUM($B127:$B$228))</f>
        <v>266.14120000000003</v>
      </c>
      <c r="P127" s="4">
        <f>Forward!P127*(1+SUM($B127:$B$228))+(-'Swap - Encargos'!G44-'Swap - Encargos'!$L44+'Swap - Encargos'!S44)*(1+SUM($B127:$B$228))</f>
        <v>215.84680000000003</v>
      </c>
      <c r="Q127" s="4">
        <f>Forward!Q127*(1+SUM($B127:$B$228))+(-'Swap - Encargos'!H44-'Swap - Encargos'!$L44+'Swap - Encargos'!T44)*(1+SUM($B127:$B$228))</f>
        <v>205.36880000000002</v>
      </c>
      <c r="R127" s="4">
        <f>Forward!R127*(1+SUM($B127:$B$228))+(-'Swap - Encargos'!I44-'Swap - Encargos'!$L44+'Swap - Encargos'!U44)*(1+SUM($B127:$B$228))</f>
        <v>209.56000000000003</v>
      </c>
      <c r="S127" s="4">
        <f>Forward!S127*(1+SUM($B127:$B$228))+(-'Swap - Encargos'!J44-'Swap - Encargos'!$L44+'Swap - Encargos'!V44)*(1+SUM($B127:$B$228))</f>
        <v>206.41660000000002</v>
      </c>
      <c r="T127" s="4">
        <f>Forward!T127*(1+SUM($B127:$B$228))+(-'Swap - Encargos'!K44-'Swap - Encargos'!$L44+'Swap - Encargos'!W44)*(1+SUM($B127:$B$228))</f>
        <v>190.6996</v>
      </c>
      <c r="U127" s="4">
        <f>Forward!U127*(1+SUM($B127:$B$228))</f>
        <v>0</v>
      </c>
      <c r="V127" s="6"/>
      <c r="W127" s="20">
        <f t="shared" si="0"/>
        <v>256.01246666666674</v>
      </c>
      <c r="X127" s="20">
        <f t="shared" si="1"/>
        <v>217.66900494949493</v>
      </c>
      <c r="Y127" s="23">
        <f t="shared" si="2"/>
        <v>236.68055666666669</v>
      </c>
      <c r="Z127" s="23">
        <f t="shared" si="3"/>
        <v>214.75057690909091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150.96267333333327</v>
      </c>
      <c r="AJ127" s="9">
        <f t="shared" si="8"/>
        <v>0.37093831660905202</v>
      </c>
      <c r="AK127" s="9">
        <f t="shared" si="9"/>
        <v>0.37093831660905202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Encargos'!$L45+'Swap - Encargos'!Q45)*(1+SUM($B128:$B$228))</f>
        <v>306.30219999999997</v>
      </c>
      <c r="O128" s="4">
        <f>Forward!O128*(1+SUM($B128:$B$228))+(-'Swap - Encargos'!F45-'Swap - Encargos'!$L45+'Swap - Encargos'!R45)*(1+SUM($B128:$B$228))</f>
        <v>258.21379999999999</v>
      </c>
      <c r="P128" s="4">
        <f>Forward!P128*(1+SUM($B128:$B$228))+(-'Swap - Encargos'!G45-'Swap - Encargos'!$L45+'Swap - Encargos'!S45)*(1+SUM($B128:$B$228))</f>
        <v>227.89719999999997</v>
      </c>
      <c r="Q128" s="4">
        <f>Forward!Q128*(1+SUM($B128:$B$228))+(-'Swap - Encargos'!H45-'Swap - Encargos'!$L45+'Swap - Encargos'!T45)*(1+SUM($B128:$B$228))</f>
        <v>206.98919999999998</v>
      </c>
      <c r="R128" s="4">
        <f>Forward!R128*(1+SUM($B128:$B$228))+(-'Swap - Encargos'!I45-'Swap - Encargos'!$L45+'Swap - Encargos'!U45)*(1+SUM($B128:$B$228))</f>
        <v>211.17079999999999</v>
      </c>
      <c r="S128" s="4">
        <f>Forward!S128*(1+SUM($B128:$B$228))+(-'Swap - Encargos'!J45-'Swap - Encargos'!$L45+'Swap - Encargos'!V45)*(1+SUM($B128:$B$228))</f>
        <v>206.98919999999998</v>
      </c>
      <c r="T128" s="4">
        <f>Forward!T128*(1+SUM($B128:$B$228))+(-'Swap - Encargos'!K45-'Swap - Encargos'!$L45+'Swap - Encargos'!W45)*(1+SUM($B128:$B$228))</f>
        <v>192.35359999999997</v>
      </c>
      <c r="U128" s="4">
        <f>Forward!U128*(1+SUM($B128:$B$228))</f>
        <v>0</v>
      </c>
      <c r="V128" s="6"/>
      <c r="W128" s="20">
        <f t="shared" si="0"/>
        <v>247.58556666666664</v>
      </c>
      <c r="X128" s="20">
        <f t="shared" si="1"/>
        <v>217.66900494949493</v>
      </c>
      <c r="Y128" s="23">
        <f t="shared" si="2"/>
        <v>232.18333999999999</v>
      </c>
      <c r="Z128" s="23">
        <f t="shared" si="3"/>
        <v>214.75057690909091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159.38957333333337</v>
      </c>
      <c r="AJ128" s="9">
        <f t="shared" si="8"/>
        <v>0.39164449536975005</v>
      </c>
      <c r="AK128" s="9">
        <f t="shared" si="9"/>
        <v>0.39164449536975005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Encargos'!$L46+'Swap - Encargos'!Q46)*(1+SUM($B129:$B$228))</f>
        <v>283.64159999999998</v>
      </c>
      <c r="O129" s="4">
        <f>Forward!O129*(1+SUM($B129:$B$228))+(-'Swap - Encargos'!F46-'Swap - Encargos'!$L46+'Swap - Encargos'!R46)*(1+SUM($B129:$B$228))</f>
        <v>244.01519999999999</v>
      </c>
      <c r="P129" s="4">
        <f>Forward!P129*(1+SUM($B129:$B$228))+(-'Swap - Encargos'!G46-'Swap - Encargos'!$L46+'Swap - Encargos'!S46)*(1+SUM($B129:$B$228))</f>
        <v>218.988</v>
      </c>
      <c r="Q129" s="4">
        <f>Forward!Q129*(1+SUM($B129:$B$228))+(-'Swap - Encargos'!H46-'Swap - Encargos'!$L46+'Swap - Encargos'!T46)*(1+SUM($B129:$B$228))</f>
        <v>202.3032</v>
      </c>
      <c r="R129" s="4">
        <f>Forward!R129*(1+SUM($B129:$B$228))+(-'Swap - Encargos'!I46-'Swap - Encargos'!$L46+'Swap - Encargos'!U46)*(1+SUM($B129:$B$228))</f>
        <v>215.8596</v>
      </c>
      <c r="S129" s="4">
        <f>Forward!S129*(1+SUM($B129:$B$228))+(-'Swap - Encargos'!J46-'Swap - Encargos'!$L46+'Swap - Encargos'!V46)*(1+SUM($B129:$B$228))</f>
        <v>201.2604</v>
      </c>
      <c r="T129" s="4">
        <f>Forward!T129*(1+SUM($B129:$B$228))+(-'Swap - Encargos'!K46-'Swap - Encargos'!$L46+'Swap - Encargos'!W46)*(1+SUM($B129:$B$228))</f>
        <v>211.68839999999997</v>
      </c>
      <c r="U129" s="4">
        <f>Forward!U129*(1+SUM($B129:$B$228))</f>
        <v>0</v>
      </c>
      <c r="V129" s="6"/>
      <c r="W129" s="20">
        <f t="shared" si="0"/>
        <v>233.06579999999997</v>
      </c>
      <c r="X129" s="20">
        <f t="shared" si="1"/>
        <v>217.66900494949493</v>
      </c>
      <c r="Y129" s="23">
        <f t="shared" si="2"/>
        <v>223.35038</v>
      </c>
      <c r="Z129" s="23">
        <f t="shared" si="3"/>
        <v>214.75057690909091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173.90934000000004</v>
      </c>
      <c r="AJ129" s="9">
        <f t="shared" si="8"/>
        <v>0.42732177695178147</v>
      </c>
      <c r="AK129" s="9">
        <f t="shared" si="9"/>
        <v>0.42732177695178147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Encargos'!$L47+'Swap - Encargos'!Q47)*(1+SUM($B130:$B$228))</f>
        <v>337.17969999999997</v>
      </c>
      <c r="O130" s="4">
        <f>Forward!O130*(1+SUM($B130:$B$228))+(-'Swap - Encargos'!F47-'Swap - Encargos'!$L47+'Swap - Encargos'!R47)*(1+SUM($B130:$B$228))</f>
        <v>262.01889999999997</v>
      </c>
      <c r="P130" s="4">
        <f>Forward!P130*(1+SUM($B130:$B$228))+(-'Swap - Encargos'!G47-'Swap - Encargos'!$L47+'Swap - Encargos'!S47)*(1+SUM($B130:$B$228))</f>
        <v>221.30680000000001</v>
      </c>
      <c r="Q130" s="4">
        <f>Forward!Q130*(1+SUM($B130:$B$228))+(-'Swap - Encargos'!H47-'Swap - Encargos'!$L47+'Swap - Encargos'!T47)*(1+SUM($B130:$B$228))</f>
        <v>212.9556</v>
      </c>
      <c r="R130" s="4">
        <f>Forward!R130*(1+SUM($B130:$B$228))+(-'Swap - Encargos'!I47-'Swap - Encargos'!$L47+'Swap - Encargos'!U47)*(1+SUM($B130:$B$228))</f>
        <v>221.30680000000001</v>
      </c>
      <c r="S130" s="4">
        <f>Forward!S130*(1+SUM($B130:$B$228))+(-'Swap - Encargos'!J47-'Swap - Encargos'!$L47+'Swap - Encargos'!V47)*(1+SUM($B130:$B$228))</f>
        <v>221.30680000000001</v>
      </c>
      <c r="T130" s="4">
        <f>Forward!T130*(1+SUM($B130:$B$228))+(-'Swap - Encargos'!K47-'Swap - Encargos'!$L47+'Swap - Encargos'!W47)*(1+SUM($B130:$B$228))</f>
        <v>221.30680000000001</v>
      </c>
      <c r="U130" s="4">
        <f>Forward!U130*(1+SUM($B130:$B$228))</f>
        <v>0</v>
      </c>
      <c r="V130" s="6"/>
      <c r="W130" s="20">
        <f t="shared" si="0"/>
        <v>245.89644444444443</v>
      </c>
      <c r="X130" s="20">
        <f t="shared" si="1"/>
        <v>217.66900494949493</v>
      </c>
      <c r="Y130" s="23">
        <f t="shared" si="2"/>
        <v>235.50383999999997</v>
      </c>
      <c r="Z130" s="23">
        <f t="shared" si="3"/>
        <v>214.75057690909091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161.07869555555558</v>
      </c>
      <c r="AJ130" s="9">
        <f t="shared" si="8"/>
        <v>0.39579492633273761</v>
      </c>
      <c r="AK130" s="9">
        <f t="shared" si="9"/>
        <v>0.39579492633273761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Encargos'!$L48+'Swap - Encargos'!Q48)*(1+SUM($B131:$B$228))</f>
        <v>330.43379999999996</v>
      </c>
      <c r="O131" s="4">
        <f>Forward!O131*(1+SUM($B131:$B$228))+(-'Swap - Encargos'!F48-'Swap - Encargos'!$L48+'Swap - Encargos'!R48)*(1+SUM($B131:$B$228))</f>
        <v>235.87569999999999</v>
      </c>
      <c r="P131" s="4">
        <f>Forward!P131*(1+SUM($B131:$B$228))+(-'Swap - Encargos'!G48-'Swap - Encargos'!$L48+'Swap - Encargos'!S48)*(1+SUM($B131:$B$228))</f>
        <v>223.40649999999997</v>
      </c>
      <c r="Q131" s="4">
        <f>Forward!Q131*(1+SUM($B131:$B$228))+(-'Swap - Encargos'!H48-'Swap - Encargos'!$L48+'Swap - Encargos'!T48)*(1+SUM($B131:$B$228))</f>
        <v>227.56289999999996</v>
      </c>
      <c r="R131" s="4">
        <f>Forward!R131*(1+SUM($B131:$B$228))+(-'Swap - Encargos'!I48-'Swap - Encargos'!$L48+'Swap - Encargos'!U48)*(1+SUM($B131:$B$228))</f>
        <v>230.68019999999999</v>
      </c>
      <c r="S131" s="4">
        <f>Forward!S131*(1+SUM($B131:$B$228))+(-'Swap - Encargos'!J48-'Swap - Encargos'!$L48+'Swap - Encargos'!V48)*(1+SUM($B131:$B$228))</f>
        <v>231.71929999999998</v>
      </c>
      <c r="T131" s="4">
        <f>Forward!T131*(1+SUM($B131:$B$228))+(-'Swap - Encargos'!K48-'Swap - Encargos'!$L48+'Swap - Encargos'!W48)*(1+SUM($B131:$B$228))</f>
        <v>230.68019999999999</v>
      </c>
      <c r="U131" s="4">
        <f>Forward!U131*(1+SUM($B131:$B$228))</f>
        <v>0</v>
      </c>
      <c r="V131" s="6"/>
      <c r="W131" s="20">
        <f t="shared" si="0"/>
        <v>237.52094166666666</v>
      </c>
      <c r="X131" s="20">
        <f t="shared" si="1"/>
        <v>217.66900494949493</v>
      </c>
      <c r="Y131" s="23">
        <f t="shared" si="2"/>
        <v>234.78464499999998</v>
      </c>
      <c r="Z131" s="23">
        <f t="shared" si="3"/>
        <v>214.75057690909091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169.45419833333335</v>
      </c>
      <c r="AJ131" s="9">
        <f t="shared" si="8"/>
        <v>0.41637481427817274</v>
      </c>
      <c r="AK131" s="9">
        <f>IF(AJ131&gt;0,AJ131,0)</f>
        <v>0.41637481427817274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Encargos'!$L49+'Swap - Encargos'!Q49)*(1+SUM($B132:$B$228))</f>
        <v>302.11619999999999</v>
      </c>
      <c r="O132" s="4">
        <f>Forward!O132*(1+SUM($B132:$B$228))+(-'Swap - Encargos'!F49-'Swap - Encargos'!$L49+'Swap - Encargos'!R49)*(1+SUM($B132:$B$228))</f>
        <v>233.595</v>
      </c>
      <c r="P132" s="4">
        <f>Forward!P132*(1+SUM($B132:$B$228))+(-'Swap - Encargos'!G49-'Swap - Encargos'!$L49+'Swap - Encargos'!S49)*(1+SUM($B132:$B$228))</f>
        <v>214.9074</v>
      </c>
      <c r="Q132" s="4">
        <f>Forward!Q132*(1+SUM($B132:$B$228))+(-'Swap - Encargos'!H49-'Swap - Encargos'!$L49+'Swap - Encargos'!T49)*(1+SUM($B132:$B$228))</f>
        <v>222.1748</v>
      </c>
      <c r="R132" s="4">
        <f>Forward!R132*(1+SUM($B132:$B$228))+(-'Swap - Encargos'!I49-'Swap - Encargos'!$L49+'Swap - Encargos'!U49)*(1+SUM($B132:$B$228))</f>
        <v>221.13659999999999</v>
      </c>
      <c r="S132" s="4">
        <f>Forward!S132*(1+SUM($B132:$B$228))+(-'Swap - Encargos'!J49-'Swap - Encargos'!$L49+'Swap - Encargos'!V49)*(1+SUM($B132:$B$228))</f>
        <v>225.2894</v>
      </c>
      <c r="T132" s="4">
        <f>Forward!T132*(1+SUM($B132:$B$228))+(-'Swap - Encargos'!K49-'Swap - Encargos'!$L49+'Swap - Encargos'!W49)*(1+SUM($B132:$B$228))</f>
        <v>227.36579999999998</v>
      </c>
      <c r="U132" s="4">
        <f>Forward!U132*(1+SUM($B132:$B$228))</f>
        <v>0</v>
      </c>
      <c r="V132" s="6"/>
      <c r="W132" s="20">
        <f t="shared" si="0"/>
        <v>228.00025555555553</v>
      </c>
      <c r="X132" s="20">
        <f t="shared" si="1"/>
        <v>217.66900494949493</v>
      </c>
      <c r="Y132" s="23">
        <f t="shared" si="2"/>
        <v>225.98153333333329</v>
      </c>
      <c r="Z132" s="23">
        <f t="shared" si="3"/>
        <v>214.75057690909091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178.97488444444448</v>
      </c>
      <c r="AJ132" s="9">
        <f t="shared" si="8"/>
        <v>0.43976859236277793</v>
      </c>
      <c r="AK132" s="9">
        <f>IF(AJ132&gt;0,AJ132,0)</f>
        <v>0.43976859236277793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Encargos'!$L50+'Swap - Encargos'!Q50)*(1+SUM($B133:$B$228))</f>
        <v>334.75720000000001</v>
      </c>
      <c r="O133" s="4">
        <f>Forward!O133*(1+SUM($B133:$B$228))+(-'Swap - Encargos'!F50-'Swap - Encargos'!$L50+'Swap - Encargos'!R50)*(1+SUM($B133:$B$228))</f>
        <v>283.97360000000003</v>
      </c>
      <c r="P133" s="4">
        <f>Forward!P133*(1+SUM($B133:$B$228))+(-'Swap - Encargos'!G50-'Swap - Encargos'!$L50+'Swap - Encargos'!S50)*(1+SUM($B133:$B$228))</f>
        <v>264.28200000000004</v>
      </c>
      <c r="Q133" s="4">
        <f>Forward!Q133*(1+SUM($B133:$B$228))+(-'Swap - Encargos'!H50-'Swap - Encargos'!$L50+'Swap - Encargos'!T50)*(1+SUM($B133:$B$228))</f>
        <v>265.3184</v>
      </c>
      <c r="R133" s="4">
        <f>Forward!R133*(1+SUM($B133:$B$228))+(-'Swap - Encargos'!I50-'Swap - Encargos'!$L50+'Swap - Encargos'!U50)*(1+SUM($B133:$B$228))</f>
        <v>241.4812</v>
      </c>
      <c r="S133" s="4">
        <f>Forward!S133*(1+SUM($B133:$B$228))+(-'Swap - Encargos'!J50-'Swap - Encargos'!$L50+'Swap - Encargos'!V50)*(1+SUM($B133:$B$228))</f>
        <v>228.00799999999998</v>
      </c>
      <c r="T133" s="4">
        <f>Forward!T133*(1+SUM($B133:$B$228))+(-'Swap - Encargos'!K50-'Swap - Encargos'!$L50+'Swap - Encargos'!W50)*(1+SUM($B133:$B$228))</f>
        <v>218.68039999999999</v>
      </c>
      <c r="U133" s="4">
        <f>Forward!U133*(1+SUM($B133:$B$228))</f>
        <v>0</v>
      </c>
      <c r="V133" s="6"/>
      <c r="W133" s="20">
        <f t="shared" si="0"/>
        <v>273.12018888888889</v>
      </c>
      <c r="X133" s="20">
        <f t="shared" si="1"/>
        <v>217.66900494949493</v>
      </c>
      <c r="Y133" s="23">
        <f t="shared" si="2"/>
        <v>258.39179333333334</v>
      </c>
      <c r="Z133" s="23">
        <f t="shared" si="3"/>
        <v>214.75057690909091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133.85495111111112</v>
      </c>
      <c r="AJ133" s="9">
        <f t="shared" si="8"/>
        <v>0.32890203345371688</v>
      </c>
      <c r="AK133" s="9">
        <f>IF(AJ133&gt;0,AJ133,0)</f>
        <v>0.32890203345371688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Encargos'!$L51+'Swap - Encargos'!R51)*(1+SUM($B134:$B$228))</f>
        <v>350.22089999999997</v>
      </c>
      <c r="P134" s="4">
        <f>Forward!P134*(1+SUM($B134:$B$228))+(-'Swap - Encargos'!G51-'Swap - Encargos'!$L51+'Swap - Encargos'!S51)*(1+SUM($B134:$B$228))</f>
        <v>288.23489999999993</v>
      </c>
      <c r="Q134" s="4">
        <f>Forward!Q134*(1+SUM($B134:$B$228))+(-'Swap - Encargos'!H51-'Swap - Encargos'!$L51+'Swap - Encargos'!T51)*(1+SUM($B134:$B$228))</f>
        <v>287.20179999999993</v>
      </c>
      <c r="R134" s="4">
        <f>Forward!R134*(1+SUM($B134:$B$228))+(-'Swap - Encargos'!I51-'Swap - Encargos'!$L51+'Swap - Encargos'!U51)*(1+SUM($B134:$B$228))</f>
        <v>267.5729</v>
      </c>
      <c r="S134" s="4">
        <f>Forward!S134*(1+SUM($B134:$B$228))+(-'Swap - Encargos'!J51-'Swap - Encargos'!$L51+'Swap - Encargos'!V51)*(1+SUM($B134:$B$228))</f>
        <v>239.67919999999998</v>
      </c>
      <c r="T134" s="4">
        <f>Forward!T134*(1+SUM($B134:$B$228))+(-'Swap - Encargos'!K51-'Swap - Encargos'!$L51+'Swap - Encargos'!W51)*(1+SUM($B134:$B$228))</f>
        <v>227.28199999999998</v>
      </c>
      <c r="U134" s="4">
        <f>Forward!U134*(1+SUM($B134:$B$228))</f>
        <v>0</v>
      </c>
      <c r="V134" s="6"/>
      <c r="W134" s="20">
        <f t="shared" si="0"/>
        <v>308.55253333333326</v>
      </c>
      <c r="X134" s="20">
        <f t="shared" si="1"/>
        <v>217.66900494949493</v>
      </c>
      <c r="Y134" s="23">
        <f t="shared" si="2"/>
        <v>286.58193999999997</v>
      </c>
      <c r="Z134" s="23">
        <f t="shared" si="3"/>
        <v>214.75057690909091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94.356466666666734</v>
      </c>
      <c r="AJ134" s="9">
        <f t="shared" si="8"/>
        <v>0.23418803418803436</v>
      </c>
      <c r="AK134" s="9">
        <f>IF(AJ134&gt;0,AJ134,0)</f>
        <v>0.23418803418803436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Encargos'!$L52+'Swap - Encargos'!R52)*(1+SUM($B135:$B$228))</f>
        <v>396.38339999999994</v>
      </c>
      <c r="P135" s="4">
        <f>Forward!P135*(1+SUM($B135:$B$228))+(-'Swap - Encargos'!G52-'Swap - Encargos'!$L52+'Swap - Encargos'!S52)*(1+SUM($B135:$B$228))</f>
        <v>290.61270000000002</v>
      </c>
      <c r="Q135" s="4">
        <f>Forward!Q135*(1+SUM($B135:$B$228))+(-'Swap - Encargos'!H52-'Swap - Encargos'!$L52+'Swap - Encargos'!T52)*(1+SUM($B135:$B$228))</f>
        <v>299.85479999999995</v>
      </c>
      <c r="R135" s="4">
        <f>Forward!R135*(1+SUM($B135:$B$228))+(-'Swap - Encargos'!I52-'Swap - Encargos'!$L52+'Swap - Encargos'!U52)*(1+SUM($B135:$B$228))</f>
        <v>272.12849999999997</v>
      </c>
      <c r="S135" s="4">
        <f>Forward!S135*(1+SUM($B135:$B$228))+(-'Swap - Encargos'!J52-'Swap - Encargos'!$L52+'Swap - Encargos'!V52)*(1+SUM($B135:$B$228))</f>
        <v>255.69809999999998</v>
      </c>
      <c r="T135" s="4">
        <f>Forward!T135*(1+SUM($B135:$B$228))+(-'Swap - Encargos'!K52-'Swap - Encargos'!$L52+'Swap - Encargos'!W52)*(1+SUM($B135:$B$228))</f>
        <v>228.99869999999999</v>
      </c>
      <c r="U135" s="4">
        <f>Forward!U135*(1+SUM($B135:$B$228))</f>
        <v>0</v>
      </c>
      <c r="V135" s="6"/>
      <c r="W135" s="20">
        <f t="shared" si="0"/>
        <v>325.49877499999997</v>
      </c>
      <c r="X135" s="20">
        <f t="shared" si="1"/>
        <v>217.66900494949493</v>
      </c>
      <c r="Y135" s="23">
        <f t="shared" si="2"/>
        <v>300.14575499999995</v>
      </c>
      <c r="Z135" s="23">
        <f t="shared" si="3"/>
        <v>214.75057690909091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77.410225000000025</v>
      </c>
      <c r="AJ135" s="9">
        <f>(AE135-W135)/AE135</f>
        <v>0.19212830937010597</v>
      </c>
      <c r="AK135" s="9">
        <f>IF(AJ135&gt;0,AJ135,0)</f>
        <v>0.19212830937010597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Encargos'!$L53+'Swap - Encargos'!R53)*(1+SUM($B136:$B$228))</f>
        <v>355.48200000000003</v>
      </c>
      <c r="P136" s="4">
        <f>Forward!P136*(1+SUM($B136:$B$228))+(-'Swap - Encargos'!G53-'Swap - Encargos'!$L53+'Swap - Encargos'!S53)*(1+SUM($B136:$B$228))</f>
        <v>277.84800000000001</v>
      </c>
      <c r="Q136" s="4">
        <f>Forward!Q136*(1+SUM($B136:$B$228))+(-'Swap - Encargos'!H53-'Swap - Encargos'!$L53+'Swap - Encargos'!T53)*(1+SUM($B136:$B$228))</f>
        <v>274.78350000000006</v>
      </c>
      <c r="R136" s="4">
        <f>Forward!R136*(1+SUM($B136:$B$228))+(-'Swap - Encargos'!I53-'Swap - Encargos'!$L53+'Swap - Encargos'!U53)*(1+SUM($B136:$B$228))</f>
        <v>260.48250000000002</v>
      </c>
      <c r="S136" s="4">
        <f>Forward!S136*(1+SUM($B136:$B$228))+(-'Swap - Encargos'!J53-'Swap - Encargos'!$L53+'Swap - Encargos'!V53)*(1+SUM($B136:$B$228))</f>
        <v>249.24600000000004</v>
      </c>
      <c r="T136" s="4">
        <f>Forward!T136*(1+SUM($B136:$B$228))+(-'Swap - Encargos'!K53-'Swap - Encargos'!$L53+'Swap - Encargos'!W53)*(1+SUM($B136:$B$228))</f>
        <v>233.92350000000002</v>
      </c>
      <c r="U136" s="4">
        <f>Forward!U136*(1+SUM($B136:$B$228))</f>
        <v>0</v>
      </c>
      <c r="V136" s="6"/>
      <c r="W136" s="20">
        <f t="shared" si="0"/>
        <v>297.42675000000003</v>
      </c>
      <c r="X136" s="20">
        <f t="shared" si="1"/>
        <v>217.66900494949493</v>
      </c>
      <c r="Y136" s="23">
        <f t="shared" si="2"/>
        <v>279.51645000000008</v>
      </c>
      <c r="Z136" s="23">
        <f t="shared" si="3"/>
        <v>214.75057690909091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105.48224999999996</v>
      </c>
      <c r="AJ136" s="9">
        <f t="shared" ref="AJ136:AJ139" si="18">(AE136-W136)/AE136</f>
        <v>0.2618016723379224</v>
      </c>
      <c r="AK136" s="9">
        <f t="shared" ref="AK136:AK139" si="19">IF(AJ136&gt;0,AJ136,0)</f>
        <v>0.2618016723379224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Encargos'!$L54+'Swap - Encargos'!R54)*(1+SUM($B137:$B$228))</f>
        <v>286.17360000000002</v>
      </c>
      <c r="P137" s="4">
        <f>Forward!P137*(1+SUM($B137:$B$228))+(-'Swap - Encargos'!G54-'Swap - Encargos'!$L54+'Swap - Encargos'!S54)*(1+SUM($B137:$B$228))</f>
        <v>272.98119999999994</v>
      </c>
      <c r="Q137" s="4">
        <f>Forward!Q137*(1+SUM($B137:$B$228))+(-'Swap - Encargos'!H54-'Swap - Encargos'!$L54+'Swap - Encargos'!T54)*(1+SUM($B137:$B$228))</f>
        <v>278.05520000000001</v>
      </c>
      <c r="R137" s="4">
        <f>Forward!R137*(1+SUM($B137:$B$228))+(-'Swap - Encargos'!I54-'Swap - Encargos'!$L54+'Swap - Encargos'!U54)*(1+SUM($B137:$B$228))</f>
        <v>257.75919999999996</v>
      </c>
      <c r="S137" s="4">
        <f>Forward!S137*(1+SUM($B137:$B$228))+(-'Swap - Encargos'!J54-'Swap - Encargos'!$L54+'Swap - Encargos'!V54)*(1+SUM($B137:$B$228))</f>
        <v>235.43359999999998</v>
      </c>
      <c r="T137" s="4">
        <f>Forward!T137*(1+SUM($B137:$B$228))+(-'Swap - Encargos'!K54-'Swap - Encargos'!$L54+'Swap - Encargos'!W54)*(1+SUM($B137:$B$228))</f>
        <v>232.38919999999999</v>
      </c>
      <c r="U137" s="4">
        <f>Forward!U137*(1+SUM($B137:$B$228))</f>
        <v>0</v>
      </c>
      <c r="V137" s="4"/>
      <c r="W137" s="20">
        <f t="shared" si="0"/>
        <v>276.70213333333328</v>
      </c>
      <c r="X137" s="20">
        <f t="shared" si="1"/>
        <v>217.66900494949493</v>
      </c>
      <c r="Y137" s="23">
        <f t="shared" si="2"/>
        <v>263.39133999999996</v>
      </c>
      <c r="Z137" s="23">
        <f t="shared" si="3"/>
        <v>214.75057690909091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126.20686666666671</v>
      </c>
      <c r="AJ137" s="9">
        <f t="shared" si="18"/>
        <v>0.31323913505696499</v>
      </c>
      <c r="AK137" s="9">
        <f t="shared" si="19"/>
        <v>0.31323913505696499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Encargos'!$L55+'Swap - Encargos'!R55)*(1+SUM($B138:$B$228))</f>
        <v>322.59199999999998</v>
      </c>
      <c r="P138" s="4">
        <f>Forward!P138*(1+SUM($B138:$B$228))+(-'Swap - Encargos'!G55-'Swap - Encargos'!$L55+'Swap - Encargos'!S55)*(1+SUM($B138:$B$228))</f>
        <v>283.27609999999999</v>
      </c>
      <c r="Q138" s="4">
        <f>Forward!Q138*(1+SUM($B138:$B$228))+(-'Swap - Encargos'!H55-'Swap - Encargos'!$L55+'Swap - Encargos'!T55)*(1+SUM($B138:$B$228))</f>
        <v>277.22749999999996</v>
      </c>
      <c r="R138" s="4">
        <f>Forward!R138*(1+SUM($B138:$B$228))+(-'Swap - Encargos'!I55-'Swap - Encargos'!$L55+'Swap - Encargos'!U55)*(1+SUM($B138:$B$228))</f>
        <v>258.0736</v>
      </c>
      <c r="S138" s="4">
        <f>Forward!S138*(1+SUM($B138:$B$228))+(-'Swap - Encargos'!J55-'Swap - Encargos'!$L55+'Swap - Encargos'!V55)*(1+SUM($B138:$B$228))</f>
        <v>254.0412</v>
      </c>
      <c r="T138" s="4">
        <f>Forward!T138*(1+SUM($B138:$B$228))+(-'Swap - Encargos'!K55-'Swap - Encargos'!$L55+'Swap - Encargos'!W55)*(1+SUM($B138:$B$228))</f>
        <v>229.8468</v>
      </c>
      <c r="U138" s="4">
        <f>Forward!U138*(1+SUM($B138:$B$228))</f>
        <v>0</v>
      </c>
      <c r="V138" s="4"/>
      <c r="W138" s="20">
        <f t="shared" si="0"/>
        <v>287.19648888888889</v>
      </c>
      <c r="X138" s="20">
        <f t="shared" si="1"/>
        <v>217.66900494949493</v>
      </c>
      <c r="Y138" s="23">
        <f t="shared" si="2"/>
        <v>272.85906666666665</v>
      </c>
      <c r="Z138" s="23">
        <f t="shared" si="3"/>
        <v>214.75057690909091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115.7125111111111</v>
      </c>
      <c r="AJ138" s="9">
        <f t="shared" si="18"/>
        <v>0.28719266909180757</v>
      </c>
      <c r="AK138" s="9">
        <f t="shared" si="19"/>
        <v>0.28719266909180757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Encargos'!$L56+'Swap - Encargos'!R56)*(1+SUM($B139:$B$228))</f>
        <v>317.72909999999996</v>
      </c>
      <c r="P139" s="4">
        <f>Forward!P139*(1+SUM($B139:$B$228))+(-'Swap - Encargos'!G56-'Swap - Encargos'!$L56+'Swap - Encargos'!S56)*(1+SUM($B139:$B$228))</f>
        <v>292.67160000000001</v>
      </c>
      <c r="Q139" s="4">
        <f>Forward!Q139*(1+SUM($B139:$B$228))+(-'Swap - Encargos'!H56-'Swap - Encargos'!$L56+'Swap - Encargos'!T56)*(1+SUM($B139:$B$228))</f>
        <v>277.63709999999998</v>
      </c>
      <c r="R139" s="4">
        <f>Forward!R139*(1+SUM($B139:$B$228))+(-'Swap - Encargos'!I56-'Swap - Encargos'!$L56+'Swap - Encargos'!U56)*(1+SUM($B139:$B$228))</f>
        <v>260.59799999999996</v>
      </c>
      <c r="S139" s="4">
        <f>Forward!S139*(1+SUM($B139:$B$228))+(-'Swap - Encargos'!J56-'Swap - Encargos'!$L56+'Swap - Encargos'!V56)*(1+SUM($B139:$B$228))</f>
        <v>244.56119999999999</v>
      </c>
      <c r="T139" s="4">
        <f>Forward!T139*(1+SUM($B139:$B$228))+(-'Swap - Encargos'!K56-'Swap - Encargos'!$L56+'Swap - Encargos'!W56)*(1+SUM($B139:$B$228))</f>
        <v>231.53129999999999</v>
      </c>
      <c r="U139" s="4">
        <f>Forward!U139*(1+SUM($B139:$B$228))</f>
        <v>0</v>
      </c>
      <c r="V139" s="4"/>
      <c r="W139" s="20">
        <f t="shared" si="0"/>
        <v>288.07772499999993</v>
      </c>
      <c r="X139" s="20">
        <f t="shared" si="1"/>
        <v>217.66900494949493</v>
      </c>
      <c r="Y139" s="23">
        <f t="shared" si="2"/>
        <v>271.45624999999995</v>
      </c>
      <c r="Z139" s="23">
        <f t="shared" si="3"/>
        <v>214.75057690909091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114.83127500000006</v>
      </c>
      <c r="AJ139" s="9">
        <f t="shared" si="18"/>
        <v>0.28500548510954105</v>
      </c>
      <c r="AK139" s="9">
        <f t="shared" si="19"/>
        <v>0.28500548510954105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Encargos'!$L57+'Swap - Encargos'!R57)*(1+SUM($B140:$B$228))</f>
        <v>274.19179999999994</v>
      </c>
      <c r="P140" s="4">
        <f>Forward!P140*(1+SUM($B140:$B$228))+(-'Swap - Encargos'!G57-'Swap - Encargos'!$L57+'Swap - Encargos'!S57)*(1+SUM($B140:$B$228))</f>
        <v>296.20719999999994</v>
      </c>
      <c r="Q140" s="4">
        <f>Forward!Q140*(1+SUM($B140:$B$228))+(-'Swap - Encargos'!H57-'Swap - Encargos'!$L57+'Swap - Encargos'!T57)*(1+SUM($B140:$B$228))</f>
        <v>279.19529999999997</v>
      </c>
      <c r="R140" s="4">
        <f>Forward!R140*(1+SUM($B140:$B$228))+(-'Swap - Encargos'!I57-'Swap - Encargos'!$L57+'Swap - Encargos'!U57)*(1+SUM($B140:$B$228))</f>
        <v>260.18199999999996</v>
      </c>
      <c r="S140" s="4">
        <f>Forward!S140*(1+SUM($B140:$B$228))+(-'Swap - Encargos'!J57-'Swap - Encargos'!$L57+'Swap - Encargos'!V57)*(1+SUM($B140:$B$228))</f>
        <v>240.16799999999998</v>
      </c>
      <c r="T140" s="4">
        <f>Forward!T140*(1+SUM($B140:$B$228))+(-'Swap - Encargos'!K57-'Swap - Encargos'!$L57+'Swap - Encargos'!W57)*(1+SUM($B140:$B$228))</f>
        <v>232.16239999999999</v>
      </c>
      <c r="U140" s="4">
        <f>Forward!U140*(1+SUM($B140:$B$228))</f>
        <v>0</v>
      </c>
      <c r="V140" s="4"/>
      <c r="W140" s="20">
        <f t="shared" si="0"/>
        <v>280.86313333333328</v>
      </c>
      <c r="X140" s="20">
        <f t="shared" si="1"/>
        <v>217.66900494949493</v>
      </c>
      <c r="Y140" s="23">
        <f t="shared" si="2"/>
        <v>265.78591999999998</v>
      </c>
      <c r="Z140" s="23">
        <f t="shared" si="3"/>
        <v>214.75057690909091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122.04586666666671</v>
      </c>
      <c r="AJ140" s="9">
        <f t="shared" ref="AJ140" si="23">(AE140-W140)/AE140</f>
        <v>0.30291174103002594</v>
      </c>
      <c r="AK140" s="9">
        <f t="shared" ref="AK140" si="24">IF(AJ140&gt;0,AJ140,0)</f>
        <v>0.30291174103002594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FB182-860C-4D1F-9700-5E3394A248BB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Encargos'!$L3+'Swap - Encargos'!N3)</f>
        <v>223</v>
      </c>
      <c r="L86" s="4">
        <f>Forward!L86+(-'Swap - Encargos'!C3-'Swap - Encargos'!$L3+'Swap - Encargos'!O3)</f>
        <v>233</v>
      </c>
      <c r="M86" s="4">
        <f>Forward!M86+(-'Swap - Encargos'!D3-'Swap - Encargos'!$L3+'Swap - Encargos'!P3)</f>
        <v>215</v>
      </c>
      <c r="N86" s="4">
        <f>Forward!N86+(-'Swap - Encargos'!E3-'Swap - Encargos'!$L3+'Swap - Encargos'!Q3)</f>
        <v>200</v>
      </c>
      <c r="O86" s="4">
        <f>Forward!O86+(-'Swap - Encargos'!F3-'Swap - Encargos'!$L3+'Swap - Encargos'!R3)</f>
        <v>192</v>
      </c>
      <c r="P86" s="4">
        <f>Forward!P86+(-'Swap - Encargos'!G3-'Swap - Encargos'!$L3+'Swap - Encargos'!S3)</f>
        <v>190</v>
      </c>
      <c r="Q86" s="4">
        <f>Forward!Q86+(-'Swap - Encargos'!H3-'Swap - Encargos'!$L3+'Swap - Encargos'!T3)</f>
        <v>187</v>
      </c>
      <c r="R86" s="4">
        <f>Forward!R86+(-'Swap - Encargos'!I3-'Swap - Encargos'!$L3+'Swap - Encargos'!U3)</f>
        <v>183</v>
      </c>
      <c r="S86" s="4">
        <f>Forward!S86+(-'Swap - Encargos'!J3-'Swap - Encargos'!$L3+'Swap - Encargos'!V3)</f>
        <v>178</v>
      </c>
      <c r="T86" s="4">
        <f>Forward!T86+(-'Swap - Encargos'!K3-'Swap - Encargos'!$L3+'Swap - Encargos'!W3)</f>
        <v>173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223.66666666666666</v>
      </c>
      <c r="X86" s="20">
        <f t="shared" ref="X86:X140" si="1">AVERAGE($W$2:$W$198)</f>
        <v>198.36363636363626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212.6</v>
      </c>
      <c r="Z86" s="23">
        <f t="shared" ref="Z86:Z140" si="3">AVERAGE($Y$2:$Y$198)</f>
        <v>195.35181818181817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82.333333333333343</v>
      </c>
      <c r="AJ86" s="9">
        <f t="shared" ref="AJ86:AJ134" si="8">(AE86-W86)/AE86</f>
        <v>0.26906318082788672</v>
      </c>
      <c r="AK86" s="9">
        <f t="shared" ref="AK86:AK130" si="9">IF(AJ86&gt;0,AJ86,0)</f>
        <v>0.26906318082788672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Encargos'!$L4+'Swap - Encargos'!N4)</f>
        <v>155</v>
      </c>
      <c r="L87" s="4">
        <f>Forward!L87+(-'Swap - Encargos'!C4-'Swap - Encargos'!$L4+'Swap - Encargos'!O4)</f>
        <v>222</v>
      </c>
      <c r="M87" s="4">
        <f>Forward!M87+(-'Swap - Encargos'!D4-'Swap - Encargos'!$L4+'Swap - Encargos'!P4)</f>
        <v>218</v>
      </c>
      <c r="N87" s="4">
        <f>Forward!N87+(-'Swap - Encargos'!E4-'Swap - Encargos'!$L4+'Swap - Encargos'!Q4)</f>
        <v>200</v>
      </c>
      <c r="O87" s="4">
        <f>Forward!O87+(-'Swap - Encargos'!F4-'Swap - Encargos'!$L4+'Swap - Encargos'!R4)</f>
        <v>198</v>
      </c>
      <c r="P87" s="4">
        <f>Forward!P87+(-'Swap - Encargos'!G4-'Swap - Encargos'!$L4+'Swap - Encargos'!S4)</f>
        <v>190</v>
      </c>
      <c r="Q87" s="4">
        <f>Forward!Q87+(-'Swap - Encargos'!H4-'Swap - Encargos'!$L4+'Swap - Encargos'!T4)</f>
        <v>187</v>
      </c>
      <c r="R87" s="4">
        <f>Forward!R87+(-'Swap - Encargos'!I4-'Swap - Encargos'!$L4+'Swap - Encargos'!U4)</f>
        <v>183</v>
      </c>
      <c r="S87" s="4">
        <f>Forward!S87+(-'Swap - Encargos'!J4-'Swap - Encargos'!$L4+'Swap - Encargos'!V4)</f>
        <v>178</v>
      </c>
      <c r="T87" s="4">
        <f>Forward!T87+(-'Swap - Encargos'!K4-'Swap - Encargos'!$L4+'Swap - Encargos'!W4)</f>
        <v>173</v>
      </c>
      <c r="U87" s="4">
        <f>Forward!U87</f>
        <v>0</v>
      </c>
      <c r="V87" s="6"/>
      <c r="W87" s="20">
        <f t="shared" si="0"/>
        <v>199.58333333333334</v>
      </c>
      <c r="X87" s="20">
        <f t="shared" si="1"/>
        <v>198.36363636363626</v>
      </c>
      <c r="Y87" s="23">
        <f t="shared" si="2"/>
        <v>199.18333333333334</v>
      </c>
      <c r="Z87" s="23">
        <f t="shared" si="3"/>
        <v>195.35181818181817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106.41666666666666</v>
      </c>
      <c r="AJ87" s="9">
        <f t="shared" si="8"/>
        <v>0.34776688453159038</v>
      </c>
      <c r="AK87" s="9">
        <f t="shared" si="9"/>
        <v>0.34776688453159038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Encargos'!$L5+'Swap - Encargos'!N5)</f>
        <v>197</v>
      </c>
      <c r="L88" s="4">
        <f>Forward!L88+(-'Swap - Encargos'!C5-'Swap - Encargos'!$L5+'Swap - Encargos'!O5)</f>
        <v>253</v>
      </c>
      <c r="M88" s="4">
        <f>Forward!M88+(-'Swap - Encargos'!D5-'Swap - Encargos'!$L5+'Swap - Encargos'!P5)</f>
        <v>224</v>
      </c>
      <c r="N88" s="4">
        <f>Forward!N88+(-'Swap - Encargos'!E5-'Swap - Encargos'!$L5+'Swap - Encargos'!Q5)</f>
        <v>195</v>
      </c>
      <c r="O88" s="4">
        <f>Forward!O88+(-'Swap - Encargos'!F5-'Swap - Encargos'!$L5+'Swap - Encargos'!R5)</f>
        <v>193</v>
      </c>
      <c r="P88" s="4">
        <f>Forward!P88+(-'Swap - Encargos'!G5-'Swap - Encargos'!$L5+'Swap - Encargos'!S5)</f>
        <v>189</v>
      </c>
      <c r="Q88" s="4">
        <f>Forward!Q88+(-'Swap - Encargos'!H5-'Swap - Encargos'!$L5+'Swap - Encargos'!T5)</f>
        <v>186</v>
      </c>
      <c r="R88" s="4">
        <f>Forward!R88+(-'Swap - Encargos'!I5-'Swap - Encargos'!$L5+'Swap - Encargos'!U5)</f>
        <v>182</v>
      </c>
      <c r="S88" s="4">
        <f>Forward!S88+(-'Swap - Encargos'!J5-'Swap - Encargos'!$L5+'Swap - Encargos'!V5)</f>
        <v>177</v>
      </c>
      <c r="T88" s="4">
        <f>Forward!T88+(-'Swap - Encargos'!K5-'Swap - Encargos'!$L5+'Swap - Encargos'!W5)</f>
        <v>172</v>
      </c>
      <c r="U88" s="4">
        <f>Forward!U88</f>
        <v>0</v>
      </c>
      <c r="V88" s="6"/>
      <c r="W88" s="20">
        <f t="shared" si="0"/>
        <v>224.55555555555554</v>
      </c>
      <c r="X88" s="20">
        <f t="shared" si="1"/>
        <v>198.36363636363626</v>
      </c>
      <c r="Y88" s="23">
        <f t="shared" si="2"/>
        <v>212.13333333333333</v>
      </c>
      <c r="Z88" s="23">
        <f t="shared" si="3"/>
        <v>195.35181818181817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81.444444444444457</v>
      </c>
      <c r="AJ88" s="9">
        <f t="shared" si="8"/>
        <v>0.26615831517792304</v>
      </c>
      <c r="AK88" s="9">
        <f t="shared" si="9"/>
        <v>0.26615831517792304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Encargos'!$L6+'Swap - Encargos'!N6)</f>
        <v>178</v>
      </c>
      <c r="L89" s="4">
        <f>Forward!L89+(-'Swap - Encargos'!C6-'Swap - Encargos'!$L6+'Swap - Encargos'!O6)</f>
        <v>248</v>
      </c>
      <c r="M89" s="4">
        <f>Forward!M89+(-'Swap - Encargos'!D6-'Swap - Encargos'!$L6+'Swap - Encargos'!P6)</f>
        <v>228</v>
      </c>
      <c r="N89" s="4">
        <f>Forward!N89+(-'Swap - Encargos'!E6-'Swap - Encargos'!$L6+'Swap - Encargos'!Q6)</f>
        <v>206</v>
      </c>
      <c r="O89" s="4">
        <f>Forward!O89+(-'Swap - Encargos'!F6-'Swap - Encargos'!$L6+'Swap - Encargos'!R6)</f>
        <v>196</v>
      </c>
      <c r="P89" s="4">
        <f>Forward!P89+(-'Swap - Encargos'!G6-'Swap - Encargos'!$L6+'Swap - Encargos'!S6)</f>
        <v>191</v>
      </c>
      <c r="Q89" s="4">
        <f>Forward!Q89+(-'Swap - Encargos'!H6-'Swap - Encargos'!$L6+'Swap - Encargos'!T6)</f>
        <v>188</v>
      </c>
      <c r="R89" s="4">
        <f>Forward!R89+(-'Swap - Encargos'!I6-'Swap - Encargos'!$L6+'Swap - Encargos'!U6)</f>
        <v>186</v>
      </c>
      <c r="S89" s="4">
        <f>Forward!S89+(-'Swap - Encargos'!J6-'Swap - Encargos'!$L6+'Swap - Encargos'!V6)</f>
        <v>181</v>
      </c>
      <c r="T89" s="4">
        <f>Forward!T89+(-'Swap - Encargos'!K6-'Swap - Encargos'!$L6+'Swap - Encargos'!W6)</f>
        <v>176</v>
      </c>
      <c r="U89" s="4">
        <f>Forward!U89</f>
        <v>0</v>
      </c>
      <c r="V89" s="6"/>
      <c r="W89" s="20">
        <f t="shared" si="0"/>
        <v>220.33333333333334</v>
      </c>
      <c r="X89" s="20">
        <f t="shared" si="1"/>
        <v>198.36363636363626</v>
      </c>
      <c r="Y89" s="23">
        <f t="shared" si="2"/>
        <v>211.85</v>
      </c>
      <c r="Z89" s="23">
        <f t="shared" si="3"/>
        <v>195.35181818181817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85.666666666666657</v>
      </c>
      <c r="AJ89" s="9">
        <f t="shared" si="8"/>
        <v>0.27995642701525053</v>
      </c>
      <c r="AK89" s="9">
        <f t="shared" si="9"/>
        <v>0.27995642701525053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Encargos'!$L7+'Swap - Encargos'!N7)</f>
        <v>174</v>
      </c>
      <c r="L90" s="4">
        <f>Forward!L90+(-'Swap - Encargos'!C7-'Swap - Encargos'!$L7+'Swap - Encargos'!O7)</f>
        <v>224</v>
      </c>
      <c r="M90" s="4">
        <f>Forward!M90+(-'Swap - Encargos'!D7-'Swap - Encargos'!$L7+'Swap - Encargos'!P7)</f>
        <v>231</v>
      </c>
      <c r="N90" s="4">
        <f>Forward!N90+(-'Swap - Encargos'!E7-'Swap - Encargos'!$L7+'Swap - Encargos'!Q7)</f>
        <v>216</v>
      </c>
      <c r="O90" s="4">
        <f>Forward!O90+(-'Swap - Encargos'!F7-'Swap - Encargos'!$L7+'Swap - Encargos'!R7)</f>
        <v>200</v>
      </c>
      <c r="P90" s="4">
        <f>Forward!P90+(-'Swap - Encargos'!G7-'Swap - Encargos'!$L7+'Swap - Encargos'!S7)</f>
        <v>197</v>
      </c>
      <c r="Q90" s="4">
        <f>Forward!Q90+(-'Swap - Encargos'!H7-'Swap - Encargos'!$L7+'Swap - Encargos'!T7)</f>
        <v>194</v>
      </c>
      <c r="R90" s="4">
        <f>Forward!R90+(-'Swap - Encargos'!I7-'Swap - Encargos'!$L7+'Swap - Encargos'!U7)</f>
        <v>192</v>
      </c>
      <c r="S90" s="4">
        <f>Forward!S90+(-'Swap - Encargos'!J7-'Swap - Encargos'!$L7+'Swap - Encargos'!V7)</f>
        <v>187</v>
      </c>
      <c r="T90" s="4">
        <f>Forward!T90+(-'Swap - Encargos'!K7-'Swap - Encargos'!$L7+'Swap - Encargos'!W7)</f>
        <v>182</v>
      </c>
      <c r="U90" s="4">
        <f>Forward!U90</f>
        <v>0</v>
      </c>
      <c r="V90" s="6"/>
      <c r="W90" s="20">
        <f t="shared" si="0"/>
        <v>214.33333333333334</v>
      </c>
      <c r="X90" s="20">
        <f t="shared" si="1"/>
        <v>198.36363636363626</v>
      </c>
      <c r="Y90" s="23">
        <f t="shared" si="2"/>
        <v>210.53333333333333</v>
      </c>
      <c r="Z90" s="23">
        <f t="shared" si="3"/>
        <v>195.35181818181817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91.666666666666657</v>
      </c>
      <c r="AJ90" s="9">
        <f t="shared" si="8"/>
        <v>0.29956427015250542</v>
      </c>
      <c r="AK90" s="9">
        <f t="shared" si="9"/>
        <v>0.29956427015250542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Encargos'!$L8+'Swap - Encargos'!N8)</f>
        <v>172</v>
      </c>
      <c r="L91" s="4">
        <f>Forward!L91+(-'Swap - Encargos'!C8-'Swap - Encargos'!$L8+'Swap - Encargos'!O8)</f>
        <v>230</v>
      </c>
      <c r="M91" s="4">
        <f>Forward!M91+(-'Swap - Encargos'!D8-'Swap - Encargos'!$L8+'Swap - Encargos'!P8)</f>
        <v>226</v>
      </c>
      <c r="N91" s="4">
        <f>Forward!N91+(-'Swap - Encargos'!E8-'Swap - Encargos'!$L8+'Swap - Encargos'!Q8)</f>
        <v>199</v>
      </c>
      <c r="O91" s="4">
        <f>Forward!O91+(-'Swap - Encargos'!F8-'Swap - Encargos'!$L8+'Swap - Encargos'!R8)</f>
        <v>194</v>
      </c>
      <c r="P91" s="4">
        <f>Forward!P91+(-'Swap - Encargos'!G8-'Swap - Encargos'!$L8+'Swap - Encargos'!S8)</f>
        <v>190</v>
      </c>
      <c r="Q91" s="4">
        <f>Forward!Q91+(-'Swap - Encargos'!H8-'Swap - Encargos'!$L8+'Swap - Encargos'!T8)</f>
        <v>187</v>
      </c>
      <c r="R91" s="4">
        <f>Forward!R91+(-'Swap - Encargos'!I8-'Swap - Encargos'!$L8+'Swap - Encargos'!U8)</f>
        <v>185</v>
      </c>
      <c r="S91" s="4">
        <f>Forward!S91+(-'Swap - Encargos'!J8-'Swap - Encargos'!$L8+'Swap - Encargos'!V8)</f>
        <v>180</v>
      </c>
      <c r="T91" s="4">
        <f>Forward!T91+(-'Swap - Encargos'!K8-'Swap - Encargos'!$L8+'Swap - Encargos'!W8)</f>
        <v>175</v>
      </c>
      <c r="U91" s="4">
        <f>Forward!U91</f>
        <v>0</v>
      </c>
      <c r="V91" s="6"/>
      <c r="W91" s="20">
        <f t="shared" si="0"/>
        <v>213.08333333333334</v>
      </c>
      <c r="X91" s="20">
        <f t="shared" si="1"/>
        <v>198.36363636363626</v>
      </c>
      <c r="Y91" s="23">
        <f t="shared" si="2"/>
        <v>205.7</v>
      </c>
      <c r="Z91" s="23">
        <f t="shared" si="3"/>
        <v>195.35181818181817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92.916666666666657</v>
      </c>
      <c r="AJ91" s="9">
        <f t="shared" si="8"/>
        <v>0.30364923747276684</v>
      </c>
      <c r="AK91" s="9">
        <f t="shared" si="9"/>
        <v>0.30364923747276684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Encargos'!$L9+'Swap - Encargos'!N9)</f>
        <v>98</v>
      </c>
      <c r="L92" s="4">
        <f>Forward!L92+(-'Swap - Encargos'!C9-'Swap - Encargos'!$L9+'Swap - Encargos'!O9)</f>
        <v>209</v>
      </c>
      <c r="M92" s="4">
        <f>Forward!M92+(-'Swap - Encargos'!D9-'Swap - Encargos'!$L9+'Swap - Encargos'!P9)</f>
        <v>213</v>
      </c>
      <c r="N92" s="4">
        <f>Forward!N92+(-'Swap - Encargos'!E9-'Swap - Encargos'!$L9+'Swap - Encargos'!Q9)</f>
        <v>204</v>
      </c>
      <c r="O92" s="4">
        <f>Forward!O92+(-'Swap - Encargos'!F9-'Swap - Encargos'!$L9+'Swap - Encargos'!R9)</f>
        <v>196</v>
      </c>
      <c r="P92" s="4">
        <f>Forward!P92+(-'Swap - Encargos'!G9-'Swap - Encargos'!$L9+'Swap - Encargos'!S9)</f>
        <v>190</v>
      </c>
      <c r="Q92" s="4">
        <f>Forward!Q92+(-'Swap - Encargos'!H9-'Swap - Encargos'!$L9+'Swap - Encargos'!T9)</f>
        <v>187</v>
      </c>
      <c r="R92" s="4">
        <f>Forward!R92+(-'Swap - Encargos'!I9-'Swap - Encargos'!$L9+'Swap - Encargos'!U9)</f>
        <v>185</v>
      </c>
      <c r="S92" s="4">
        <f>Forward!S92+(-'Swap - Encargos'!J9-'Swap - Encargos'!$L9+'Swap - Encargos'!V9)</f>
        <v>180</v>
      </c>
      <c r="T92" s="4">
        <f>Forward!T92+(-'Swap - Encargos'!K9-'Swap - Encargos'!$L9+'Swap - Encargos'!W9)</f>
        <v>175</v>
      </c>
      <c r="U92" s="4">
        <f>Forward!U92</f>
        <v>0</v>
      </c>
      <c r="V92" s="6"/>
      <c r="W92" s="20">
        <f t="shared" si="0"/>
        <v>191</v>
      </c>
      <c r="X92" s="20">
        <f t="shared" si="1"/>
        <v>198.36363636363626</v>
      </c>
      <c r="Y92" s="23">
        <f t="shared" si="2"/>
        <v>193.2</v>
      </c>
      <c r="Z92" s="23">
        <f t="shared" si="3"/>
        <v>195.35181818181817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115</v>
      </c>
      <c r="AJ92" s="9">
        <f t="shared" si="8"/>
        <v>0.37581699346405228</v>
      </c>
      <c r="AK92" s="9">
        <f t="shared" si="9"/>
        <v>0.37581699346405228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Encargos'!$L10+'Swap - Encargos'!N10)</f>
        <v>114</v>
      </c>
      <c r="L93" s="4">
        <f>Forward!L93+(-'Swap - Encargos'!C10-'Swap - Encargos'!$L10+'Swap - Encargos'!O10)</f>
        <v>205</v>
      </c>
      <c r="M93" s="4">
        <f>Forward!M93+(-'Swap - Encargos'!D10-'Swap - Encargos'!$L10+'Swap - Encargos'!P10)</f>
        <v>208</v>
      </c>
      <c r="N93" s="4">
        <f>Forward!N93+(-'Swap - Encargos'!E10-'Swap - Encargos'!$L10+'Swap - Encargos'!Q10)</f>
        <v>199</v>
      </c>
      <c r="O93" s="4">
        <f>Forward!O93+(-'Swap - Encargos'!F10-'Swap - Encargos'!$L10+'Swap - Encargos'!R10)</f>
        <v>192</v>
      </c>
      <c r="P93" s="4">
        <f>Forward!P93+(-'Swap - Encargos'!G10-'Swap - Encargos'!$L10+'Swap - Encargos'!S10)</f>
        <v>191</v>
      </c>
      <c r="Q93" s="4">
        <f>Forward!Q93+(-'Swap - Encargos'!H10-'Swap - Encargos'!$L10+'Swap - Encargos'!T10)</f>
        <v>191</v>
      </c>
      <c r="R93" s="4">
        <f>Forward!R93+(-'Swap - Encargos'!I10-'Swap - Encargos'!$L10+'Swap - Encargos'!U10)</f>
        <v>184</v>
      </c>
      <c r="S93" s="4">
        <f>Forward!S93+(-'Swap - Encargos'!J10-'Swap - Encargos'!$L10+'Swap - Encargos'!V10)</f>
        <v>179</v>
      </c>
      <c r="T93" s="4">
        <f>Forward!T93+(-'Swap - Encargos'!K10-'Swap - Encargos'!$L10+'Swap - Encargos'!W10)</f>
        <v>174</v>
      </c>
      <c r="U93" s="4">
        <f>Forward!U93</f>
        <v>0</v>
      </c>
      <c r="V93" s="6"/>
      <c r="W93" s="20">
        <f t="shared" si="0"/>
        <v>192.19444444444446</v>
      </c>
      <c r="X93" s="20">
        <f t="shared" si="1"/>
        <v>198.36363636363626</v>
      </c>
      <c r="Y93" s="23">
        <f t="shared" si="2"/>
        <v>192.58333333333334</v>
      </c>
      <c r="Z93" s="23">
        <f t="shared" si="3"/>
        <v>195.35181818181817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113.80555555555554</v>
      </c>
      <c r="AJ93" s="9">
        <f t="shared" si="8"/>
        <v>0.37191358024691357</v>
      </c>
      <c r="AK93" s="9">
        <f t="shared" si="9"/>
        <v>0.37191358024691357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Encargos'!$L11+'Swap - Encargos'!N11)</f>
        <v>128</v>
      </c>
      <c r="L94" s="4">
        <f>Forward!L94+(-'Swap - Encargos'!C11-'Swap - Encargos'!$L11+'Swap - Encargos'!O11)</f>
        <v>186</v>
      </c>
      <c r="M94" s="4">
        <f>Forward!M94+(-'Swap - Encargos'!D11-'Swap - Encargos'!$L11+'Swap - Encargos'!P11)</f>
        <v>207</v>
      </c>
      <c r="N94" s="4">
        <f>Forward!N94+(-'Swap - Encargos'!E11-'Swap - Encargos'!$L11+'Swap - Encargos'!Q11)</f>
        <v>203</v>
      </c>
      <c r="O94" s="4">
        <f>Forward!O94+(-'Swap - Encargos'!F11-'Swap - Encargos'!$L11+'Swap - Encargos'!R11)</f>
        <v>196</v>
      </c>
      <c r="P94" s="4">
        <f>Forward!P94+(-'Swap - Encargos'!G11-'Swap - Encargos'!$L11+'Swap - Encargos'!S11)</f>
        <v>194</v>
      </c>
      <c r="Q94" s="4">
        <f>Forward!Q94+(-'Swap - Encargos'!H11-'Swap - Encargos'!$L11+'Swap - Encargos'!T11)</f>
        <v>188</v>
      </c>
      <c r="R94" s="4">
        <f>Forward!R94+(-'Swap - Encargos'!I11-'Swap - Encargos'!$L11+'Swap - Encargos'!U11)</f>
        <v>182</v>
      </c>
      <c r="S94" s="4">
        <f>Forward!S94+(-'Swap - Encargos'!J11-'Swap - Encargos'!$L11+'Swap - Encargos'!V11)</f>
        <v>179</v>
      </c>
      <c r="T94" s="4">
        <f>Forward!T94+(-'Swap - Encargos'!K11-'Swap - Encargos'!$L11+'Swap - Encargos'!W11)</f>
        <v>176</v>
      </c>
      <c r="U94" s="4">
        <f>Forward!U94</f>
        <v>0</v>
      </c>
      <c r="V94" s="6"/>
      <c r="W94" s="20">
        <f t="shared" si="0"/>
        <v>190.33333333333334</v>
      </c>
      <c r="X94" s="20">
        <f t="shared" si="1"/>
        <v>198.36363636363626</v>
      </c>
      <c r="Y94" s="23">
        <f t="shared" si="2"/>
        <v>192.8</v>
      </c>
      <c r="Z94" s="23">
        <f t="shared" si="3"/>
        <v>195.35181818181817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115.66666666666666</v>
      </c>
      <c r="AJ94" s="9">
        <f t="shared" si="8"/>
        <v>0.37799564270152503</v>
      </c>
      <c r="AK94" s="9">
        <f t="shared" si="9"/>
        <v>0.37799564270152503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Encargos'!$L12+'Swap - Encargos'!N12)</f>
        <v>109</v>
      </c>
      <c r="L95" s="4">
        <f>Forward!L95+(-'Swap - Encargos'!C12-'Swap - Encargos'!$L12+'Swap - Encargos'!O12)</f>
        <v>162</v>
      </c>
      <c r="M95" s="4">
        <f>Forward!M95+(-'Swap - Encargos'!D12-'Swap - Encargos'!$L12+'Swap - Encargos'!P12)</f>
        <v>184</v>
      </c>
      <c r="N95" s="4">
        <f>Forward!N95+(-'Swap - Encargos'!E12-'Swap - Encargos'!$L12+'Swap - Encargos'!Q12)</f>
        <v>191</v>
      </c>
      <c r="O95" s="4">
        <f>Forward!O95+(-'Swap - Encargos'!F12-'Swap - Encargos'!$L12+'Swap - Encargos'!R12)</f>
        <v>179</v>
      </c>
      <c r="P95" s="4">
        <f>Forward!P95+(-'Swap - Encargos'!G12-'Swap - Encargos'!$L12+'Swap - Encargos'!S12)</f>
        <v>181</v>
      </c>
      <c r="Q95" s="4">
        <f>Forward!Q95+(-'Swap - Encargos'!H12-'Swap - Encargos'!$L12+'Swap - Encargos'!T12)</f>
        <v>175</v>
      </c>
      <c r="R95" s="4">
        <f>Forward!R95+(-'Swap - Encargos'!I12-'Swap - Encargos'!$L12+'Swap - Encargos'!U12)</f>
        <v>172</v>
      </c>
      <c r="S95" s="4">
        <f>Forward!S95+(-'Swap - Encargos'!J12-'Swap - Encargos'!$L12+'Swap - Encargos'!V12)</f>
        <v>169</v>
      </c>
      <c r="T95" s="4">
        <f>Forward!T95+(-'Swap - Encargos'!K12-'Swap - Encargos'!$L12+'Swap - Encargos'!W12)</f>
        <v>166</v>
      </c>
      <c r="U95" s="4">
        <f>Forward!U95</f>
        <v>0</v>
      </c>
      <c r="V95" s="6"/>
      <c r="W95" s="20">
        <f t="shared" si="0"/>
        <v>172.16666666666666</v>
      </c>
      <c r="X95" s="20">
        <f t="shared" si="1"/>
        <v>198.36363636363626</v>
      </c>
      <c r="Y95" s="23">
        <f t="shared" si="2"/>
        <v>175.8</v>
      </c>
      <c r="Z95" s="23">
        <f t="shared" si="3"/>
        <v>195.35181818181817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133.83333333333334</v>
      </c>
      <c r="AJ95" s="9">
        <f t="shared" si="8"/>
        <v>0.43736383442265797</v>
      </c>
      <c r="AK95" s="9">
        <f t="shared" si="9"/>
        <v>0.43736383442265797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Encargos'!$L13+'Swap - Encargos'!N13)</f>
        <v>108</v>
      </c>
      <c r="L96" s="4">
        <f>Forward!L96+(-'Swap - Encargos'!C13-'Swap - Encargos'!$L13+'Swap - Encargos'!O13)</f>
        <v>124</v>
      </c>
      <c r="M96" s="4">
        <f>Forward!M96+(-'Swap - Encargos'!D13-'Swap - Encargos'!$L13+'Swap - Encargos'!P13)</f>
        <v>158</v>
      </c>
      <c r="N96" s="4">
        <f>Forward!N96+(-'Swap - Encargos'!E13-'Swap - Encargos'!$L13+'Swap - Encargos'!Q13)</f>
        <v>173</v>
      </c>
      <c r="O96" s="4">
        <f>Forward!O96+(-'Swap - Encargos'!F13-'Swap - Encargos'!$L13+'Swap - Encargos'!R13)</f>
        <v>166</v>
      </c>
      <c r="P96" s="4">
        <f>Forward!P96+(-'Swap - Encargos'!G13-'Swap - Encargos'!$L13+'Swap - Encargos'!S13)</f>
        <v>176</v>
      </c>
      <c r="Q96" s="4">
        <f>Forward!Q96+(-'Swap - Encargos'!H13-'Swap - Encargos'!$L13+'Swap - Encargos'!T13)</f>
        <v>170</v>
      </c>
      <c r="R96" s="4">
        <f>Forward!R96+(-'Swap - Encargos'!I13-'Swap - Encargos'!$L13+'Swap - Encargos'!U13)</f>
        <v>170</v>
      </c>
      <c r="S96" s="4">
        <f>Forward!S96+(-'Swap - Encargos'!J13-'Swap - Encargos'!$L13+'Swap - Encargos'!V13)</f>
        <v>168</v>
      </c>
      <c r="T96" s="4">
        <f>Forward!T96+(-'Swap - Encargos'!K13-'Swap - Encargos'!$L13+'Swap - Encargos'!W13)</f>
        <v>161</v>
      </c>
      <c r="U96" s="4">
        <f>Forward!U96</f>
        <v>0</v>
      </c>
      <c r="V96" s="6"/>
      <c r="W96" s="20">
        <f t="shared" si="0"/>
        <v>148.05555555555554</v>
      </c>
      <c r="X96" s="20">
        <f t="shared" si="1"/>
        <v>198.36363636363626</v>
      </c>
      <c r="Y96" s="23">
        <f t="shared" si="2"/>
        <v>157.13333333333333</v>
      </c>
      <c r="Z96" s="23">
        <f t="shared" si="3"/>
        <v>195.35181818181817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157.94444444444446</v>
      </c>
      <c r="AJ96" s="9">
        <f t="shared" si="8"/>
        <v>0.5161583151779231</v>
      </c>
      <c r="AK96" s="9">
        <f t="shared" si="9"/>
        <v>0.5161583151779231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Encargos'!$L14+'Swap - Encargos'!N14)</f>
        <v>106</v>
      </c>
      <c r="L97" s="4">
        <f>Forward!L97+(-'Swap - Encargos'!C14-'Swap - Encargos'!$L14+'Swap - Encargos'!O14)</f>
        <v>119</v>
      </c>
      <c r="M97" s="4">
        <f>Forward!M97+(-'Swap - Encargos'!D14-'Swap - Encargos'!$L14+'Swap - Encargos'!P14)</f>
        <v>161</v>
      </c>
      <c r="N97" s="4">
        <f>Forward!N97+(-'Swap - Encargos'!E14-'Swap - Encargos'!$L14+'Swap - Encargos'!Q14)</f>
        <v>169</v>
      </c>
      <c r="O97" s="4">
        <f>Forward!O97+(-'Swap - Encargos'!F14-'Swap - Encargos'!$L14+'Swap - Encargos'!R14)</f>
        <v>166</v>
      </c>
      <c r="P97" s="4">
        <f>Forward!P97+(-'Swap - Encargos'!G14-'Swap - Encargos'!$L14+'Swap - Encargos'!S14)</f>
        <v>182</v>
      </c>
      <c r="Q97" s="4">
        <f>Forward!Q97+(-'Swap - Encargos'!H14-'Swap - Encargos'!$L14+'Swap - Encargos'!T14)</f>
        <v>181</v>
      </c>
      <c r="R97" s="4">
        <f>Forward!R97+(-'Swap - Encargos'!I14-'Swap - Encargos'!$L14+'Swap - Encargos'!U14)</f>
        <v>172</v>
      </c>
      <c r="S97" s="4">
        <f>Forward!S97+(-'Swap - Encargos'!J14-'Swap - Encargos'!$L14+'Swap - Encargos'!V14)</f>
        <v>168</v>
      </c>
      <c r="T97" s="4">
        <f>Forward!T97+(-'Swap - Encargos'!K14-'Swap - Encargos'!$L14+'Swap - Encargos'!W14)</f>
        <v>162</v>
      </c>
      <c r="U97" s="4">
        <f>Forward!U97</f>
        <v>0</v>
      </c>
      <c r="V97" s="6"/>
      <c r="W97" s="20">
        <f t="shared" si="0"/>
        <v>147.91666666666666</v>
      </c>
      <c r="X97" s="20">
        <f t="shared" si="1"/>
        <v>198.36363636363626</v>
      </c>
      <c r="Y97" s="23">
        <f t="shared" si="2"/>
        <v>158.13333333333333</v>
      </c>
      <c r="Z97" s="23">
        <f t="shared" si="3"/>
        <v>195.35181818181817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158.08333333333334</v>
      </c>
      <c r="AJ97" s="9">
        <f t="shared" si="8"/>
        <v>0.51661220043572986</v>
      </c>
      <c r="AK97" s="9">
        <f t="shared" si="9"/>
        <v>0.51661220043572986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Encargos'!$L15+'Swap - Encargos'!O15)</f>
        <v>113</v>
      </c>
      <c r="M98" s="4">
        <f>Forward!M98+(-'Swap - Encargos'!D15-'Swap - Encargos'!$L15+'Swap - Encargos'!P15)</f>
        <v>132</v>
      </c>
      <c r="N98" s="4">
        <f>Forward!N98+(-'Swap - Encargos'!E15-'Swap - Encargos'!$L15+'Swap - Encargos'!Q15)</f>
        <v>147</v>
      </c>
      <c r="O98" s="4">
        <f>Forward!O98+(-'Swap - Encargos'!F15-'Swap - Encargos'!$L15+'Swap - Encargos'!R15)</f>
        <v>160</v>
      </c>
      <c r="P98" s="4">
        <f>Forward!P98+(-'Swap - Encargos'!G15-'Swap - Encargos'!$L15+'Swap - Encargos'!S15)</f>
        <v>185</v>
      </c>
      <c r="Q98" s="4">
        <f>Forward!Q98+(-'Swap - Encargos'!H15-'Swap - Encargos'!$L15+'Swap - Encargos'!T15)</f>
        <v>181</v>
      </c>
      <c r="R98" s="4">
        <f>Forward!R98+(-'Swap - Encargos'!I15-'Swap - Encargos'!$L15+'Swap - Encargos'!U15)</f>
        <v>175</v>
      </c>
      <c r="S98" s="4">
        <f>Forward!S98+(-'Swap - Encargos'!J15-'Swap - Encargos'!$L15+'Swap - Encargos'!V15)</f>
        <v>171</v>
      </c>
      <c r="T98" s="4">
        <f>Forward!T98+(-'Swap - Encargos'!K15-'Swap - Encargos'!$L15+'Swap - Encargos'!W15)</f>
        <v>165</v>
      </c>
      <c r="U98" s="4">
        <f>Forward!U98</f>
        <v>0</v>
      </c>
      <c r="V98" s="6"/>
      <c r="W98" s="20">
        <f t="shared" si="0"/>
        <v>130.66666666666666</v>
      </c>
      <c r="X98" s="20">
        <f t="shared" si="1"/>
        <v>198.36363636363626</v>
      </c>
      <c r="Y98" s="23">
        <f t="shared" si="2"/>
        <v>147.4</v>
      </c>
      <c r="Z98" s="23">
        <f t="shared" si="3"/>
        <v>195.35181818181817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186.13333333333335</v>
      </c>
      <c r="AJ98" s="9">
        <f t="shared" si="8"/>
        <v>0.58754208754208759</v>
      </c>
      <c r="AK98" s="9">
        <f t="shared" si="9"/>
        <v>0.58754208754208759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Encargos'!$L16+'Swap - Encargos'!O16)</f>
        <v>117</v>
      </c>
      <c r="M99" s="4">
        <f>Forward!M99+(-'Swap - Encargos'!D16-'Swap - Encargos'!$L16+'Swap - Encargos'!P16)</f>
        <v>121</v>
      </c>
      <c r="N99" s="4">
        <f>Forward!N99+(-'Swap - Encargos'!E16-'Swap - Encargos'!$L16+'Swap - Encargos'!Q16)</f>
        <v>132</v>
      </c>
      <c r="O99" s="4">
        <f>Forward!O99+(-'Swap - Encargos'!F16-'Swap - Encargos'!$L16+'Swap - Encargos'!R16)</f>
        <v>149</v>
      </c>
      <c r="P99" s="4">
        <f>Forward!P99+(-'Swap - Encargos'!G16-'Swap - Encargos'!$L16+'Swap - Encargos'!S16)</f>
        <v>188</v>
      </c>
      <c r="Q99" s="4">
        <f>Forward!Q99+(-'Swap - Encargos'!H16-'Swap - Encargos'!$L16+'Swap - Encargos'!T16)</f>
        <v>184</v>
      </c>
      <c r="R99" s="4">
        <f>Forward!R99+(-'Swap - Encargos'!I16-'Swap - Encargos'!$L16+'Swap - Encargos'!U16)</f>
        <v>179</v>
      </c>
      <c r="S99" s="4">
        <f>Forward!S99+(-'Swap - Encargos'!J16-'Swap - Encargos'!$L16+'Swap - Encargos'!V16)</f>
        <v>175</v>
      </c>
      <c r="T99" s="4">
        <f>Forward!T99+(-'Swap - Encargos'!K16-'Swap - Encargos'!$L16+'Swap - Encargos'!W16)</f>
        <v>169</v>
      </c>
      <c r="U99" s="4">
        <f>Forward!U99</f>
        <v>0</v>
      </c>
      <c r="V99" s="6"/>
      <c r="W99" s="20">
        <f t="shared" si="0"/>
        <v>124.22222222222223</v>
      </c>
      <c r="X99" s="20">
        <f t="shared" si="1"/>
        <v>198.36363636363626</v>
      </c>
      <c r="Y99" s="23">
        <f t="shared" si="2"/>
        <v>142.51666666666668</v>
      </c>
      <c r="Z99" s="23">
        <f t="shared" si="3"/>
        <v>195.35181818181817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192.57777777777778</v>
      </c>
      <c r="AJ99" s="9">
        <f t="shared" si="8"/>
        <v>0.60788439955106621</v>
      </c>
      <c r="AK99" s="9">
        <f t="shared" si="9"/>
        <v>0.60788439955106621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Encargos'!$L17+'Swap - Encargos'!O17)</f>
        <v>113</v>
      </c>
      <c r="M100" s="4">
        <f>Forward!M100+(-'Swap - Encargos'!D17-'Swap - Encargos'!$L17+'Swap - Encargos'!P17)</f>
        <v>128</v>
      </c>
      <c r="N100" s="4">
        <f>Forward!N100+(-'Swap - Encargos'!E17-'Swap - Encargos'!$L17+'Swap - Encargos'!Q17)</f>
        <v>132</v>
      </c>
      <c r="O100" s="4">
        <f>Forward!O100+(-'Swap - Encargos'!F17-'Swap - Encargos'!$L17+'Swap - Encargos'!R17)</f>
        <v>143</v>
      </c>
      <c r="P100" s="4">
        <f>Forward!P100+(-'Swap - Encargos'!G17-'Swap - Encargos'!$L17+'Swap - Encargos'!S17)</f>
        <v>165</v>
      </c>
      <c r="Q100" s="4">
        <f>Forward!Q100+(-'Swap - Encargos'!H17-'Swap - Encargos'!$L17+'Swap - Encargos'!T17)</f>
        <v>179</v>
      </c>
      <c r="R100" s="4">
        <f>Forward!R100+(-'Swap - Encargos'!I17-'Swap - Encargos'!$L17+'Swap - Encargos'!U17)</f>
        <v>173</v>
      </c>
      <c r="S100" s="4">
        <f>Forward!S100+(-'Swap - Encargos'!J17-'Swap - Encargos'!$L17+'Swap - Encargos'!V17)</f>
        <v>169</v>
      </c>
      <c r="T100" s="4">
        <f>Forward!T100+(-'Swap - Encargos'!K17-'Swap - Encargos'!$L17+'Swap - Encargos'!W17)</f>
        <v>163</v>
      </c>
      <c r="U100" s="4">
        <f>Forward!U100</f>
        <v>0</v>
      </c>
      <c r="V100" s="6"/>
      <c r="W100" s="20">
        <f t="shared" si="0"/>
        <v>126</v>
      </c>
      <c r="X100" s="20">
        <f t="shared" si="1"/>
        <v>198.36363636363626</v>
      </c>
      <c r="Y100" s="23">
        <f t="shared" si="2"/>
        <v>138.4</v>
      </c>
      <c r="Z100" s="23">
        <f t="shared" si="3"/>
        <v>195.35181818181817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190.8</v>
      </c>
      <c r="AJ100" s="9">
        <f t="shared" si="8"/>
        <v>0.60227272727272729</v>
      </c>
      <c r="AK100" s="9">
        <f t="shared" si="9"/>
        <v>0.60227272727272729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Encargos'!$L18+'Swap - Encargos'!O18)</f>
        <v>110</v>
      </c>
      <c r="M101" s="4">
        <f>Forward!M101+(-'Swap - Encargos'!D18-'Swap - Encargos'!$L18+'Swap - Encargos'!P18)</f>
        <v>114</v>
      </c>
      <c r="N101" s="4">
        <f>Forward!N101+(-'Swap - Encargos'!E18-'Swap - Encargos'!$L18+'Swap - Encargos'!Q18)</f>
        <v>119</v>
      </c>
      <c r="O101" s="4">
        <f>Forward!O101+(-'Swap - Encargos'!F18-'Swap - Encargos'!$L18+'Swap - Encargos'!R18)</f>
        <v>131</v>
      </c>
      <c r="P101" s="4">
        <f>Forward!P101+(-'Swap - Encargos'!G18-'Swap - Encargos'!$L18+'Swap - Encargos'!S18)</f>
        <v>160</v>
      </c>
      <c r="Q101" s="4">
        <f>Forward!Q101+(-'Swap - Encargos'!H18-'Swap - Encargos'!$L18+'Swap - Encargos'!T18)</f>
        <v>174</v>
      </c>
      <c r="R101" s="4">
        <f>Forward!R101+(-'Swap - Encargos'!I18-'Swap - Encargos'!$L18+'Swap - Encargos'!U18)</f>
        <v>172</v>
      </c>
      <c r="S101" s="4">
        <f>Forward!S101+(-'Swap - Encargos'!J18-'Swap - Encargos'!$L18+'Swap - Encargos'!V18)</f>
        <v>171</v>
      </c>
      <c r="T101" s="4">
        <f>Forward!T101+(-'Swap - Encargos'!K18-'Swap - Encargos'!$L18+'Swap - Encargos'!W18)</f>
        <v>168</v>
      </c>
      <c r="U101" s="4">
        <f>Forward!U101</f>
        <v>0</v>
      </c>
      <c r="V101" s="6"/>
      <c r="W101" s="20">
        <f t="shared" si="0"/>
        <v>116.08333333333333</v>
      </c>
      <c r="X101" s="20">
        <f t="shared" si="1"/>
        <v>198.36363636363626</v>
      </c>
      <c r="Y101" s="23">
        <f t="shared" si="2"/>
        <v>130</v>
      </c>
      <c r="Z101" s="23">
        <f t="shared" si="3"/>
        <v>195.35181818181817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200.7166666666667</v>
      </c>
      <c r="AJ101" s="9">
        <f t="shared" si="8"/>
        <v>0.63357533670033672</v>
      </c>
      <c r="AK101" s="9">
        <f t="shared" si="9"/>
        <v>0.63357533670033672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Encargos'!$L19+'Swap - Encargos'!O19)</f>
        <v>117</v>
      </c>
      <c r="M102" s="4">
        <f>Forward!M102+(-'Swap - Encargos'!D19-'Swap - Encargos'!$L19+'Swap - Encargos'!P19)</f>
        <v>115</v>
      </c>
      <c r="N102" s="4">
        <f>Forward!N102+(-'Swap - Encargos'!E19-'Swap - Encargos'!$L19+'Swap - Encargos'!Q19)</f>
        <v>131</v>
      </c>
      <c r="O102" s="4">
        <f>Forward!O102+(-'Swap - Encargos'!F19-'Swap - Encargos'!$L19+'Swap - Encargos'!R19)</f>
        <v>141</v>
      </c>
      <c r="P102" s="4">
        <f>Forward!P102+(-'Swap - Encargos'!G19-'Swap - Encargos'!$L19+'Swap - Encargos'!S19)</f>
        <v>155</v>
      </c>
      <c r="Q102" s="4">
        <f>Forward!Q102+(-'Swap - Encargos'!H19-'Swap - Encargos'!$L19+'Swap - Encargos'!T19)</f>
        <v>171</v>
      </c>
      <c r="R102" s="4">
        <f>Forward!R102+(-'Swap - Encargos'!I19-'Swap - Encargos'!$L19+'Swap - Encargos'!U19)</f>
        <v>168</v>
      </c>
      <c r="S102" s="4">
        <f>Forward!S102+(-'Swap - Encargos'!J19-'Swap - Encargos'!$L19+'Swap - Encargos'!V19)</f>
        <v>166</v>
      </c>
      <c r="T102" s="4">
        <f>Forward!T102+(-'Swap - Encargos'!K19-'Swap - Encargos'!$L19+'Swap - Encargos'!W19)</f>
        <v>164</v>
      </c>
      <c r="U102" s="4">
        <f>Forward!U102</f>
        <v>0</v>
      </c>
      <c r="V102" s="6"/>
      <c r="W102" s="20">
        <f t="shared" si="0"/>
        <v>123.66666666666667</v>
      </c>
      <c r="X102" s="20">
        <f t="shared" si="1"/>
        <v>198.36363636363626</v>
      </c>
      <c r="Y102" s="23">
        <f t="shared" si="2"/>
        <v>135.4</v>
      </c>
      <c r="Z102" s="23">
        <f t="shared" si="3"/>
        <v>195.35181818181817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193.13333333333333</v>
      </c>
      <c r="AJ102" s="9">
        <f t="shared" si="8"/>
        <v>0.60963804713804715</v>
      </c>
      <c r="AK102" s="9">
        <f t="shared" si="9"/>
        <v>0.60963804713804715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Encargos'!$L20+'Swap - Encargos'!O20)</f>
        <v>112</v>
      </c>
      <c r="M103" s="4">
        <f>Forward!M103+(-'Swap - Encargos'!D20-'Swap - Encargos'!$L20+'Swap - Encargos'!P20)</f>
        <v>116</v>
      </c>
      <c r="N103" s="4">
        <f>Forward!N103+(-'Swap - Encargos'!E20-'Swap - Encargos'!$L20+'Swap - Encargos'!Q20)</f>
        <v>130</v>
      </c>
      <c r="O103" s="4">
        <f>Forward!O103+(-'Swap - Encargos'!F20-'Swap - Encargos'!$L20+'Swap - Encargos'!R20)</f>
        <v>137</v>
      </c>
      <c r="P103" s="4">
        <f>Forward!P103+(-'Swap - Encargos'!G20-'Swap - Encargos'!$L20+'Swap - Encargos'!S20)</f>
        <v>148</v>
      </c>
      <c r="Q103" s="4">
        <f>Forward!Q103+(-'Swap - Encargos'!H20-'Swap - Encargos'!$L20+'Swap - Encargos'!T20)</f>
        <v>165</v>
      </c>
      <c r="R103" s="4">
        <f>Forward!R103+(-'Swap - Encargos'!I20-'Swap - Encargos'!$L20+'Swap - Encargos'!U20)</f>
        <v>163</v>
      </c>
      <c r="S103" s="4">
        <f>Forward!S103+(-'Swap - Encargos'!J20-'Swap - Encargos'!$L20+'Swap - Encargos'!V20)</f>
        <v>161</v>
      </c>
      <c r="T103" s="4">
        <f>Forward!T103+(-'Swap - Encargos'!K20-'Swap - Encargos'!$L20+'Swap - Encargos'!W20)</f>
        <v>159</v>
      </c>
      <c r="U103" s="4">
        <f>Forward!U103</f>
        <v>0</v>
      </c>
      <c r="V103" s="6"/>
      <c r="W103" s="20">
        <f t="shared" si="0"/>
        <v>122.80555555555556</v>
      </c>
      <c r="X103" s="20">
        <f t="shared" si="1"/>
        <v>198.36363636363626</v>
      </c>
      <c r="Y103" s="23">
        <f t="shared" si="2"/>
        <v>133.01666666666668</v>
      </c>
      <c r="Z103" s="23">
        <f t="shared" si="3"/>
        <v>195.35181818181817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193.99444444444447</v>
      </c>
      <c r="AJ103" s="9">
        <f t="shared" si="8"/>
        <v>0.61235620089786758</v>
      </c>
      <c r="AK103" s="9">
        <f t="shared" si="9"/>
        <v>0.61235620089786758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Encargos'!$L21+'Swap - Encargos'!O21)</f>
        <v>117</v>
      </c>
      <c r="M104" s="4">
        <f>Forward!M104+(-'Swap - Encargos'!D21-'Swap - Encargos'!$L21+'Swap - Encargos'!P21)</f>
        <v>119</v>
      </c>
      <c r="N104" s="4">
        <f>Forward!N104+(-'Swap - Encargos'!E21-'Swap - Encargos'!$L21+'Swap - Encargos'!Q21)</f>
        <v>129</v>
      </c>
      <c r="O104" s="4">
        <f>Forward!O104+(-'Swap - Encargos'!F21-'Swap - Encargos'!$L21+'Swap - Encargos'!R21)</f>
        <v>135</v>
      </c>
      <c r="P104" s="4">
        <f>Forward!P104+(-'Swap - Encargos'!G21-'Swap - Encargos'!$L21+'Swap - Encargos'!S21)</f>
        <v>143</v>
      </c>
      <c r="Q104" s="4">
        <f>Forward!Q104+(-'Swap - Encargos'!H21-'Swap - Encargos'!$L21+'Swap - Encargos'!T21)</f>
        <v>161</v>
      </c>
      <c r="R104" s="4">
        <f>Forward!R104+(-'Swap - Encargos'!I21-'Swap - Encargos'!$L21+'Swap - Encargos'!U21)</f>
        <v>158</v>
      </c>
      <c r="S104" s="4">
        <f>Forward!S104+(-'Swap - Encargos'!J21-'Swap - Encargos'!$L21+'Swap - Encargos'!V21)</f>
        <v>156</v>
      </c>
      <c r="T104" s="4">
        <f>Forward!T104+(-'Swap - Encargos'!K21-'Swap - Encargos'!$L21+'Swap - Encargos'!W21)</f>
        <v>154</v>
      </c>
      <c r="U104" s="4">
        <f>Forward!U104</f>
        <v>0</v>
      </c>
      <c r="V104" s="6"/>
      <c r="W104" s="20">
        <f t="shared" si="0"/>
        <v>124.66666666666667</v>
      </c>
      <c r="X104" s="20">
        <f t="shared" si="1"/>
        <v>198.36363636363626</v>
      </c>
      <c r="Y104" s="23">
        <f t="shared" si="2"/>
        <v>133</v>
      </c>
      <c r="Z104" s="23">
        <f t="shared" si="3"/>
        <v>195.35181818181817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192.13333333333333</v>
      </c>
      <c r="AJ104" s="9">
        <f t="shared" si="8"/>
        <v>0.6064814814814814</v>
      </c>
      <c r="AK104" s="9">
        <f t="shared" si="9"/>
        <v>0.6064814814814814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Encargos'!$L22+'Swap - Encargos'!O22)</f>
        <v>123</v>
      </c>
      <c r="M105" s="4">
        <f>Forward!M105+(-'Swap - Encargos'!D22-'Swap - Encargos'!$L22+'Swap - Encargos'!P22)</f>
        <v>113</v>
      </c>
      <c r="N105" s="4">
        <f>Forward!N105+(-'Swap - Encargos'!E22-'Swap - Encargos'!$L22+'Swap - Encargos'!Q22)</f>
        <v>129</v>
      </c>
      <c r="O105" s="4">
        <f>Forward!O105+(-'Swap - Encargos'!F22-'Swap - Encargos'!$L22+'Swap - Encargos'!R22)</f>
        <v>140</v>
      </c>
      <c r="P105" s="4">
        <f>Forward!P105+(-'Swap - Encargos'!G22-'Swap - Encargos'!$L22+'Swap - Encargos'!S22)</f>
        <v>148</v>
      </c>
      <c r="Q105" s="4">
        <f>Forward!Q105+(-'Swap - Encargos'!H22-'Swap - Encargos'!$L22+'Swap - Encargos'!T22)</f>
        <v>155</v>
      </c>
      <c r="R105" s="4">
        <f>Forward!R105+(-'Swap - Encargos'!I22-'Swap - Encargos'!$L22+'Swap - Encargos'!U22)</f>
        <v>156</v>
      </c>
      <c r="S105" s="4">
        <f>Forward!S105+(-'Swap - Encargos'!J22-'Swap - Encargos'!$L22+'Swap - Encargos'!V22)</f>
        <v>154</v>
      </c>
      <c r="T105" s="4">
        <f>Forward!T105+(-'Swap - Encargos'!K22-'Swap - Encargos'!$L22+'Swap - Encargos'!W22)</f>
        <v>152</v>
      </c>
      <c r="U105" s="4">
        <f>Forward!U105</f>
        <v>0</v>
      </c>
      <c r="V105" s="6"/>
      <c r="W105" s="20">
        <f t="shared" si="0"/>
        <v>124.97222222222223</v>
      </c>
      <c r="X105" s="20">
        <f t="shared" si="1"/>
        <v>198.36363636363626</v>
      </c>
      <c r="Y105" s="23">
        <f t="shared" si="2"/>
        <v>134.33333333333334</v>
      </c>
      <c r="Z105" s="23">
        <f t="shared" si="3"/>
        <v>195.35181818181817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191.82777777777778</v>
      </c>
      <c r="AJ105" s="9">
        <f t="shared" si="8"/>
        <v>0.60551697530864201</v>
      </c>
      <c r="AK105" s="9">
        <f t="shared" si="9"/>
        <v>0.60551697530864201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Encargos'!$L23+'Swap - Encargos'!O23)</f>
        <v>115</v>
      </c>
      <c r="M106" s="4">
        <f>Forward!M106+(-'Swap - Encargos'!D23-'Swap - Encargos'!$L23+'Swap - Encargos'!P23)</f>
        <v>114</v>
      </c>
      <c r="N106" s="4">
        <f>Forward!N106+(-'Swap - Encargos'!E23-'Swap - Encargos'!$L23+'Swap - Encargos'!Q23)</f>
        <v>125</v>
      </c>
      <c r="O106" s="4">
        <f>Forward!O106+(-'Swap - Encargos'!F23-'Swap - Encargos'!$L23+'Swap - Encargos'!R23)</f>
        <v>135</v>
      </c>
      <c r="P106" s="4">
        <f>Forward!P106+(-'Swap - Encargos'!G23-'Swap - Encargos'!$L23+'Swap - Encargos'!S23)</f>
        <v>150</v>
      </c>
      <c r="Q106" s="4">
        <f>Forward!Q106+(-'Swap - Encargos'!H23-'Swap - Encargos'!$L23+'Swap - Encargos'!T23)</f>
        <v>158</v>
      </c>
      <c r="R106" s="4">
        <f>Forward!R106+(-'Swap - Encargos'!I23-'Swap - Encargos'!$L23+'Swap - Encargos'!U23)</f>
        <v>158</v>
      </c>
      <c r="S106" s="4">
        <f>Forward!S106+(-'Swap - Encargos'!J23-'Swap - Encargos'!$L23+'Swap - Encargos'!V23)</f>
        <v>156</v>
      </c>
      <c r="T106" s="4">
        <f>Forward!T106+(-'Swap - Encargos'!K23-'Swap - Encargos'!$L23+'Swap - Encargos'!W23)</f>
        <v>154</v>
      </c>
      <c r="U106" s="4">
        <f>Forward!U106</f>
        <v>0</v>
      </c>
      <c r="V106" s="6"/>
      <c r="W106" s="20">
        <f t="shared" si="0"/>
        <v>122.44444444444444</v>
      </c>
      <c r="X106" s="20">
        <f t="shared" si="1"/>
        <v>198.36363636363626</v>
      </c>
      <c r="Y106" s="23">
        <f t="shared" si="2"/>
        <v>133.53333333333333</v>
      </c>
      <c r="Z106" s="23">
        <f t="shared" si="3"/>
        <v>195.35181818181817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194.35555555555555</v>
      </c>
      <c r="AJ106" s="9">
        <f t="shared" si="8"/>
        <v>0.61349607182940513</v>
      </c>
      <c r="AK106" s="9">
        <f t="shared" si="9"/>
        <v>0.61349607182940513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Encargos'!$L24+'Swap - Encargos'!O24)</f>
        <v>119</v>
      </c>
      <c r="M107" s="4">
        <f>Forward!M107+(-'Swap - Encargos'!D24-'Swap - Encargos'!$L24+'Swap - Encargos'!P24)</f>
        <v>114</v>
      </c>
      <c r="N107" s="4">
        <f>Forward!N107+(-'Swap - Encargos'!E24-'Swap - Encargos'!$L24+'Swap - Encargos'!Q24)</f>
        <v>133</v>
      </c>
      <c r="O107" s="4">
        <f>Forward!O107+(-'Swap - Encargos'!F24-'Swap - Encargos'!$L24+'Swap - Encargos'!R24)</f>
        <v>136</v>
      </c>
      <c r="P107" s="4">
        <f>Forward!P107+(-'Swap - Encargos'!G24-'Swap - Encargos'!$L24+'Swap - Encargos'!S24)</f>
        <v>145</v>
      </c>
      <c r="Q107" s="4">
        <f>Forward!Q107+(-'Swap - Encargos'!H24-'Swap - Encargos'!$L24+'Swap - Encargos'!T24)</f>
        <v>155</v>
      </c>
      <c r="R107" s="4">
        <f>Forward!R107+(-'Swap - Encargos'!I24-'Swap - Encargos'!$L24+'Swap - Encargos'!U24)</f>
        <v>154</v>
      </c>
      <c r="S107" s="4">
        <f>Forward!S107+(-'Swap - Encargos'!J24-'Swap - Encargos'!$L24+'Swap - Encargos'!V24)</f>
        <v>152</v>
      </c>
      <c r="T107" s="4">
        <f>Forward!T107+(-'Swap - Encargos'!K24-'Swap - Encargos'!$L24+'Swap - Encargos'!W24)</f>
        <v>150</v>
      </c>
      <c r="U107" s="4">
        <f>Forward!U107</f>
        <v>0</v>
      </c>
      <c r="V107" s="6"/>
      <c r="W107" s="20">
        <f t="shared" si="0"/>
        <v>126.25</v>
      </c>
      <c r="X107" s="20">
        <f t="shared" si="1"/>
        <v>198.36363636363626</v>
      </c>
      <c r="Y107" s="23">
        <f t="shared" si="2"/>
        <v>134.80000000000001</v>
      </c>
      <c r="Z107" s="23">
        <f t="shared" si="3"/>
        <v>195.35181818181817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190.55</v>
      </c>
      <c r="AJ107" s="9">
        <f t="shared" si="8"/>
        <v>0.60148358585858586</v>
      </c>
      <c r="AK107" s="9">
        <f t="shared" si="9"/>
        <v>0.60148358585858586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Encargos'!$L25+'Swap - Encargos'!O25)</f>
        <v>120</v>
      </c>
      <c r="M108" s="4">
        <f>Forward!M108+(-'Swap - Encargos'!D25-'Swap - Encargos'!$L25+'Swap - Encargos'!P25)</f>
        <v>126</v>
      </c>
      <c r="N108" s="4">
        <f>Forward!N108+(-'Swap - Encargos'!E25-'Swap - Encargos'!$L25+'Swap - Encargos'!Q25)</f>
        <v>141</v>
      </c>
      <c r="O108" s="4">
        <f>Forward!O108+(-'Swap - Encargos'!F25-'Swap - Encargos'!$L25+'Swap - Encargos'!R25)</f>
        <v>143</v>
      </c>
      <c r="P108" s="4">
        <f>Forward!P108+(-'Swap - Encargos'!G25-'Swap - Encargos'!$L25+'Swap - Encargos'!S25)</f>
        <v>145</v>
      </c>
      <c r="Q108" s="4">
        <f>Forward!Q108+(-'Swap - Encargos'!H25-'Swap - Encargos'!$L25+'Swap - Encargos'!T25)</f>
        <v>163</v>
      </c>
      <c r="R108" s="4">
        <f>Forward!R108+(-'Swap - Encargos'!I25-'Swap - Encargos'!$L25+'Swap - Encargos'!U25)</f>
        <v>161</v>
      </c>
      <c r="S108" s="4">
        <f>Forward!S108+(-'Swap - Encargos'!J25-'Swap - Encargos'!$L25+'Swap - Encargos'!V25)</f>
        <v>159</v>
      </c>
      <c r="T108" s="4">
        <f>Forward!T108+(-'Swap - Encargos'!K25-'Swap - Encargos'!$L25+'Swap - Encargos'!W25)</f>
        <v>157</v>
      </c>
      <c r="U108" s="4">
        <f>Forward!U108</f>
        <v>0</v>
      </c>
      <c r="V108" s="6"/>
      <c r="W108" s="20">
        <f t="shared" si="0"/>
        <v>135.38888888888889</v>
      </c>
      <c r="X108" s="20">
        <f t="shared" si="1"/>
        <v>198.36363636363626</v>
      </c>
      <c r="Y108" s="23">
        <f t="shared" si="2"/>
        <v>142.16666666666666</v>
      </c>
      <c r="Z108" s="23">
        <f t="shared" si="3"/>
        <v>195.35181818181817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181.41111111111113</v>
      </c>
      <c r="AJ108" s="9">
        <f t="shared" si="8"/>
        <v>0.57263608305274971</v>
      </c>
      <c r="AK108" s="9">
        <f t="shared" si="9"/>
        <v>0.57263608305274971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Encargos'!$L26+'Swap - Encargos'!O26)</f>
        <v>122</v>
      </c>
      <c r="M109" s="4">
        <f>Forward!M109+(-'Swap - Encargos'!D26-'Swap - Encargos'!$L26+'Swap - Encargos'!P26)</f>
        <v>128</v>
      </c>
      <c r="N109" s="4">
        <f>Forward!N109+(-'Swap - Encargos'!E26-'Swap - Encargos'!$L26+'Swap - Encargos'!Q26)</f>
        <v>150</v>
      </c>
      <c r="O109" s="4">
        <f>Forward!O109+(-'Swap - Encargos'!F26-'Swap - Encargos'!$L26+'Swap - Encargos'!R26)</f>
        <v>157</v>
      </c>
      <c r="P109" s="4">
        <f>Forward!P109+(-'Swap - Encargos'!G26-'Swap - Encargos'!$L26+'Swap - Encargos'!S26)</f>
        <v>162</v>
      </c>
      <c r="Q109" s="4">
        <f>Forward!Q109+(-'Swap - Encargos'!H26-'Swap - Encargos'!$L26+'Swap - Encargos'!T26)</f>
        <v>167</v>
      </c>
      <c r="R109" s="4">
        <f>Forward!R109+(-'Swap - Encargos'!I26-'Swap - Encargos'!$L26+'Swap - Encargos'!U26)</f>
        <v>169</v>
      </c>
      <c r="S109" s="4">
        <f>Forward!S109+(-'Swap - Encargos'!J26-'Swap - Encargos'!$L26+'Swap - Encargos'!V26)</f>
        <v>167</v>
      </c>
      <c r="T109" s="4">
        <f>Forward!T109+(-'Swap - Encargos'!K26-'Swap - Encargos'!$L26+'Swap - Encargos'!W26)</f>
        <v>165</v>
      </c>
      <c r="U109" s="4">
        <f>Forward!U109</f>
        <v>0</v>
      </c>
      <c r="V109" s="6"/>
      <c r="W109" s="20">
        <f t="shared" si="0"/>
        <v>144.02777777777777</v>
      </c>
      <c r="X109" s="20">
        <f t="shared" si="1"/>
        <v>198.36363636363626</v>
      </c>
      <c r="Y109" s="23">
        <f t="shared" si="2"/>
        <v>152.05000000000001</v>
      </c>
      <c r="Z109" s="23">
        <f t="shared" si="3"/>
        <v>195.35181818181817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172.77222222222224</v>
      </c>
      <c r="AJ109" s="9">
        <f t="shared" si="8"/>
        <v>0.54536686307519644</v>
      </c>
      <c r="AK109" s="9">
        <f t="shared" si="9"/>
        <v>0.54536686307519644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Encargos'!$L27+'Swap - Encargos'!P27)</f>
        <v>126</v>
      </c>
      <c r="N110" s="4">
        <f>Forward!N110+(-'Swap - Encargos'!E27-'Swap - Encargos'!$L27+'Swap - Encargos'!Q27)</f>
        <v>142</v>
      </c>
      <c r="O110" s="4">
        <f>Forward!O110+(-'Swap - Encargos'!F27-'Swap - Encargos'!$L27+'Swap - Encargos'!R27)</f>
        <v>148</v>
      </c>
      <c r="P110" s="4">
        <f>Forward!P110+(-'Swap - Encargos'!G27-'Swap - Encargos'!$L27+'Swap - Encargos'!S27)</f>
        <v>176</v>
      </c>
      <c r="Q110" s="4">
        <f>Forward!Q110+(-'Swap - Encargos'!H27-'Swap - Encargos'!$L27+'Swap - Encargos'!T27)</f>
        <v>172</v>
      </c>
      <c r="R110" s="4">
        <f>Forward!R110+(-'Swap - Encargos'!I27-'Swap - Encargos'!$L27+'Swap - Encargos'!U27)</f>
        <v>175</v>
      </c>
      <c r="S110" s="4">
        <f>Forward!S110+(-'Swap - Encargos'!J27-'Swap - Encargos'!$L27+'Swap - Encargos'!V27)</f>
        <v>173</v>
      </c>
      <c r="T110" s="4">
        <f>Forward!T110+(-'Swap - Encargos'!K27-'Swap - Encargos'!$L27+'Swap - Encargos'!W27)</f>
        <v>171</v>
      </c>
      <c r="U110" s="4">
        <f>Forward!U110</f>
        <v>0</v>
      </c>
      <c r="V110" s="6"/>
      <c r="W110" s="20">
        <f t="shared" si="0"/>
        <v>138.66666666666666</v>
      </c>
      <c r="X110" s="20">
        <f t="shared" si="1"/>
        <v>198.36363636363626</v>
      </c>
      <c r="Y110" s="23">
        <f t="shared" si="2"/>
        <v>152.80000000000001</v>
      </c>
      <c r="Z110" s="23">
        <f t="shared" si="3"/>
        <v>195.35181818181817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207.83333333333334</v>
      </c>
      <c r="AJ110" s="9">
        <f t="shared" si="8"/>
        <v>0.59980759980759979</v>
      </c>
      <c r="AK110" s="9">
        <f t="shared" si="9"/>
        <v>0.59980759980759979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Encargos'!$L28+'Swap - Encargos'!P28)</f>
        <v>165</v>
      </c>
      <c r="N111" s="4">
        <f>Forward!N111+(-'Swap - Encargos'!E28-'Swap - Encargos'!$L28+'Swap - Encargos'!Q28)</f>
        <v>222</v>
      </c>
      <c r="O111" s="4">
        <f>Forward!O111+(-'Swap - Encargos'!F28-'Swap - Encargos'!$L28+'Swap - Encargos'!R28)</f>
        <v>211</v>
      </c>
      <c r="P111" s="4">
        <f>Forward!P111+(-'Swap - Encargos'!G28-'Swap - Encargos'!$L28+'Swap - Encargos'!S28)</f>
        <v>209</v>
      </c>
      <c r="Q111" s="4">
        <f>Forward!Q111+(-'Swap - Encargos'!H28-'Swap - Encargos'!$L28+'Swap - Encargos'!T28)</f>
        <v>202</v>
      </c>
      <c r="R111" s="4">
        <f>Forward!R111+(-'Swap - Encargos'!I28-'Swap - Encargos'!$L28+'Swap - Encargos'!U28)</f>
        <v>197</v>
      </c>
      <c r="S111" s="4">
        <f>Forward!S111+(-'Swap - Encargos'!J28-'Swap - Encargos'!$L28+'Swap - Encargos'!V28)</f>
        <v>192</v>
      </c>
      <c r="T111" s="4">
        <f>Forward!T111+(-'Swap - Encargos'!K28-'Swap - Encargos'!$L28+'Swap - Encargos'!W28)</f>
        <v>187</v>
      </c>
      <c r="U111" s="4">
        <f>Forward!U111</f>
        <v>0</v>
      </c>
      <c r="V111" s="6"/>
      <c r="W111" s="20">
        <f t="shared" si="0"/>
        <v>200.55555555555554</v>
      </c>
      <c r="X111" s="20">
        <f t="shared" si="1"/>
        <v>198.36363636363626</v>
      </c>
      <c r="Y111" s="23">
        <f t="shared" si="2"/>
        <v>202.33333333333334</v>
      </c>
      <c r="Z111" s="23">
        <f t="shared" si="3"/>
        <v>195.35181818181817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145.94444444444446</v>
      </c>
      <c r="AJ111" s="9">
        <f t="shared" si="8"/>
        <v>0.42119608786275459</v>
      </c>
      <c r="AK111" s="9">
        <f t="shared" si="9"/>
        <v>0.42119608786275459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Encargos'!$L29+'Swap - Encargos'!P29)</f>
        <v>168</v>
      </c>
      <c r="N112" s="4">
        <f>Forward!N112+(-'Swap - Encargos'!E29-'Swap - Encargos'!$L29+'Swap - Encargos'!Q29)</f>
        <v>205</v>
      </c>
      <c r="O112" s="4">
        <f>Forward!O112+(-'Swap - Encargos'!F29-'Swap - Encargos'!$L29+'Swap - Encargos'!R29)</f>
        <v>198</v>
      </c>
      <c r="P112" s="4">
        <f>Forward!P112+(-'Swap - Encargos'!G29-'Swap - Encargos'!$L29+'Swap - Encargos'!S29)</f>
        <v>195</v>
      </c>
      <c r="Q112" s="4">
        <f>Forward!Q112+(-'Swap - Encargos'!H29-'Swap - Encargos'!$L29+'Swap - Encargos'!T29)</f>
        <v>197</v>
      </c>
      <c r="R112" s="4">
        <f>Forward!R112+(-'Swap - Encargos'!I29-'Swap - Encargos'!$L29+'Swap - Encargos'!U29)</f>
        <v>196</v>
      </c>
      <c r="S112" s="4">
        <f>Forward!S112+(-'Swap - Encargos'!J29-'Swap - Encargos'!$L29+'Swap - Encargos'!V29)</f>
        <v>191</v>
      </c>
      <c r="T112" s="4">
        <f>Forward!T112+(-'Swap - Encargos'!K29-'Swap - Encargos'!$L29+'Swap - Encargos'!W29)</f>
        <v>186</v>
      </c>
      <c r="U112" s="4">
        <f>Forward!U112</f>
        <v>0</v>
      </c>
      <c r="V112" s="6"/>
      <c r="W112" s="20">
        <f t="shared" si="0"/>
        <v>191.83333333333334</v>
      </c>
      <c r="X112" s="20">
        <f t="shared" si="1"/>
        <v>198.36363636363626</v>
      </c>
      <c r="Y112" s="23">
        <f t="shared" si="2"/>
        <v>193.53333333333333</v>
      </c>
      <c r="Z112" s="23">
        <f t="shared" si="3"/>
        <v>195.35181818181817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154.66666666666666</v>
      </c>
      <c r="AJ112" s="9">
        <f t="shared" si="8"/>
        <v>0.44636844636844636</v>
      </c>
      <c r="AK112" s="9">
        <f t="shared" si="9"/>
        <v>0.44636844636844636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Encargos'!$L30+'Swap - Encargos'!P30)</f>
        <v>150</v>
      </c>
      <c r="N113" s="4">
        <f>Forward!N113+(-'Swap - Encargos'!E30-'Swap - Encargos'!$L30+'Swap - Encargos'!Q30)</f>
        <v>179</v>
      </c>
      <c r="O113" s="4">
        <f>Forward!O113+(-'Swap - Encargos'!F30-'Swap - Encargos'!$L30+'Swap - Encargos'!R30)</f>
        <v>184</v>
      </c>
      <c r="P113" s="4">
        <f>Forward!P113+(-'Swap - Encargos'!G30-'Swap - Encargos'!$L30+'Swap - Encargos'!S30)</f>
        <v>186</v>
      </c>
      <c r="Q113" s="4">
        <f>Forward!Q113+(-'Swap - Encargos'!H30-'Swap - Encargos'!$L30+'Swap - Encargos'!T30)</f>
        <v>183</v>
      </c>
      <c r="R113" s="4">
        <f>Forward!R113+(-'Swap - Encargos'!I30-'Swap - Encargos'!$L30+'Swap - Encargos'!U30)</f>
        <v>176</v>
      </c>
      <c r="S113" s="4">
        <f>Forward!S113+(-'Swap - Encargos'!J30-'Swap - Encargos'!$L30+'Swap - Encargos'!V30)</f>
        <v>171</v>
      </c>
      <c r="T113" s="4">
        <f>Forward!T113+(-'Swap - Encargos'!K30-'Swap - Encargos'!$L30+'Swap - Encargos'!W30)</f>
        <v>166</v>
      </c>
      <c r="U113" s="4">
        <f>Forward!U113</f>
        <v>0</v>
      </c>
      <c r="V113" s="6"/>
      <c r="W113" s="20">
        <f t="shared" si="0"/>
        <v>174</v>
      </c>
      <c r="X113" s="20">
        <f t="shared" si="1"/>
        <v>198.36363636363626</v>
      </c>
      <c r="Y113" s="23">
        <f t="shared" si="2"/>
        <v>177.7</v>
      </c>
      <c r="Z113" s="23">
        <f t="shared" si="3"/>
        <v>195.35181818181817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172.5</v>
      </c>
      <c r="AJ113" s="9">
        <f t="shared" si="8"/>
        <v>0.49783549783549785</v>
      </c>
      <c r="AK113" s="9">
        <f t="shared" si="9"/>
        <v>0.49783549783549785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Encargos'!$L31+'Swap - Encargos'!P31)</f>
        <v>132</v>
      </c>
      <c r="N114" s="4">
        <f>Forward!N114+(-'Swap - Encargos'!E31-'Swap - Encargos'!$L31+'Swap - Encargos'!Q31)</f>
        <v>169</v>
      </c>
      <c r="O114" s="4">
        <f>Forward!O114+(-'Swap - Encargos'!F31-'Swap - Encargos'!$L31+'Swap - Encargos'!R31)</f>
        <v>179</v>
      </c>
      <c r="P114" s="4">
        <f>Forward!P114+(-'Swap - Encargos'!G31-'Swap - Encargos'!$L31+'Swap - Encargos'!S31)</f>
        <v>176</v>
      </c>
      <c r="Q114" s="4">
        <f>Forward!Q114+(-'Swap - Encargos'!H31-'Swap - Encargos'!$L31+'Swap - Encargos'!T31)</f>
        <v>175</v>
      </c>
      <c r="R114" s="4">
        <f>Forward!R114+(-'Swap - Encargos'!I31-'Swap - Encargos'!$L31+'Swap - Encargos'!U31)</f>
        <v>171</v>
      </c>
      <c r="S114" s="4">
        <f>Forward!S114+(-'Swap - Encargos'!J31-'Swap - Encargos'!$L31+'Swap - Encargos'!V31)</f>
        <v>166</v>
      </c>
      <c r="T114" s="4">
        <f>Forward!T114+(-'Swap - Encargos'!K31-'Swap - Encargos'!$L31+'Swap - Encargos'!W31)</f>
        <v>161</v>
      </c>
      <c r="U114" s="4">
        <f>Forward!U114</f>
        <v>0</v>
      </c>
      <c r="V114" s="6"/>
      <c r="W114" s="20">
        <f t="shared" si="0"/>
        <v>164.88888888888889</v>
      </c>
      <c r="X114" s="20">
        <f t="shared" si="1"/>
        <v>198.36363636363626</v>
      </c>
      <c r="Y114" s="23">
        <f t="shared" si="2"/>
        <v>168.8</v>
      </c>
      <c r="Z114" s="23">
        <f t="shared" si="3"/>
        <v>195.35181818181817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181.61111111111111</v>
      </c>
      <c r="AJ114" s="9">
        <f t="shared" si="8"/>
        <v>0.52413019079685752</v>
      </c>
      <c r="AK114" s="9">
        <f t="shared" si="9"/>
        <v>0.52413019079685752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Encargos'!$L32+'Swap - Encargos'!P32)</f>
        <v>191</v>
      </c>
      <c r="N115" s="4">
        <f>Forward!N115+(-'Swap - Encargos'!E32-'Swap - Encargos'!$L32+'Swap - Encargos'!Q32)</f>
        <v>202</v>
      </c>
      <c r="O115" s="4">
        <f>Forward!O115+(-'Swap - Encargos'!F32-'Swap - Encargos'!$L32+'Swap - Encargos'!R32)</f>
        <v>196</v>
      </c>
      <c r="P115" s="4">
        <f>Forward!P115+(-'Swap - Encargos'!G32-'Swap - Encargos'!$L32+'Swap - Encargos'!S32)</f>
        <v>185</v>
      </c>
      <c r="Q115" s="4">
        <f>Forward!Q115+(-'Swap - Encargos'!H32-'Swap - Encargos'!$L32+'Swap - Encargos'!T32)</f>
        <v>183</v>
      </c>
      <c r="R115" s="4">
        <f>Forward!R115+(-'Swap - Encargos'!I32-'Swap - Encargos'!$L32+'Swap - Encargos'!U32)</f>
        <v>176</v>
      </c>
      <c r="S115" s="4">
        <f>Forward!S115+(-'Swap - Encargos'!J32-'Swap - Encargos'!$L32+'Swap - Encargos'!V32)</f>
        <v>171</v>
      </c>
      <c r="T115" s="4">
        <f>Forward!T115+(-'Swap - Encargos'!K32-'Swap - Encargos'!$L32+'Swap - Encargos'!W32)</f>
        <v>166</v>
      </c>
      <c r="U115" s="4">
        <f>Forward!U115</f>
        <v>0</v>
      </c>
      <c r="V115" s="6"/>
      <c r="W115" s="20">
        <f t="shared" si="0"/>
        <v>195.5</v>
      </c>
      <c r="X115" s="20">
        <f t="shared" si="1"/>
        <v>198.36363636363626</v>
      </c>
      <c r="Y115" s="23">
        <f t="shared" si="2"/>
        <v>190.15</v>
      </c>
      <c r="Z115" s="23">
        <f t="shared" si="3"/>
        <v>195.35181818181817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151</v>
      </c>
      <c r="AJ115" s="9">
        <f t="shared" si="8"/>
        <v>0.43578643578643578</v>
      </c>
      <c r="AK115" s="9">
        <f t="shared" si="9"/>
        <v>0.43578643578643578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Encargos'!$L33+'Swap - Encargos'!P33)</f>
        <v>246</v>
      </c>
      <c r="N116" s="4">
        <f>Forward!N116+(-'Swap - Encargos'!E33-'Swap - Encargos'!$L33+'Swap - Encargos'!Q33)</f>
        <v>222</v>
      </c>
      <c r="O116" s="4">
        <f>Forward!O116+(-'Swap - Encargos'!F33-'Swap - Encargos'!$L33+'Swap - Encargos'!R33)</f>
        <v>202</v>
      </c>
      <c r="P116" s="4">
        <f>Forward!P116+(-'Swap - Encargos'!G33-'Swap - Encargos'!$L33+'Swap - Encargos'!S33)</f>
        <v>189</v>
      </c>
      <c r="Q116" s="4">
        <f>Forward!Q116+(-'Swap - Encargos'!H33-'Swap - Encargos'!$L33+'Swap - Encargos'!T33)</f>
        <v>184</v>
      </c>
      <c r="R116" s="4">
        <f>Forward!R116+(-'Swap - Encargos'!I33-'Swap - Encargos'!$L33+'Swap - Encargos'!U33)</f>
        <v>177</v>
      </c>
      <c r="S116" s="4">
        <f>Forward!S116+(-'Swap - Encargos'!J33-'Swap - Encargos'!$L33+'Swap - Encargos'!V33)</f>
        <v>172</v>
      </c>
      <c r="T116" s="4">
        <f>Forward!T116+(-'Swap - Encargos'!K33-'Swap - Encargos'!$L33+'Swap - Encargos'!W33)</f>
        <v>167</v>
      </c>
      <c r="U116" s="4">
        <f>Forward!U116</f>
        <v>0</v>
      </c>
      <c r="V116" s="6"/>
      <c r="W116" s="20">
        <f t="shared" si="0"/>
        <v>213.83333333333334</v>
      </c>
      <c r="X116" s="20">
        <f t="shared" si="1"/>
        <v>198.36363636363626</v>
      </c>
      <c r="Y116" s="23">
        <f t="shared" si="2"/>
        <v>201.7</v>
      </c>
      <c r="Z116" s="23">
        <f t="shared" si="3"/>
        <v>195.35181818181817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132.66666666666666</v>
      </c>
      <c r="AJ116" s="9">
        <f t="shared" si="8"/>
        <v>0.38287638287638287</v>
      </c>
      <c r="AK116" s="9">
        <f t="shared" si="9"/>
        <v>0.38287638287638287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Encargos'!$L34+'Swap - Encargos'!P34)</f>
        <v>191</v>
      </c>
      <c r="N117" s="4">
        <f>Forward!N117+(-'Swap - Encargos'!E34-'Swap - Encargos'!$L34+'Swap - Encargos'!Q34)</f>
        <v>207</v>
      </c>
      <c r="O117" s="4">
        <f>Forward!O117+(-'Swap - Encargos'!F34-'Swap - Encargos'!$L34+'Swap - Encargos'!R34)</f>
        <v>191</v>
      </c>
      <c r="P117" s="4">
        <f>Forward!P117+(-'Swap - Encargos'!G34-'Swap - Encargos'!$L34+'Swap - Encargos'!S34)</f>
        <v>187</v>
      </c>
      <c r="Q117" s="4">
        <f>Forward!Q117+(-'Swap - Encargos'!H34-'Swap - Encargos'!$L34+'Swap - Encargos'!T34)</f>
        <v>178</v>
      </c>
      <c r="R117" s="4">
        <f>Forward!R117+(-'Swap - Encargos'!I34-'Swap - Encargos'!$L34+'Swap - Encargos'!U34)</f>
        <v>171</v>
      </c>
      <c r="S117" s="4">
        <f>Forward!S117+(-'Swap - Encargos'!J34-'Swap - Encargos'!$L34+'Swap - Encargos'!V34)</f>
        <v>168</v>
      </c>
      <c r="T117" s="4">
        <f>Forward!T117+(-'Swap - Encargos'!K34-'Swap - Encargos'!$L34+'Swap - Encargos'!W34)</f>
        <v>164</v>
      </c>
      <c r="U117" s="4">
        <f>Forward!U117</f>
        <v>0</v>
      </c>
      <c r="V117" s="6"/>
      <c r="W117" s="20">
        <f t="shared" si="0"/>
        <v>195.55555555555554</v>
      </c>
      <c r="X117" s="20">
        <f t="shared" si="1"/>
        <v>198.36363636363626</v>
      </c>
      <c r="Y117" s="23">
        <f t="shared" si="2"/>
        <v>188.46666666666667</v>
      </c>
      <c r="Z117" s="23">
        <f t="shared" si="3"/>
        <v>195.35181818181817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150.94444444444446</v>
      </c>
      <c r="AJ117" s="9">
        <f t="shared" si="8"/>
        <v>0.43562610229276899</v>
      </c>
      <c r="AK117" s="9">
        <f t="shared" si="9"/>
        <v>0.43562610229276899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Encargos'!$L35+'Swap - Encargos'!P35)</f>
        <v>238</v>
      </c>
      <c r="N118" s="4">
        <f>Forward!N118+(-'Swap - Encargos'!E35-'Swap - Encargos'!$L35+'Swap - Encargos'!Q35)</f>
        <v>216</v>
      </c>
      <c r="O118" s="4">
        <f>Forward!O118+(-'Swap - Encargos'!F35-'Swap - Encargos'!$L35+'Swap - Encargos'!R35)</f>
        <v>202</v>
      </c>
      <c r="P118" s="4">
        <f>Forward!P118+(-'Swap - Encargos'!G35-'Swap - Encargos'!$L35+'Swap - Encargos'!S35)</f>
        <v>192</v>
      </c>
      <c r="Q118" s="4">
        <f>Forward!Q118+(-'Swap - Encargos'!H35-'Swap - Encargos'!$L35+'Swap - Encargos'!T35)</f>
        <v>182</v>
      </c>
      <c r="R118" s="4">
        <f>Forward!R118+(-'Swap - Encargos'!I35-'Swap - Encargos'!$L35+'Swap - Encargos'!U35)</f>
        <v>179</v>
      </c>
      <c r="S118" s="4">
        <f>Forward!S118+(-'Swap - Encargos'!J35-'Swap - Encargos'!$L35+'Swap - Encargos'!V35)</f>
        <v>176</v>
      </c>
      <c r="T118" s="4">
        <f>Forward!T118+(-'Swap - Encargos'!K35-'Swap - Encargos'!$L35+'Swap - Encargos'!W35)</f>
        <v>172</v>
      </c>
      <c r="U118" s="4">
        <f>Forward!U118</f>
        <v>0</v>
      </c>
      <c r="V118" s="6"/>
      <c r="W118" s="20">
        <f t="shared" si="0"/>
        <v>208.44444444444446</v>
      </c>
      <c r="X118" s="20">
        <f t="shared" si="1"/>
        <v>198.36363636363626</v>
      </c>
      <c r="Y118" s="23">
        <f t="shared" si="2"/>
        <v>198.13333333333333</v>
      </c>
      <c r="Z118" s="23">
        <f t="shared" si="3"/>
        <v>195.35181818181817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138.05555555555554</v>
      </c>
      <c r="AJ118" s="9">
        <f t="shared" si="8"/>
        <v>0.39842873176206506</v>
      </c>
      <c r="AK118" s="9">
        <f t="shared" si="9"/>
        <v>0.39842873176206506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Encargos'!$L36+'Swap - Encargos'!P36)</f>
        <v>293</v>
      </c>
      <c r="N119" s="4">
        <f>Forward!N119+(-'Swap - Encargos'!E36-'Swap - Encargos'!$L36+'Swap - Encargos'!Q36)</f>
        <v>221</v>
      </c>
      <c r="O119" s="4">
        <f>Forward!O119+(-'Swap - Encargos'!F36-'Swap - Encargos'!$L36+'Swap - Encargos'!R36)</f>
        <v>195</v>
      </c>
      <c r="P119" s="4">
        <f>Forward!P119+(-'Swap - Encargos'!G36-'Swap - Encargos'!$L36+'Swap - Encargos'!S36)</f>
        <v>182</v>
      </c>
      <c r="Q119" s="4">
        <f>Forward!Q119+(-'Swap - Encargos'!H36-'Swap - Encargos'!$L36+'Swap - Encargos'!T36)</f>
        <v>183</v>
      </c>
      <c r="R119" s="4">
        <f>Forward!R119+(-'Swap - Encargos'!I36-'Swap - Encargos'!$L36+'Swap - Encargos'!U36)</f>
        <v>176</v>
      </c>
      <c r="S119" s="4">
        <f>Forward!S119+(-'Swap - Encargos'!J36-'Swap - Encargos'!$L36+'Swap - Encargos'!V36)</f>
        <v>173</v>
      </c>
      <c r="T119" s="4">
        <f>Forward!T119+(-'Swap - Encargos'!K36-'Swap - Encargos'!$L36+'Swap - Encargos'!W36)</f>
        <v>169</v>
      </c>
      <c r="U119" s="4">
        <f>Forward!U119</f>
        <v>0</v>
      </c>
      <c r="V119" s="6"/>
      <c r="W119" s="20">
        <f t="shared" si="0"/>
        <v>208.58333333333334</v>
      </c>
      <c r="X119" s="20">
        <f t="shared" si="1"/>
        <v>198.36363636363626</v>
      </c>
      <c r="Y119" s="23">
        <f t="shared" si="2"/>
        <v>197.25</v>
      </c>
      <c r="Z119" s="23">
        <f t="shared" si="3"/>
        <v>195.35181818181817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137.91666666666666</v>
      </c>
      <c r="AJ119" s="9">
        <f t="shared" si="8"/>
        <v>0.39802789802789801</v>
      </c>
      <c r="AK119" s="9">
        <f t="shared" si="9"/>
        <v>0.39802789802789801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Encargos'!$L37+'Swap - Encargos'!P37)</f>
        <v>258</v>
      </c>
      <c r="N120" s="4">
        <f>Forward!N120+(-'Swap - Encargos'!E37-'Swap - Encargos'!$L37+'Swap - Encargos'!Q37)</f>
        <v>157</v>
      </c>
      <c r="O120" s="4">
        <f>Forward!O120+(-'Swap - Encargos'!F37-'Swap - Encargos'!$L37+'Swap - Encargos'!R37)</f>
        <v>184</v>
      </c>
      <c r="P120" s="4">
        <f>Forward!P120+(-'Swap - Encargos'!G37-'Swap - Encargos'!$L37+'Swap - Encargos'!S37)</f>
        <v>184</v>
      </c>
      <c r="Q120" s="4">
        <f>Forward!Q120+(-'Swap - Encargos'!H37-'Swap - Encargos'!$L37+'Swap - Encargos'!T37)</f>
        <v>174</v>
      </c>
      <c r="R120" s="4">
        <f>Forward!R120+(-'Swap - Encargos'!I37-'Swap - Encargos'!$L37+'Swap - Encargos'!U37)</f>
        <v>172</v>
      </c>
      <c r="S120" s="4">
        <f>Forward!S120+(-'Swap - Encargos'!J37-'Swap - Encargos'!$L37+'Swap - Encargos'!V37)</f>
        <v>169</v>
      </c>
      <c r="T120" s="4">
        <f>Forward!T120+(-'Swap - Encargos'!K37-'Swap - Encargos'!$L37+'Swap - Encargos'!W37)</f>
        <v>165</v>
      </c>
      <c r="U120" s="4">
        <f>Forward!U120</f>
        <v>0</v>
      </c>
      <c r="V120" s="6"/>
      <c r="W120" s="20">
        <f t="shared" si="0"/>
        <v>179.11111111111111</v>
      </c>
      <c r="X120" s="20">
        <f t="shared" si="1"/>
        <v>198.36363636363626</v>
      </c>
      <c r="Y120" s="23">
        <f t="shared" si="2"/>
        <v>177.06666666666666</v>
      </c>
      <c r="Z120" s="23">
        <f t="shared" si="3"/>
        <v>195.35181818181817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167.38888888888889</v>
      </c>
      <c r="AJ120" s="9">
        <f t="shared" si="8"/>
        <v>0.48308481641814977</v>
      </c>
      <c r="AK120" s="9">
        <f t="shared" si="9"/>
        <v>0.48308481641814977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Encargos'!$L38+'Swap - Encargos'!P38)</f>
        <v>127</v>
      </c>
      <c r="N121" s="4">
        <f>Forward!N121+(-'Swap - Encargos'!E38-'Swap - Encargos'!$L38+'Swap - Encargos'!Q38)</f>
        <v>171</v>
      </c>
      <c r="O121" s="4">
        <f>Forward!O121+(-'Swap - Encargos'!F38-'Swap - Encargos'!$L38+'Swap - Encargos'!R38)</f>
        <v>186</v>
      </c>
      <c r="P121" s="4">
        <f>Forward!P121+(-'Swap - Encargos'!G38-'Swap - Encargos'!$L38+'Swap - Encargos'!S38)</f>
        <v>196</v>
      </c>
      <c r="Q121" s="4">
        <f>Forward!Q121+(-'Swap - Encargos'!H38-'Swap - Encargos'!$L38+'Swap - Encargos'!T38)</f>
        <v>188</v>
      </c>
      <c r="R121" s="4">
        <f>Forward!R121+(-'Swap - Encargos'!I38-'Swap - Encargos'!$L38+'Swap - Encargos'!U38)</f>
        <v>182</v>
      </c>
      <c r="S121" s="4">
        <f>Forward!S121+(-'Swap - Encargos'!J38-'Swap - Encargos'!$L38+'Swap - Encargos'!V38)</f>
        <v>179</v>
      </c>
      <c r="T121" s="4">
        <f>Forward!T121+(-'Swap - Encargos'!K38-'Swap - Encargos'!$L38+'Swap - Encargos'!W38)</f>
        <v>175</v>
      </c>
      <c r="U121" s="4">
        <f>Forward!U121</f>
        <v>0</v>
      </c>
      <c r="V121" s="6"/>
      <c r="W121" s="20">
        <f t="shared" si="0"/>
        <v>182.41666666666666</v>
      </c>
      <c r="X121" s="20">
        <f t="shared" si="1"/>
        <v>198.36363636363626</v>
      </c>
      <c r="Y121" s="23">
        <f t="shared" si="2"/>
        <v>183.68333333333334</v>
      </c>
      <c r="Z121" s="23">
        <f t="shared" si="3"/>
        <v>195.35181818181817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164.08333333333334</v>
      </c>
      <c r="AJ121" s="9">
        <f t="shared" si="8"/>
        <v>0.47354497354497355</v>
      </c>
      <c r="AK121" s="9">
        <f t="shared" si="9"/>
        <v>0.47354497354497355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Encargos'!$L39+'Swap - Encargos'!Q39)</f>
        <v>171</v>
      </c>
      <c r="O122" s="4">
        <f>Forward!O122+(-'Swap - Encargos'!F39-'Swap - Encargos'!$L39+'Swap - Encargos'!R39)</f>
        <v>196</v>
      </c>
      <c r="P122" s="4">
        <f>Forward!P122+(-'Swap - Encargos'!G39-'Swap - Encargos'!$L39+'Swap - Encargos'!S39)</f>
        <v>190</v>
      </c>
      <c r="Q122" s="4">
        <f>Forward!Q122+(-'Swap - Encargos'!H39-'Swap - Encargos'!$L39+'Swap - Encargos'!T39)</f>
        <v>181</v>
      </c>
      <c r="R122" s="4">
        <f>Forward!R122+(-'Swap - Encargos'!I39-'Swap - Encargos'!$L39+'Swap - Encargos'!U39)</f>
        <v>176</v>
      </c>
      <c r="S122" s="4">
        <f>Forward!S122+(-'Swap - Encargos'!J39-'Swap - Encargos'!$L39+'Swap - Encargos'!V39)</f>
        <v>173</v>
      </c>
      <c r="T122" s="4">
        <f>Forward!T122+(-'Swap - Encargos'!K39-'Swap - Encargos'!$L39+'Swap - Encargos'!W39)</f>
        <v>169</v>
      </c>
      <c r="U122" s="4">
        <f>Forward!U122</f>
        <v>0</v>
      </c>
      <c r="V122" s="6"/>
      <c r="W122" s="20">
        <f t="shared" si="0"/>
        <v>185.66666666666666</v>
      </c>
      <c r="X122" s="20">
        <f t="shared" si="1"/>
        <v>198.36363636363626</v>
      </c>
      <c r="Y122" s="23">
        <f t="shared" si="2"/>
        <v>182.8</v>
      </c>
      <c r="Z122" s="23">
        <f t="shared" si="3"/>
        <v>195.35181818181817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192.63333333333335</v>
      </c>
      <c r="AJ122" s="9">
        <f t="shared" si="8"/>
        <v>0.50920785972332372</v>
      </c>
      <c r="AK122" s="9">
        <f t="shared" si="9"/>
        <v>0.50920785972332372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Encargos'!$L40+'Swap - Encargos'!Q40)</f>
        <v>224</v>
      </c>
      <c r="O123" s="4">
        <f>Forward!O123+(-'Swap - Encargos'!F40-'Swap - Encargos'!$L40+'Swap - Encargos'!R40)</f>
        <v>209</v>
      </c>
      <c r="P123" s="4">
        <f>Forward!P123+(-'Swap - Encargos'!G40-'Swap - Encargos'!$L40+'Swap - Encargos'!S40)</f>
        <v>207</v>
      </c>
      <c r="Q123" s="4">
        <f>Forward!Q123+(-'Swap - Encargos'!H40-'Swap - Encargos'!$L40+'Swap - Encargos'!T40)</f>
        <v>189</v>
      </c>
      <c r="R123" s="4">
        <f>Forward!R123+(-'Swap - Encargos'!I40-'Swap - Encargos'!$L40+'Swap - Encargos'!U40)</f>
        <v>185</v>
      </c>
      <c r="S123" s="4">
        <f>Forward!S123+(-'Swap - Encargos'!J40-'Swap - Encargos'!$L40+'Swap - Encargos'!V40)</f>
        <v>182</v>
      </c>
      <c r="T123" s="4">
        <f>Forward!T123+(-'Swap - Encargos'!K40-'Swap - Encargos'!$L40+'Swap - Encargos'!W40)</f>
        <v>173</v>
      </c>
      <c r="U123" s="4">
        <f>Forward!U123</f>
        <v>0</v>
      </c>
      <c r="V123" s="6"/>
      <c r="W123" s="20">
        <f t="shared" si="0"/>
        <v>212.36111111111111</v>
      </c>
      <c r="X123" s="20">
        <f t="shared" si="1"/>
        <v>198.36363636363626</v>
      </c>
      <c r="Y123" s="23">
        <f t="shared" si="2"/>
        <v>202.1</v>
      </c>
      <c r="Z123" s="23">
        <f t="shared" si="3"/>
        <v>195.35181818181817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165.9388888888889</v>
      </c>
      <c r="AJ123" s="9">
        <f t="shared" si="8"/>
        <v>0.43864363967456754</v>
      </c>
      <c r="AK123" s="9">
        <f t="shared" si="9"/>
        <v>0.43864363967456754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Encargos'!$L41+'Swap - Encargos'!Q41)</f>
        <v>296</v>
      </c>
      <c r="O124" s="4">
        <f>Forward!O124+(-'Swap - Encargos'!F41-'Swap - Encargos'!$L41+'Swap - Encargos'!R41)</f>
        <v>238</v>
      </c>
      <c r="P124" s="4">
        <f>Forward!P124+(-'Swap - Encargos'!G41-'Swap - Encargos'!$L41+'Swap - Encargos'!S41)</f>
        <v>205</v>
      </c>
      <c r="Q124" s="4">
        <f>Forward!Q124+(-'Swap - Encargos'!H41-'Swap - Encargos'!$L41+'Swap - Encargos'!T41)</f>
        <v>197</v>
      </c>
      <c r="R124" s="4">
        <f>Forward!R124+(-'Swap - Encargos'!I41-'Swap - Encargos'!$L41+'Swap - Encargos'!U41)</f>
        <v>192</v>
      </c>
      <c r="S124" s="4">
        <f>Forward!S124+(-'Swap - Encargos'!J41-'Swap - Encargos'!$L41+'Swap - Encargos'!V41)</f>
        <v>192</v>
      </c>
      <c r="T124" s="4">
        <f>Forward!T124+(-'Swap - Encargos'!K41-'Swap - Encargos'!$L41+'Swap - Encargos'!W41)</f>
        <v>182</v>
      </c>
      <c r="U124" s="4">
        <f>Forward!U124</f>
        <v>0</v>
      </c>
      <c r="V124" s="6"/>
      <c r="W124" s="20">
        <f t="shared" si="0"/>
        <v>240.83333333333334</v>
      </c>
      <c r="X124" s="20">
        <f t="shared" si="1"/>
        <v>198.36363636363626</v>
      </c>
      <c r="Y124" s="23">
        <f t="shared" si="2"/>
        <v>222.13333333333333</v>
      </c>
      <c r="Z124" s="23">
        <f t="shared" si="3"/>
        <v>195.35181818181817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137.46666666666667</v>
      </c>
      <c r="AJ124" s="9">
        <f t="shared" si="8"/>
        <v>0.36338003348312625</v>
      </c>
      <c r="AK124" s="9">
        <f t="shared" si="9"/>
        <v>0.36338003348312625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Encargos'!$L42+'Swap - Encargos'!Q42)</f>
        <v>301</v>
      </c>
      <c r="O125" s="4">
        <f>Forward!O125+(-'Swap - Encargos'!F42-'Swap - Encargos'!$L42+'Swap - Encargos'!R42)</f>
        <v>241</v>
      </c>
      <c r="P125" s="4">
        <f>Forward!P125+(-'Swap - Encargos'!G42-'Swap - Encargos'!$L42+'Swap - Encargos'!S42)</f>
        <v>200</v>
      </c>
      <c r="Q125" s="4">
        <f>Forward!Q125+(-'Swap - Encargos'!H42-'Swap - Encargos'!$L42+'Swap - Encargos'!T42)</f>
        <v>183</v>
      </c>
      <c r="R125" s="4">
        <f>Forward!R125+(-'Swap - Encargos'!I42-'Swap - Encargos'!$L42+'Swap - Encargos'!U42)</f>
        <v>190</v>
      </c>
      <c r="S125" s="4">
        <f>Forward!S125+(-'Swap - Encargos'!J42-'Swap - Encargos'!$L42+'Swap - Encargos'!V42)</f>
        <v>195</v>
      </c>
      <c r="T125" s="4">
        <f>Forward!T125+(-'Swap - Encargos'!K42-'Swap - Encargos'!$L42+'Swap - Encargos'!W42)</f>
        <v>188</v>
      </c>
      <c r="U125" s="4">
        <f>Forward!U125</f>
        <v>0</v>
      </c>
      <c r="V125" s="6"/>
      <c r="W125" s="20">
        <f t="shared" si="0"/>
        <v>237.5</v>
      </c>
      <c r="X125" s="20">
        <f t="shared" si="1"/>
        <v>198.36363636363626</v>
      </c>
      <c r="Y125" s="23">
        <f t="shared" si="2"/>
        <v>217.7</v>
      </c>
      <c r="Z125" s="23">
        <f t="shared" si="3"/>
        <v>195.35181818181817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140.80000000000001</v>
      </c>
      <c r="AJ125" s="9">
        <f t="shared" si="8"/>
        <v>0.37219138250066086</v>
      </c>
      <c r="AK125" s="9">
        <f t="shared" si="9"/>
        <v>0.37219138250066086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Encargos'!$L43+'Swap - Encargos'!Q43)</f>
        <v>312</v>
      </c>
      <c r="O126" s="4">
        <f>Forward!O126+(-'Swap - Encargos'!F43-'Swap - Encargos'!$L43+'Swap - Encargos'!R43)</f>
        <v>244</v>
      </c>
      <c r="P126" s="4">
        <f>Forward!P126+(-'Swap - Encargos'!G43-'Swap - Encargos'!$L43+'Swap - Encargos'!S43)</f>
        <v>199</v>
      </c>
      <c r="Q126" s="4">
        <f>Forward!Q126+(-'Swap - Encargos'!H43-'Swap - Encargos'!$L43+'Swap - Encargos'!T43)</f>
        <v>184</v>
      </c>
      <c r="R126" s="4">
        <f>Forward!R126+(-'Swap - Encargos'!I43-'Swap - Encargos'!$L43+'Swap - Encargos'!U43)</f>
        <v>195</v>
      </c>
      <c r="S126" s="4">
        <f>Forward!S126+(-'Swap - Encargos'!J43-'Swap - Encargos'!$L43+'Swap - Encargos'!V43)</f>
        <v>196</v>
      </c>
      <c r="T126" s="4">
        <f>Forward!T126+(-'Swap - Encargos'!K43-'Swap - Encargos'!$L43+'Swap - Encargos'!W43)</f>
        <v>187</v>
      </c>
      <c r="U126" s="4">
        <f>Forward!U126</f>
        <v>0</v>
      </c>
      <c r="V126" s="6"/>
      <c r="W126" s="20">
        <f t="shared" si="0"/>
        <v>237.44444444444446</v>
      </c>
      <c r="X126" s="20">
        <f t="shared" si="1"/>
        <v>198.36363636363626</v>
      </c>
      <c r="Y126" s="23">
        <f t="shared" si="2"/>
        <v>219.06666666666666</v>
      </c>
      <c r="Z126" s="23">
        <f t="shared" si="3"/>
        <v>195.35181818181817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140.85555555555555</v>
      </c>
      <c r="AJ126" s="9">
        <f t="shared" si="8"/>
        <v>0.37233823831761975</v>
      </c>
      <c r="AK126" s="9">
        <f t="shared" si="9"/>
        <v>0.37233823831761975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Encargos'!$L44+'Swap - Encargos'!Q44)</f>
        <v>328</v>
      </c>
      <c r="O127" s="4">
        <f>Forward!O127+(-'Swap - Encargos'!F44-'Swap - Encargos'!$L44+'Swap - Encargos'!R44)</f>
        <v>254</v>
      </c>
      <c r="P127" s="4">
        <f>Forward!P127+(-'Swap - Encargos'!G44-'Swap - Encargos'!$L44+'Swap - Encargos'!S44)</f>
        <v>206</v>
      </c>
      <c r="Q127" s="4">
        <f>Forward!Q127+(-'Swap - Encargos'!H44-'Swap - Encargos'!$L44+'Swap - Encargos'!T44)</f>
        <v>196</v>
      </c>
      <c r="R127" s="4">
        <f>Forward!R127+(-'Swap - Encargos'!I44-'Swap - Encargos'!$L44+'Swap - Encargos'!U44)</f>
        <v>200</v>
      </c>
      <c r="S127" s="4">
        <f>Forward!S127+(-'Swap - Encargos'!J44-'Swap - Encargos'!$L44+'Swap - Encargos'!V44)</f>
        <v>197</v>
      </c>
      <c r="T127" s="4">
        <f>Forward!T127+(-'Swap - Encargos'!K44-'Swap - Encargos'!$L44+'Swap - Encargos'!W44)</f>
        <v>182</v>
      </c>
      <c r="U127" s="4">
        <f>Forward!U127</f>
        <v>0</v>
      </c>
      <c r="V127" s="6"/>
      <c r="W127" s="20">
        <f t="shared" si="0"/>
        <v>244.33333333333334</v>
      </c>
      <c r="X127" s="20">
        <f t="shared" si="1"/>
        <v>198.36363636363626</v>
      </c>
      <c r="Y127" s="23">
        <f t="shared" si="2"/>
        <v>225.88333333333333</v>
      </c>
      <c r="Z127" s="23">
        <f t="shared" si="3"/>
        <v>195.35181818181817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133.96666666666667</v>
      </c>
      <c r="AJ127" s="9">
        <f t="shared" si="8"/>
        <v>0.35412811701471497</v>
      </c>
      <c r="AK127" s="9">
        <f t="shared" si="9"/>
        <v>0.35412811701471497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Encargos'!$L45+'Swap - Encargos'!Q45)</f>
        <v>293</v>
      </c>
      <c r="O128" s="4">
        <f>Forward!O128+(-'Swap - Encargos'!F45-'Swap - Encargos'!$L45+'Swap - Encargos'!R45)</f>
        <v>247</v>
      </c>
      <c r="P128" s="4">
        <f>Forward!P128+(-'Swap - Encargos'!G45-'Swap - Encargos'!$L45+'Swap - Encargos'!S45)</f>
        <v>218</v>
      </c>
      <c r="Q128" s="4">
        <f>Forward!Q128+(-'Swap - Encargos'!H45-'Swap - Encargos'!$L45+'Swap - Encargos'!T45)</f>
        <v>198</v>
      </c>
      <c r="R128" s="4">
        <f>Forward!R128+(-'Swap - Encargos'!I45-'Swap - Encargos'!$L45+'Swap - Encargos'!U45)</f>
        <v>202</v>
      </c>
      <c r="S128" s="4">
        <f>Forward!S128+(-'Swap - Encargos'!J45-'Swap - Encargos'!$L45+'Swap - Encargos'!V45)</f>
        <v>198</v>
      </c>
      <c r="T128" s="4">
        <f>Forward!T128+(-'Swap - Encargos'!K45-'Swap - Encargos'!$L45+'Swap - Encargos'!W45)</f>
        <v>184</v>
      </c>
      <c r="U128" s="4">
        <f>Forward!U128</f>
        <v>0</v>
      </c>
      <c r="V128" s="6"/>
      <c r="W128" s="20">
        <f t="shared" si="0"/>
        <v>236.83333333333334</v>
      </c>
      <c r="X128" s="20">
        <f t="shared" si="1"/>
        <v>198.36363636363626</v>
      </c>
      <c r="Y128" s="23">
        <f t="shared" si="2"/>
        <v>222.1</v>
      </c>
      <c r="Z128" s="23">
        <f t="shared" si="3"/>
        <v>195.35181818181817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141.46666666666667</v>
      </c>
      <c r="AJ128" s="9">
        <f t="shared" si="8"/>
        <v>0.37395365230416777</v>
      </c>
      <c r="AK128" s="9">
        <f t="shared" si="9"/>
        <v>0.37395365230416777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Encargos'!$L46+'Swap - Encargos'!Q46)</f>
        <v>272</v>
      </c>
      <c r="O129" s="4">
        <f>Forward!O129+(-'Swap - Encargos'!F46-'Swap - Encargos'!$L46+'Swap - Encargos'!R46)</f>
        <v>234</v>
      </c>
      <c r="P129" s="4">
        <f>Forward!P129+(-'Swap - Encargos'!G46-'Swap - Encargos'!$L46+'Swap - Encargos'!S46)</f>
        <v>210</v>
      </c>
      <c r="Q129" s="4">
        <f>Forward!Q129+(-'Swap - Encargos'!H46-'Swap - Encargos'!$L46+'Swap - Encargos'!T46)</f>
        <v>194</v>
      </c>
      <c r="R129" s="4">
        <f>Forward!R129+(-'Swap - Encargos'!I46-'Swap - Encargos'!$L46+'Swap - Encargos'!U46)</f>
        <v>207</v>
      </c>
      <c r="S129" s="4">
        <f>Forward!S129+(-'Swap - Encargos'!J46-'Swap - Encargos'!$L46+'Swap - Encargos'!V46)</f>
        <v>193</v>
      </c>
      <c r="T129" s="4">
        <f>Forward!T129+(-'Swap - Encargos'!K46-'Swap - Encargos'!$L46+'Swap - Encargos'!W46)</f>
        <v>203</v>
      </c>
      <c r="U129" s="4">
        <f>Forward!U129</f>
        <v>0</v>
      </c>
      <c r="V129" s="6"/>
      <c r="W129" s="20">
        <f t="shared" si="0"/>
        <v>223.5</v>
      </c>
      <c r="X129" s="20">
        <f t="shared" si="1"/>
        <v>198.36363636363626</v>
      </c>
      <c r="Y129" s="23">
        <f t="shared" si="2"/>
        <v>214.18333333333334</v>
      </c>
      <c r="Z129" s="23">
        <f t="shared" si="3"/>
        <v>195.35181818181817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154.80000000000001</v>
      </c>
      <c r="AJ129" s="9">
        <f t="shared" si="8"/>
        <v>0.40919904837430615</v>
      </c>
      <c r="AK129" s="9">
        <f t="shared" si="9"/>
        <v>0.40919904837430615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Encargos'!$L47+'Swap - Encargos'!Q47)</f>
        <v>323</v>
      </c>
      <c r="O130" s="4">
        <f>Forward!O130+(-'Swap - Encargos'!F47-'Swap - Encargos'!$L47+'Swap - Encargos'!R47)</f>
        <v>251</v>
      </c>
      <c r="P130" s="4">
        <f>Forward!P130+(-'Swap - Encargos'!G47-'Swap - Encargos'!$L47+'Swap - Encargos'!S47)</f>
        <v>212</v>
      </c>
      <c r="Q130" s="4">
        <f>Forward!Q130+(-'Swap - Encargos'!H47-'Swap - Encargos'!$L47+'Swap - Encargos'!T47)</f>
        <v>204</v>
      </c>
      <c r="R130" s="4">
        <f>Forward!R130+(-'Swap - Encargos'!I47-'Swap - Encargos'!$L47+'Swap - Encargos'!U47)</f>
        <v>212</v>
      </c>
      <c r="S130" s="4">
        <f>Forward!S130+(-'Swap - Encargos'!J47-'Swap - Encargos'!$L47+'Swap - Encargos'!V47)</f>
        <v>212</v>
      </c>
      <c r="T130" s="4">
        <f>Forward!T130+(-'Swap - Encargos'!K47-'Swap - Encargos'!$L47+'Swap - Encargos'!W47)</f>
        <v>212</v>
      </c>
      <c r="U130" s="4">
        <f>Forward!U130</f>
        <v>0</v>
      </c>
      <c r="V130" s="6"/>
      <c r="W130" s="20">
        <f t="shared" si="0"/>
        <v>235.55555555555554</v>
      </c>
      <c r="X130" s="20">
        <f t="shared" si="1"/>
        <v>198.36363636363626</v>
      </c>
      <c r="Y130" s="23">
        <f t="shared" si="2"/>
        <v>225.6</v>
      </c>
      <c r="Z130" s="23">
        <f t="shared" si="3"/>
        <v>195.35181818181817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142.74444444444447</v>
      </c>
      <c r="AJ130" s="9">
        <f t="shared" si="8"/>
        <v>0.37733133609422276</v>
      </c>
      <c r="AK130" s="9">
        <f t="shared" si="9"/>
        <v>0.37733133609422276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Encargos'!$L48+'Swap - Encargos'!Q48)</f>
        <v>318</v>
      </c>
      <c r="O131" s="4">
        <f>Forward!O131+(-'Swap - Encargos'!F48-'Swap - Encargos'!$L48+'Swap - Encargos'!R48)</f>
        <v>227</v>
      </c>
      <c r="P131" s="4">
        <f>Forward!P131+(-'Swap - Encargos'!G48-'Swap - Encargos'!$L48+'Swap - Encargos'!S48)</f>
        <v>215</v>
      </c>
      <c r="Q131" s="4">
        <f>Forward!Q131+(-'Swap - Encargos'!H48-'Swap - Encargos'!$L48+'Swap - Encargos'!T48)</f>
        <v>219</v>
      </c>
      <c r="R131" s="4">
        <f>Forward!R131+(-'Swap - Encargos'!I48-'Swap - Encargos'!$L48+'Swap - Encargos'!U48)</f>
        <v>222</v>
      </c>
      <c r="S131" s="4">
        <f>Forward!S131+(-'Swap - Encargos'!J48-'Swap - Encargos'!$L48+'Swap - Encargos'!V48)</f>
        <v>223</v>
      </c>
      <c r="T131" s="4">
        <f>Forward!T131+(-'Swap - Encargos'!K48-'Swap - Encargos'!$L48+'Swap - Encargos'!W48)</f>
        <v>222</v>
      </c>
      <c r="U131" s="4">
        <f>Forward!U131</f>
        <v>0</v>
      </c>
      <c r="V131" s="6"/>
      <c r="W131" s="20">
        <f t="shared" si="0"/>
        <v>228.58333333333334</v>
      </c>
      <c r="X131" s="20">
        <f t="shared" si="1"/>
        <v>198.36363636363626</v>
      </c>
      <c r="Y131" s="23">
        <f t="shared" si="2"/>
        <v>225.95</v>
      </c>
      <c r="Z131" s="23">
        <f t="shared" si="3"/>
        <v>195.35181818181817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149.71666666666667</v>
      </c>
      <c r="AJ131" s="9">
        <f t="shared" si="8"/>
        <v>0.39576174112256585</v>
      </c>
      <c r="AK131" s="9">
        <f>IF(AJ131&gt;0,AJ131,0)</f>
        <v>0.39576174112256585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Encargos'!$L49+'Swap - Encargos'!Q49)</f>
        <v>291</v>
      </c>
      <c r="O132" s="4">
        <f>Forward!O132+(-'Swap - Encargos'!F49-'Swap - Encargos'!$L49+'Swap - Encargos'!R49)</f>
        <v>225</v>
      </c>
      <c r="P132" s="4">
        <f>Forward!P132+(-'Swap - Encargos'!G49-'Swap - Encargos'!$L49+'Swap - Encargos'!S49)</f>
        <v>207</v>
      </c>
      <c r="Q132" s="4">
        <f>Forward!Q132+(-'Swap - Encargos'!H49-'Swap - Encargos'!$L49+'Swap - Encargos'!T49)</f>
        <v>214</v>
      </c>
      <c r="R132" s="4">
        <f>Forward!R132+(-'Swap - Encargos'!I49-'Swap - Encargos'!$L49+'Swap - Encargos'!U49)</f>
        <v>213</v>
      </c>
      <c r="S132" s="4">
        <f>Forward!S132+(-'Swap - Encargos'!J49-'Swap - Encargos'!$L49+'Swap - Encargos'!V49)</f>
        <v>217</v>
      </c>
      <c r="T132" s="4">
        <f>Forward!T132+(-'Swap - Encargos'!K49-'Swap - Encargos'!$L49+'Swap - Encargos'!W49)</f>
        <v>219</v>
      </c>
      <c r="U132" s="4">
        <f>Forward!U132</f>
        <v>0</v>
      </c>
      <c r="V132" s="6"/>
      <c r="W132" s="20">
        <f t="shared" si="0"/>
        <v>219.61111111111111</v>
      </c>
      <c r="X132" s="20">
        <f t="shared" si="1"/>
        <v>198.36363636363626</v>
      </c>
      <c r="Y132" s="23">
        <f t="shared" si="2"/>
        <v>217.66666666666666</v>
      </c>
      <c r="Z132" s="23">
        <f t="shared" si="3"/>
        <v>195.35181818181817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158.6888888888889</v>
      </c>
      <c r="AJ132" s="9">
        <f t="shared" si="8"/>
        <v>0.41947895556142978</v>
      </c>
      <c r="AK132" s="9">
        <f>IF(AJ132&gt;0,AJ132,0)</f>
        <v>0.41947895556142978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Encargos'!$L50+'Swap - Encargos'!Q50)</f>
        <v>323</v>
      </c>
      <c r="O133" s="4">
        <f>Forward!O133+(-'Swap - Encargos'!F50-'Swap - Encargos'!$L50+'Swap - Encargos'!R50)</f>
        <v>274</v>
      </c>
      <c r="P133" s="4">
        <f>Forward!P133+(-'Swap - Encargos'!G50-'Swap - Encargos'!$L50+'Swap - Encargos'!S50)</f>
        <v>255</v>
      </c>
      <c r="Q133" s="4">
        <f>Forward!Q133+(-'Swap - Encargos'!H50-'Swap - Encargos'!$L50+'Swap - Encargos'!T50)</f>
        <v>256</v>
      </c>
      <c r="R133" s="4">
        <f>Forward!R133+(-'Swap - Encargos'!I50-'Swap - Encargos'!$L50+'Swap - Encargos'!U50)</f>
        <v>233</v>
      </c>
      <c r="S133" s="4">
        <f>Forward!S133+(-'Swap - Encargos'!J50-'Swap - Encargos'!$L50+'Swap - Encargos'!V50)</f>
        <v>220</v>
      </c>
      <c r="T133" s="4">
        <f>Forward!T133+(-'Swap - Encargos'!K50-'Swap - Encargos'!$L50+'Swap - Encargos'!W50)</f>
        <v>211</v>
      </c>
      <c r="U133" s="4">
        <f>Forward!U133</f>
        <v>0</v>
      </c>
      <c r="V133" s="6"/>
      <c r="W133" s="20">
        <f t="shared" si="0"/>
        <v>263.52777777777777</v>
      </c>
      <c r="X133" s="20">
        <f t="shared" si="1"/>
        <v>198.36363636363626</v>
      </c>
      <c r="Y133" s="23">
        <f t="shared" si="2"/>
        <v>249.31666666666666</v>
      </c>
      <c r="Z133" s="23">
        <f t="shared" si="3"/>
        <v>195.35181818181817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114.77222222222224</v>
      </c>
      <c r="AJ133" s="9">
        <f t="shared" si="8"/>
        <v>0.30338943225541165</v>
      </c>
      <c r="AK133" s="9">
        <f>IF(AJ133&gt;0,AJ133,0)</f>
        <v>0.30338943225541165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Encargos'!$L51+'Swap - Encargos'!R51)</f>
        <v>339</v>
      </c>
      <c r="P134" s="4">
        <f>Forward!P134+(-'Swap - Encargos'!G51-'Swap - Encargos'!$L51+'Swap - Encargos'!S51)</f>
        <v>279</v>
      </c>
      <c r="Q134" s="4">
        <f>Forward!Q134+(-'Swap - Encargos'!H51-'Swap - Encargos'!$L51+'Swap - Encargos'!T51)</f>
        <v>278</v>
      </c>
      <c r="R134" s="4">
        <f>Forward!R134+(-'Swap - Encargos'!I51-'Swap - Encargos'!$L51+'Swap - Encargos'!U51)</f>
        <v>259</v>
      </c>
      <c r="S134" s="4">
        <f>Forward!S134+(-'Swap - Encargos'!J51-'Swap - Encargos'!$L51+'Swap - Encargos'!V51)</f>
        <v>232</v>
      </c>
      <c r="T134" s="4">
        <f>Forward!T134+(-'Swap - Encargos'!K51-'Swap - Encargos'!$L51+'Swap - Encargos'!W51)</f>
        <v>220</v>
      </c>
      <c r="U134" s="4">
        <f>Forward!U134</f>
        <v>0</v>
      </c>
      <c r="V134" s="6"/>
      <c r="W134" s="20">
        <f t="shared" si="0"/>
        <v>298.66666666666669</v>
      </c>
      <c r="X134" s="20">
        <f t="shared" si="1"/>
        <v>198.36363636363626</v>
      </c>
      <c r="Y134" s="23">
        <f t="shared" si="2"/>
        <v>277.39999999999998</v>
      </c>
      <c r="Z134" s="23">
        <f t="shared" si="3"/>
        <v>195.35181818181817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91.333333333333314</v>
      </c>
      <c r="AJ134" s="9">
        <f t="shared" si="8"/>
        <v>0.23418803418803413</v>
      </c>
      <c r="AK134" s="9">
        <f>IF(AJ134&gt;0,AJ134,0)</f>
        <v>0.23418803418803413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Encargos'!$L52+'Swap - Encargos'!R52)</f>
        <v>386</v>
      </c>
      <c r="P135" s="4">
        <f>Forward!P135+(-'Swap - Encargos'!G52-'Swap - Encargos'!$L52+'Swap - Encargos'!S52)</f>
        <v>283</v>
      </c>
      <c r="Q135" s="4">
        <f>Forward!Q135+(-'Swap - Encargos'!H52-'Swap - Encargos'!$L52+'Swap - Encargos'!T52)</f>
        <v>292</v>
      </c>
      <c r="R135" s="4">
        <f>Forward!R135+(-'Swap - Encargos'!I52-'Swap - Encargos'!$L52+'Swap - Encargos'!U52)</f>
        <v>265</v>
      </c>
      <c r="S135" s="4">
        <f>Forward!S135+(-'Swap - Encargos'!J52-'Swap - Encargos'!$L52+'Swap - Encargos'!V52)</f>
        <v>249</v>
      </c>
      <c r="T135" s="4">
        <f>Forward!T135+(-'Swap - Encargos'!K52-'Swap - Encargos'!$L52+'Swap - Encargos'!W52)</f>
        <v>223</v>
      </c>
      <c r="U135" s="4">
        <f>Forward!U135</f>
        <v>0</v>
      </c>
      <c r="V135" s="6"/>
      <c r="W135" s="20">
        <f t="shared" si="0"/>
        <v>316.97222222222223</v>
      </c>
      <c r="X135" s="20">
        <f t="shared" si="1"/>
        <v>198.36363636363626</v>
      </c>
      <c r="Y135" s="23">
        <f t="shared" si="2"/>
        <v>292.28333333333336</v>
      </c>
      <c r="Z135" s="23">
        <f t="shared" si="3"/>
        <v>195.35181818181817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73.027777777777771</v>
      </c>
      <c r="AJ135" s="9">
        <f>(AE135-W135)/AE135</f>
        <v>0.18725071225071224</v>
      </c>
      <c r="AK135" s="9">
        <f>IF(AJ135&gt;0,AJ135,0)</f>
        <v>0.18725071225071224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Encargos'!$L53+'Swap - Encargos'!R53)</f>
        <v>348</v>
      </c>
      <c r="P136" s="4">
        <f>Forward!P136+(-'Swap - Encargos'!G53-'Swap - Encargos'!$L53+'Swap - Encargos'!S53)</f>
        <v>272</v>
      </c>
      <c r="Q136" s="4">
        <f>Forward!Q136+(-'Swap - Encargos'!H53-'Swap - Encargos'!$L53+'Swap - Encargos'!T53)</f>
        <v>269</v>
      </c>
      <c r="R136" s="4">
        <f>Forward!R136+(-'Swap - Encargos'!I53-'Swap - Encargos'!$L53+'Swap - Encargos'!U53)</f>
        <v>255</v>
      </c>
      <c r="S136" s="4">
        <f>Forward!S136+(-'Swap - Encargos'!J53-'Swap - Encargos'!$L53+'Swap - Encargos'!V53)</f>
        <v>244</v>
      </c>
      <c r="T136" s="4">
        <f>Forward!T136+(-'Swap - Encargos'!K53-'Swap - Encargos'!$L53+'Swap - Encargos'!W53)</f>
        <v>229</v>
      </c>
      <c r="U136" s="4">
        <f>Forward!U136</f>
        <v>0</v>
      </c>
      <c r="V136" s="6"/>
      <c r="W136" s="20">
        <f t="shared" si="0"/>
        <v>291.16666666666669</v>
      </c>
      <c r="X136" s="20">
        <f t="shared" si="1"/>
        <v>198.36363636363626</v>
      </c>
      <c r="Y136" s="23">
        <f t="shared" si="2"/>
        <v>273.63333333333333</v>
      </c>
      <c r="Z136" s="23">
        <f t="shared" si="3"/>
        <v>195.35181818181817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98.833333333333314</v>
      </c>
      <c r="AJ136" s="9">
        <f t="shared" ref="AJ136:AJ139" si="18">(AE136-W136)/AE136</f>
        <v>0.25341880341880335</v>
      </c>
      <c r="AK136" s="9">
        <f t="shared" ref="AK136:AK139" si="19">IF(AJ136&gt;0,AJ136,0)</f>
        <v>0.25341880341880335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Encargos'!$L54+'Swap - Encargos'!R54)</f>
        <v>282</v>
      </c>
      <c r="P137" s="4">
        <f>Forward!P137+(-'Swap - Encargos'!G54-'Swap - Encargos'!$L54+'Swap - Encargos'!S54)</f>
        <v>269</v>
      </c>
      <c r="Q137" s="4">
        <f>Forward!Q137+(-'Swap - Encargos'!H54-'Swap - Encargos'!$L54+'Swap - Encargos'!T54)</f>
        <v>274</v>
      </c>
      <c r="R137" s="4">
        <f>Forward!R137+(-'Swap - Encargos'!I54-'Swap - Encargos'!$L54+'Swap - Encargos'!U54)</f>
        <v>254</v>
      </c>
      <c r="S137" s="4">
        <f>Forward!S137+(-'Swap - Encargos'!J54-'Swap - Encargos'!$L54+'Swap - Encargos'!V54)</f>
        <v>232</v>
      </c>
      <c r="T137" s="4">
        <f>Forward!T137+(-'Swap - Encargos'!K54-'Swap - Encargos'!$L54+'Swap - Encargos'!W54)</f>
        <v>229</v>
      </c>
      <c r="U137" s="4">
        <f>Forward!U137</f>
        <v>0</v>
      </c>
      <c r="V137" s="4"/>
      <c r="W137" s="20">
        <f t="shared" si="0"/>
        <v>272.66666666666669</v>
      </c>
      <c r="X137" s="20">
        <f t="shared" si="1"/>
        <v>198.36363636363626</v>
      </c>
      <c r="Y137" s="23">
        <f t="shared" si="2"/>
        <v>259.55</v>
      </c>
      <c r="Z137" s="23">
        <f t="shared" si="3"/>
        <v>195.35181818181817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117.33333333333331</v>
      </c>
      <c r="AJ137" s="9">
        <f t="shared" si="18"/>
        <v>0.30085470085470079</v>
      </c>
      <c r="AK137" s="9">
        <f t="shared" si="19"/>
        <v>0.30085470085470079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Encargos'!$L55+'Swap - Encargos'!R55)</f>
        <v>320</v>
      </c>
      <c r="P138" s="4">
        <f>Forward!P138+(-'Swap - Encargos'!G55-'Swap - Encargos'!$L55+'Swap - Encargos'!S55)</f>
        <v>281</v>
      </c>
      <c r="Q138" s="4">
        <f>Forward!Q138+(-'Swap - Encargos'!H55-'Swap - Encargos'!$L55+'Swap - Encargos'!T55)</f>
        <v>275</v>
      </c>
      <c r="R138" s="4">
        <f>Forward!R138+(-'Swap - Encargos'!I55-'Swap - Encargos'!$L55+'Swap - Encargos'!U55)</f>
        <v>256</v>
      </c>
      <c r="S138" s="4">
        <f>Forward!S138+(-'Swap - Encargos'!J55-'Swap - Encargos'!$L55+'Swap - Encargos'!V55)</f>
        <v>252</v>
      </c>
      <c r="T138" s="4">
        <f>Forward!T138+(-'Swap - Encargos'!K55-'Swap - Encargos'!$L55+'Swap - Encargos'!W55)</f>
        <v>228</v>
      </c>
      <c r="U138" s="4">
        <f>Forward!U138</f>
        <v>0</v>
      </c>
      <c r="V138" s="4"/>
      <c r="W138" s="20">
        <f t="shared" si="0"/>
        <v>284.88888888888891</v>
      </c>
      <c r="X138" s="20">
        <f t="shared" si="1"/>
        <v>198.36363636363626</v>
      </c>
      <c r="Y138" s="23">
        <f t="shared" si="2"/>
        <v>270.66666666666669</v>
      </c>
      <c r="Z138" s="23">
        <f t="shared" si="3"/>
        <v>195.35181818181817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105.11111111111109</v>
      </c>
      <c r="AJ138" s="9">
        <f t="shared" si="18"/>
        <v>0.26951566951566946</v>
      </c>
      <c r="AK138" s="9">
        <f t="shared" si="19"/>
        <v>0.26951566951566946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Encargos'!$L56+'Swap - Encargos'!R56)</f>
        <v>317</v>
      </c>
      <c r="P139" s="4">
        <f>Forward!P139+(-'Swap - Encargos'!G56-'Swap - Encargos'!$L56+'Swap - Encargos'!S56)</f>
        <v>292</v>
      </c>
      <c r="Q139" s="4">
        <f>Forward!Q139+(-'Swap - Encargos'!H56-'Swap - Encargos'!$L56+'Swap - Encargos'!T56)</f>
        <v>277</v>
      </c>
      <c r="R139" s="4">
        <f>Forward!R139+(-'Swap - Encargos'!I56-'Swap - Encargos'!$L56+'Swap - Encargos'!U56)</f>
        <v>260</v>
      </c>
      <c r="S139" s="4">
        <f>Forward!S139+(-'Swap - Encargos'!J56-'Swap - Encargos'!$L56+'Swap - Encargos'!V56)</f>
        <v>244</v>
      </c>
      <c r="T139" s="4">
        <f>Forward!T139+(-'Swap - Encargos'!K56-'Swap - Encargos'!$L56+'Swap - Encargos'!W56)</f>
        <v>231</v>
      </c>
      <c r="U139" s="4">
        <f>Forward!U139</f>
        <v>0</v>
      </c>
      <c r="V139" s="4"/>
      <c r="W139" s="20">
        <f t="shared" si="0"/>
        <v>287.41666666666669</v>
      </c>
      <c r="X139" s="20">
        <f t="shared" si="1"/>
        <v>198.36363636363626</v>
      </c>
      <c r="Y139" s="23">
        <f t="shared" si="2"/>
        <v>270.83333333333331</v>
      </c>
      <c r="Z139" s="23">
        <f t="shared" si="3"/>
        <v>195.35181818181817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102.58333333333331</v>
      </c>
      <c r="AJ139" s="9">
        <f t="shared" si="18"/>
        <v>0.26303418803418799</v>
      </c>
      <c r="AK139" s="9">
        <f t="shared" si="19"/>
        <v>0.26303418803418799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Encargos'!$L57+'Swap - Encargos'!R57)</f>
        <v>274</v>
      </c>
      <c r="P140" s="4">
        <f>Forward!P140+(-'Swap - Encargos'!G57-'Swap - Encargos'!$L57+'Swap - Encargos'!S57)</f>
        <v>296</v>
      </c>
      <c r="Q140" s="4">
        <f>Forward!Q140+(-'Swap - Encargos'!H57-'Swap - Encargos'!$L57+'Swap - Encargos'!T57)</f>
        <v>279</v>
      </c>
      <c r="R140" s="4">
        <f>Forward!R140+(-'Swap - Encargos'!I57-'Swap - Encargos'!$L57+'Swap - Encargos'!U57)</f>
        <v>260</v>
      </c>
      <c r="S140" s="4">
        <f>Forward!S140+(-'Swap - Encargos'!J57-'Swap - Encargos'!$L57+'Swap - Encargos'!V57)</f>
        <v>240</v>
      </c>
      <c r="T140" s="4">
        <f>Forward!T140+(-'Swap - Encargos'!K57-'Swap - Encargos'!$L57+'Swap - Encargos'!W57)</f>
        <v>232</v>
      </c>
      <c r="U140" s="4">
        <f>Forward!U140</f>
        <v>0</v>
      </c>
      <c r="V140" s="4"/>
      <c r="W140" s="20">
        <f t="shared" si="0"/>
        <v>280.66666666666669</v>
      </c>
      <c r="X140" s="20">
        <f t="shared" si="1"/>
        <v>198.36363636363626</v>
      </c>
      <c r="Y140" s="23">
        <f t="shared" si="2"/>
        <v>265.60000000000002</v>
      </c>
      <c r="Z140" s="23">
        <f t="shared" si="3"/>
        <v>195.35181818181817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109.33333333333331</v>
      </c>
      <c r="AJ140" s="9">
        <f t="shared" ref="AJ140" si="23">(AE140-W140)/AE140</f>
        <v>0.28034188034188029</v>
      </c>
      <c r="AK140" s="9">
        <f t="shared" ref="AK140" si="24">IF(AJ140&gt;0,AJ140,0)</f>
        <v>0.28034188034188029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27A09-FD86-4850-B996-98071C90BA71}">
  <dimension ref="A1:AR145"/>
  <sheetViews>
    <sheetView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Encargos'!$M3-'Swap - Encargos'!$L3+'Swap - Encargos'!N3)*(1+SUM($B86:$B$228))</f>
        <v>266.8974</v>
      </c>
      <c r="L86" s="4">
        <f>Forward!L86*(1+SUM($B86:$B$228))+(-'Swap - Encargos'!C3-'Swap - Encargos'!$M3-'Swap - Encargos'!$L3+'Swap - Encargos'!O3)*(1+SUM($B86:$B$228))</f>
        <v>279.14039999999994</v>
      </c>
      <c r="M86" s="4">
        <f>Forward!M86*(1+SUM($B86:$B$228))+(-'Swap - Encargos'!D3-'Swap - Encargos'!$M3-'Swap - Encargos'!$L3+'Swap - Encargos'!P3)*(1+SUM($B86:$B$228))</f>
        <v>257.10300000000001</v>
      </c>
      <c r="N86" s="4">
        <f>Forward!N86*(1+SUM($B86:$B$228))+(-'Swap - Encargos'!E3-'Swap - Encargos'!$M3-'Swap - Encargos'!$L3+'Swap - Encargos'!Q3)*(1+SUM($B86:$B$228))</f>
        <v>238.73849999999999</v>
      </c>
      <c r="O86" s="4">
        <f>Forward!O86*(1+SUM($B86:$B$228))+(-'Swap - Encargos'!F3-'Swap - Encargos'!$M3-'Swap - Encargos'!$L3+'Swap - Encargos'!R3)*(1+SUM($B86:$B$228))</f>
        <v>228.94409999999999</v>
      </c>
      <c r="P86" s="4">
        <f>Forward!P86*(1+SUM($B86:$B$228))+(-'Swap - Encargos'!G3-'Swap - Encargos'!$M3-'Swap - Encargos'!$L3+'Swap - Encargos'!S3)*(1+SUM($B86:$B$228))</f>
        <v>226.49549999999999</v>
      </c>
      <c r="Q86" s="4">
        <f>Forward!Q86*(1+SUM($B86:$B$228))+(-'Swap - Encargos'!H3-'Swap - Encargos'!$M3-'Swap - Encargos'!$L3+'Swap - Encargos'!T3)*(1+SUM($B86:$B$228))</f>
        <v>222.82259999999999</v>
      </c>
      <c r="R86" s="4">
        <f>Forward!R86*(1+SUM($B86:$B$228))+(-'Swap - Encargos'!I3-'Swap - Encargos'!$M3-'Swap - Encargos'!$L3+'Swap - Encargos'!U3)*(1+SUM($B86:$B$228))</f>
        <v>217.9254</v>
      </c>
      <c r="S86" s="4">
        <f>Forward!S86*(1+SUM($B86:$B$228))+(-'Swap - Encargos'!J3-'Swap - Encargos'!$M3-'Swap - Encargos'!$L3+'Swap - Encargos'!V3)*(1+SUM($B86:$B$228))</f>
        <v>211.8039</v>
      </c>
      <c r="T86" s="4">
        <f>Forward!T86*(1+SUM($B86:$B$228))+(-'Swap - Encargos'!K3-'Swap - Encargos'!$M3-'Swap - Encargos'!$L3+'Swap - Encargos'!W3)*(1+SUM($B86:$B$228))</f>
        <v>205.6824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267.71359999999993</v>
      </c>
      <c r="X86" s="20">
        <f t="shared" ref="X86:X140" si="1">AVERAGE($W$2:$W$198)</f>
        <v>212.13001404040409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254.16467999999998</v>
      </c>
      <c r="Z86" s="23">
        <f t="shared" ref="Z86:Z140" si="3">AVERAGE($Y$2:$Y$198)</f>
        <v>209.21158600000004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106.92220000000003</v>
      </c>
      <c r="AJ86" s="9">
        <f t="shared" ref="AJ86:AJ134" si="8">(AE86-W86)/AE86</f>
        <v>0.28540305010893258</v>
      </c>
      <c r="AK86" s="9">
        <f t="shared" ref="AK86:AK130" si="9">IF(AJ86&gt;0,AJ86,0)</f>
        <v>0.28540305010893258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Encargos'!$M4-'Swap - Encargos'!$L4+'Swap - Encargos'!N4)*(1+SUM($B87:$B$228))</f>
        <v>182.83500000000004</v>
      </c>
      <c r="L87" s="4">
        <f>Forward!L87*(1+SUM($B87:$B$228))+(-'Swap - Encargos'!C4-'Swap - Encargos'!$M4-'Swap - Encargos'!$L4+'Swap - Encargos'!O4)*(1+SUM($B87:$B$228))</f>
        <v>264.50130000000001</v>
      </c>
      <c r="M87" s="4">
        <f>Forward!M87*(1+SUM($B87:$B$228))+(-'Swap - Encargos'!D4-'Swap - Encargos'!$M4-'Swap - Encargos'!$L4+'Swap - Encargos'!P4)*(1+SUM($B87:$B$228))</f>
        <v>259.62569999999999</v>
      </c>
      <c r="N87" s="4">
        <f>Forward!N87*(1+SUM($B87:$B$228))+(-'Swap - Encargos'!E4-'Swap - Encargos'!$M4-'Swap - Encargos'!$L4+'Swap - Encargos'!Q4)*(1+SUM($B87:$B$228))</f>
        <v>237.68550000000002</v>
      </c>
      <c r="O87" s="4">
        <f>Forward!O87*(1+SUM($B87:$B$228))+(-'Swap - Encargos'!F4-'Swap - Encargos'!$M4-'Swap - Encargos'!$L4+'Swap - Encargos'!R4)*(1+SUM($B87:$B$228))</f>
        <v>235.24770000000001</v>
      </c>
      <c r="P87" s="4">
        <f>Forward!P87*(1+SUM($B87:$B$228))+(-'Swap - Encargos'!G4-'Swap - Encargos'!$M4-'Swap - Encargos'!$L4+'Swap - Encargos'!S4)*(1+SUM($B87:$B$228))</f>
        <v>225.49650000000003</v>
      </c>
      <c r="Q87" s="4">
        <f>Forward!Q87*(1+SUM($B87:$B$228))+(-'Swap - Encargos'!H4-'Swap - Encargos'!$M4-'Swap - Encargos'!$L4+'Swap - Encargos'!T4)*(1+SUM($B87:$B$228))</f>
        <v>221.83980000000003</v>
      </c>
      <c r="R87" s="4">
        <f>Forward!R87*(1+SUM($B87:$B$228))+(-'Swap - Encargos'!I4-'Swap - Encargos'!$M4-'Swap - Encargos'!$L4+'Swap - Encargos'!U4)*(1+SUM($B87:$B$228))</f>
        <v>216.96420000000001</v>
      </c>
      <c r="S87" s="4">
        <f>Forward!S87*(1+SUM($B87:$B$228))+(-'Swap - Encargos'!J4-'Swap - Encargos'!$M4-'Swap - Encargos'!$L4+'Swap - Encargos'!V4)*(1+SUM($B87:$B$228))</f>
        <v>210.86970000000002</v>
      </c>
      <c r="T87" s="4">
        <f>Forward!T87*(1+SUM($B87:$B$228))+(-'Swap - Encargos'!K4-'Swap - Encargos'!$M4-'Swap - Encargos'!$L4+'Swap - Encargos'!W4)*(1+SUM($B87:$B$228))</f>
        <v>204.77520000000001</v>
      </c>
      <c r="U87" s="4">
        <f>Forward!U87*(1+SUM($B87:$B$228))</f>
        <v>0</v>
      </c>
      <c r="V87" s="6"/>
      <c r="W87" s="20">
        <f t="shared" si="0"/>
        <v>237.17762499999995</v>
      </c>
      <c r="X87" s="20">
        <f t="shared" si="1"/>
        <v>212.13001404040409</v>
      </c>
      <c r="Y87" s="23">
        <f t="shared" si="2"/>
        <v>236.69006499999998</v>
      </c>
      <c r="Z87" s="23">
        <f t="shared" si="3"/>
        <v>209.21158600000004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137.45817500000001</v>
      </c>
      <c r="AJ87" s="9">
        <f t="shared" si="8"/>
        <v>0.36691147776053445</v>
      </c>
      <c r="AK87" s="9">
        <f t="shared" si="9"/>
        <v>0.36691147776053445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Encargos'!$M5-'Swap - Encargos'!$L5+'Swap - Encargos'!N5)*(1+SUM($B88:$B$228))</f>
        <v>232.08960000000002</v>
      </c>
      <c r="L88" s="4">
        <f>Forward!L88*(1+SUM($B88:$B$228))+(-'Swap - Encargos'!C5-'Swap - Encargos'!$M5-'Swap - Encargos'!$L5+'Swap - Encargos'!O5)*(1+SUM($B88:$B$228))</f>
        <v>299.7824</v>
      </c>
      <c r="M88" s="4">
        <f>Forward!M88*(1+SUM($B88:$B$228))+(-'Swap - Encargos'!D5-'Swap - Encargos'!$M5-'Swap - Encargos'!$L5+'Swap - Encargos'!P5)*(1+SUM($B88:$B$228))</f>
        <v>264.72720000000004</v>
      </c>
      <c r="N88" s="4">
        <f>Forward!N88*(1+SUM($B88:$B$228))+(-'Swap - Encargos'!E5-'Swap - Encargos'!$M5-'Swap - Encargos'!$L5+'Swap - Encargos'!Q5)*(1+SUM($B88:$B$228))</f>
        <v>229.67200000000003</v>
      </c>
      <c r="O88" s="4">
        <f>Forward!O88*(1+SUM($B88:$B$228))+(-'Swap - Encargos'!F5-'Swap - Encargos'!$M5-'Swap - Encargos'!$L5+'Swap - Encargos'!R5)*(1+SUM($B88:$B$228))</f>
        <v>227.25440000000003</v>
      </c>
      <c r="P88" s="4">
        <f>Forward!P88*(1+SUM($B88:$B$228))+(-'Swap - Encargos'!G5-'Swap - Encargos'!$M5-'Swap - Encargos'!$L5+'Swap - Encargos'!S5)*(1+SUM($B88:$B$228))</f>
        <v>222.41920000000002</v>
      </c>
      <c r="Q88" s="4">
        <f>Forward!Q88*(1+SUM($B88:$B$228))+(-'Swap - Encargos'!H5-'Swap - Encargos'!$M5-'Swap - Encargos'!$L5+'Swap - Encargos'!T5)*(1+SUM($B88:$B$228))</f>
        <v>218.7928</v>
      </c>
      <c r="R88" s="4">
        <f>Forward!R88*(1+SUM($B88:$B$228))+(-'Swap - Encargos'!I5-'Swap - Encargos'!$M5-'Swap - Encargos'!$L5+'Swap - Encargos'!U5)*(1+SUM($B88:$B$228))</f>
        <v>213.95760000000001</v>
      </c>
      <c r="S88" s="4">
        <f>Forward!S88*(1+SUM($B88:$B$228))+(-'Swap - Encargos'!J5-'Swap - Encargos'!$M5-'Swap - Encargos'!$L5+'Swap - Encargos'!V5)*(1+SUM($B88:$B$228))</f>
        <v>207.9136</v>
      </c>
      <c r="T88" s="4">
        <f>Forward!T88*(1+SUM($B88:$B$228))+(-'Swap - Encargos'!K5-'Swap - Encargos'!$M5-'Swap - Encargos'!$L5+'Swap - Encargos'!W5)*(1+SUM($B88:$B$228))</f>
        <v>201.86959999999999</v>
      </c>
      <c r="U88" s="4">
        <f>Forward!U88*(1+SUM($B88:$B$228))</f>
        <v>0</v>
      </c>
      <c r="V88" s="6"/>
      <c r="W88" s="20">
        <f t="shared" si="0"/>
        <v>265.39875555555562</v>
      </c>
      <c r="X88" s="20">
        <f t="shared" si="1"/>
        <v>212.13001404040409</v>
      </c>
      <c r="Y88" s="23">
        <f t="shared" si="2"/>
        <v>250.38277333333335</v>
      </c>
      <c r="Z88" s="23">
        <f t="shared" si="3"/>
        <v>209.21158600000004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109.23704444444434</v>
      </c>
      <c r="AJ88" s="9">
        <f t="shared" si="8"/>
        <v>0.29158196959405469</v>
      </c>
      <c r="AK88" s="9">
        <f t="shared" si="9"/>
        <v>0.29158196959405469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Encargos'!$M6-'Swap - Encargos'!$L6+'Swap - Encargos'!N6)*(1+SUM($B89:$B$228))</f>
        <v>206.31980000000001</v>
      </c>
      <c r="L89" s="4">
        <f>Forward!L89*(1+SUM($B89:$B$228))+(-'Swap - Encargos'!C6-'Swap - Encargos'!$M6-'Swap - Encargos'!$L6+'Swap - Encargos'!O6)*(1+SUM($B89:$B$228))</f>
        <v>289.80180000000001</v>
      </c>
      <c r="M89" s="4">
        <f>Forward!M89*(1+SUM($B89:$B$228))+(-'Swap - Encargos'!D6-'Swap - Encargos'!$M6-'Swap - Encargos'!$L6+'Swap - Encargos'!P6)*(1+SUM($B89:$B$228))</f>
        <v>265.94980000000004</v>
      </c>
      <c r="N89" s="4">
        <f>Forward!N89*(1+SUM($B89:$B$228))+(-'Swap - Encargos'!E6-'Swap - Encargos'!$M6-'Swap - Encargos'!$L6+'Swap - Encargos'!Q6)*(1+SUM($B89:$B$228))</f>
        <v>239.71260000000001</v>
      </c>
      <c r="O89" s="4">
        <f>Forward!O89*(1+SUM($B89:$B$228))+(-'Swap - Encargos'!F6-'Swap - Encargos'!$M6-'Swap - Encargos'!$L6+'Swap - Encargos'!R6)*(1+SUM($B89:$B$228))</f>
        <v>227.78660000000002</v>
      </c>
      <c r="P89" s="4">
        <f>Forward!P89*(1+SUM($B89:$B$228))+(-'Swap - Encargos'!G6-'Swap - Encargos'!$M6-'Swap - Encargos'!$L6+'Swap - Encargos'!S6)*(1+SUM($B89:$B$228))</f>
        <v>221.82360000000003</v>
      </c>
      <c r="Q89" s="4">
        <f>Forward!Q89*(1+SUM($B89:$B$228))+(-'Swap - Encargos'!H6-'Swap - Encargos'!$M6-'Swap - Encargos'!$L6+'Swap - Encargos'!T6)*(1+SUM($B89:$B$228))</f>
        <v>218.2458</v>
      </c>
      <c r="R89" s="4">
        <f>Forward!R89*(1+SUM($B89:$B$228))+(-'Swap - Encargos'!I6-'Swap - Encargos'!$M6-'Swap - Encargos'!$L6+'Swap - Encargos'!U6)*(1+SUM($B89:$B$228))</f>
        <v>215.86060000000001</v>
      </c>
      <c r="S89" s="4">
        <f>Forward!S89*(1+SUM($B89:$B$228))+(-'Swap - Encargos'!J6-'Swap - Encargos'!$M6-'Swap - Encargos'!$L6+'Swap - Encargos'!V6)*(1+SUM($B89:$B$228))</f>
        <v>209.89760000000001</v>
      </c>
      <c r="T89" s="4">
        <f>Forward!T89*(1+SUM($B89:$B$228))+(-'Swap - Encargos'!K6-'Swap - Encargos'!$M6-'Swap - Encargos'!$L6+'Swap - Encargos'!W6)*(1+SUM($B89:$B$228))</f>
        <v>203.93460000000002</v>
      </c>
      <c r="U89" s="4">
        <f>Forward!U89*(1+SUM($B89:$B$228))</f>
        <v>0</v>
      </c>
      <c r="V89" s="6"/>
      <c r="W89" s="20">
        <f t="shared" si="0"/>
        <v>256.80653333333339</v>
      </c>
      <c r="X89" s="20">
        <f t="shared" si="1"/>
        <v>212.13001404040409</v>
      </c>
      <c r="Y89" s="23">
        <f t="shared" si="2"/>
        <v>246.68931000000006</v>
      </c>
      <c r="Z89" s="23">
        <f t="shared" si="3"/>
        <v>209.21158600000004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117.82926666666657</v>
      </c>
      <c r="AJ89" s="9">
        <f t="shared" si="8"/>
        <v>0.31451683652941492</v>
      </c>
      <c r="AK89" s="9">
        <f t="shared" si="9"/>
        <v>0.31451683652941492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Encargos'!$M7-'Swap - Encargos'!$L7+'Swap - Encargos'!N7)*(1+SUM($B90:$B$228))</f>
        <v>199.75800000000001</v>
      </c>
      <c r="L90" s="4">
        <f>Forward!L90*(1+SUM($B90:$B$228))+(-'Swap - Encargos'!C7-'Swap - Encargos'!$M7-'Swap - Encargos'!$L7+'Swap - Encargos'!O7)*(1+SUM($B90:$B$228))</f>
        <v>258.858</v>
      </c>
      <c r="M90" s="4">
        <f>Forward!M90*(1+SUM($B90:$B$228))+(-'Swap - Encargos'!D7-'Swap - Encargos'!$M7-'Swap - Encargos'!$L7+'Swap - Encargos'!P7)*(1+SUM($B90:$B$228))</f>
        <v>267.13200000000001</v>
      </c>
      <c r="N90" s="4">
        <f>Forward!N90*(1+SUM($B90:$B$228))+(-'Swap - Encargos'!E7-'Swap - Encargos'!$M7-'Swap - Encargos'!$L7+'Swap - Encargos'!Q7)*(1+SUM($B90:$B$228))</f>
        <v>249.40199999999999</v>
      </c>
      <c r="O90" s="4">
        <f>Forward!O90*(1+SUM($B90:$B$228))+(-'Swap - Encargos'!F7-'Swap - Encargos'!$M7-'Swap - Encargos'!$L7+'Swap - Encargos'!R7)*(1+SUM($B90:$B$228))</f>
        <v>230.48999999999998</v>
      </c>
      <c r="P90" s="4">
        <f>Forward!P90*(1+SUM($B90:$B$228))+(-'Swap - Encargos'!G7-'Swap - Encargos'!$M7-'Swap - Encargos'!$L7+'Swap - Encargos'!S7)*(1+SUM($B90:$B$228))</f>
        <v>226.94399999999999</v>
      </c>
      <c r="Q90" s="4">
        <f>Forward!Q90*(1+SUM($B90:$B$228))+(-'Swap - Encargos'!H7-'Swap - Encargos'!$M7-'Swap - Encargos'!$L7+'Swap - Encargos'!T7)*(1+SUM($B90:$B$228))</f>
        <v>223.398</v>
      </c>
      <c r="R90" s="4">
        <f>Forward!R90*(1+SUM($B90:$B$228))+(-'Swap - Encargos'!I7-'Swap - Encargos'!$M7-'Swap - Encargos'!$L7+'Swap - Encargos'!U7)*(1+SUM($B90:$B$228))</f>
        <v>221.03399999999999</v>
      </c>
      <c r="S90" s="4">
        <f>Forward!S90*(1+SUM($B90:$B$228))+(-'Swap - Encargos'!J7-'Swap - Encargos'!$M7-'Swap - Encargos'!$L7+'Swap - Encargos'!V7)*(1+SUM($B90:$B$228))</f>
        <v>215.124</v>
      </c>
      <c r="T90" s="4">
        <f>Forward!T90*(1+SUM($B90:$B$228))+(-'Swap - Encargos'!K7-'Swap - Encargos'!$M7-'Swap - Encargos'!$L7+'Swap - Encargos'!W7)*(1+SUM($B90:$B$228))</f>
        <v>209.214</v>
      </c>
      <c r="U90" s="4">
        <f>Forward!U90*(1+SUM($B90:$B$228))</f>
        <v>0</v>
      </c>
      <c r="V90" s="6"/>
      <c r="W90" s="20">
        <f t="shared" si="0"/>
        <v>247.43199999999999</v>
      </c>
      <c r="X90" s="20">
        <f t="shared" si="1"/>
        <v>212.13001404040409</v>
      </c>
      <c r="Y90" s="23">
        <f t="shared" si="2"/>
        <v>242.94039999999998</v>
      </c>
      <c r="Z90" s="23">
        <f t="shared" si="3"/>
        <v>209.21158600000004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127.20379999999997</v>
      </c>
      <c r="AJ90" s="9">
        <f t="shared" si="8"/>
        <v>0.33953989447885113</v>
      </c>
      <c r="AK90" s="9">
        <f t="shared" si="9"/>
        <v>0.33953989447885113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Encargos'!$M8-'Swap - Encargos'!$L8+'Swap - Encargos'!N8)*(1+SUM($B91:$B$228))</f>
        <v>196.60910000000001</v>
      </c>
      <c r="L91" s="4">
        <f>Forward!L91*(1+SUM($B91:$B$228))+(-'Swap - Encargos'!C8-'Swap - Encargos'!$M8-'Swap - Encargos'!$L8+'Swap - Encargos'!O8)*(1+SUM($B91:$B$228))</f>
        <v>264.89249999999998</v>
      </c>
      <c r="M91" s="4">
        <f>Forward!M91*(1+SUM($B91:$B$228))+(-'Swap - Encargos'!D8-'Swap - Encargos'!$M8-'Swap - Encargos'!$L8+'Swap - Encargos'!P8)*(1+SUM($B91:$B$228))</f>
        <v>260.18329999999997</v>
      </c>
      <c r="N91" s="4">
        <f>Forward!N91*(1+SUM($B91:$B$228))+(-'Swap - Encargos'!E8-'Swap - Encargos'!$M8-'Swap - Encargos'!$L8+'Swap - Encargos'!Q8)*(1+SUM($B91:$B$228))</f>
        <v>228.39620000000002</v>
      </c>
      <c r="O91" s="4">
        <f>Forward!O91*(1+SUM($B91:$B$228))+(-'Swap - Encargos'!F8-'Swap - Encargos'!$M8-'Swap - Encargos'!$L8+'Swap - Encargos'!R8)*(1+SUM($B91:$B$228))</f>
        <v>222.50969999999998</v>
      </c>
      <c r="P91" s="4">
        <f>Forward!P91*(1+SUM($B91:$B$228))+(-'Swap - Encargos'!G8-'Swap - Encargos'!$M8-'Swap - Encargos'!$L8+'Swap - Encargos'!S8)*(1+SUM($B91:$B$228))</f>
        <v>217.8005</v>
      </c>
      <c r="Q91" s="4">
        <f>Forward!Q91*(1+SUM($B91:$B$228))+(-'Swap - Encargos'!H8-'Swap - Encargos'!$M8-'Swap - Encargos'!$L8+'Swap - Encargos'!T8)*(1+SUM($B91:$B$228))</f>
        <v>214.26859999999999</v>
      </c>
      <c r="R91" s="4">
        <f>Forward!R91*(1+SUM($B91:$B$228))+(-'Swap - Encargos'!I8-'Swap - Encargos'!$M8-'Swap - Encargos'!$L8+'Swap - Encargos'!U8)*(1+SUM($B91:$B$228))</f>
        <v>211.91400000000002</v>
      </c>
      <c r="S91" s="4">
        <f>Forward!S91*(1+SUM($B91:$B$228))+(-'Swap - Encargos'!J8-'Swap - Encargos'!$M8-'Swap - Encargos'!$L8+'Swap - Encargos'!V8)*(1+SUM($B91:$B$228))</f>
        <v>206.0275</v>
      </c>
      <c r="T91" s="4">
        <f>Forward!T91*(1+SUM($B91:$B$228))+(-'Swap - Encargos'!K8-'Swap - Encargos'!$M8-'Swap - Encargos'!$L8+'Swap - Encargos'!W8)*(1+SUM($B91:$B$228))</f>
        <v>200.14100000000002</v>
      </c>
      <c r="U91" s="4">
        <f>Forward!U91*(1+SUM($B91:$B$228))</f>
        <v>0</v>
      </c>
      <c r="V91" s="6"/>
      <c r="W91" s="20">
        <f t="shared" si="0"/>
        <v>244.97650833333333</v>
      </c>
      <c r="X91" s="20">
        <f t="shared" si="1"/>
        <v>212.13001404040409</v>
      </c>
      <c r="Y91" s="23">
        <f t="shared" si="2"/>
        <v>236.28411</v>
      </c>
      <c r="Z91" s="23">
        <f t="shared" si="3"/>
        <v>209.21158600000004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129.65929166666663</v>
      </c>
      <c r="AJ91" s="9">
        <f t="shared" si="8"/>
        <v>0.34609423783489629</v>
      </c>
      <c r="AK91" s="9">
        <f t="shared" si="9"/>
        <v>0.34609423783489629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Encargos'!$M9-'Swap - Encargos'!$L9+'Swap - Encargos'!N9)*(1+SUM($B92:$B$228))</f>
        <v>108.86580000000001</v>
      </c>
      <c r="L92" s="4">
        <f>Forward!L92*(1+SUM($B92:$B$228))+(-'Swap - Encargos'!C9-'Swap - Encargos'!$M9-'Swap - Encargos'!$L9+'Swap - Encargos'!O9)*(1+SUM($B92:$B$228))</f>
        <v>238.80240000000001</v>
      </c>
      <c r="M92" s="4">
        <f>Forward!M92*(1+SUM($B92:$B$228))+(-'Swap - Encargos'!D9-'Swap - Encargos'!$M9-'Swap - Encargos'!$L9+'Swap - Encargos'!P9)*(1+SUM($B92:$B$228))</f>
        <v>243.48480000000001</v>
      </c>
      <c r="N92" s="4">
        <f>Forward!N92*(1+SUM($B92:$B$228))+(-'Swap - Encargos'!E9-'Swap - Encargos'!$M9-'Swap - Encargos'!$L9+'Swap - Encargos'!Q9)*(1+SUM($B92:$B$228))</f>
        <v>232.94940000000003</v>
      </c>
      <c r="O92" s="4">
        <f>Forward!O92*(1+SUM($B92:$B$228))+(-'Swap - Encargos'!F9-'Swap - Encargos'!$M9-'Swap - Encargos'!$L9+'Swap - Encargos'!R9)*(1+SUM($B92:$B$228))</f>
        <v>223.58460000000002</v>
      </c>
      <c r="P92" s="4">
        <f>Forward!P92*(1+SUM($B92:$B$228))+(-'Swap - Encargos'!G9-'Swap - Encargos'!$M9-'Swap - Encargos'!$L9+'Swap - Encargos'!S9)*(1+SUM($B92:$B$228))</f>
        <v>216.56100000000004</v>
      </c>
      <c r="Q92" s="4">
        <f>Forward!Q92*(1+SUM($B92:$B$228))+(-'Swap - Encargos'!H9-'Swap - Encargos'!$M9-'Swap - Encargos'!$L9+'Swap - Encargos'!T9)*(1+SUM($B92:$B$228))</f>
        <v>213.04920000000001</v>
      </c>
      <c r="R92" s="4">
        <f>Forward!R92*(1+SUM($B92:$B$228))+(-'Swap - Encargos'!I9-'Swap - Encargos'!$M9-'Swap - Encargos'!$L9+'Swap - Encargos'!U9)*(1+SUM($B92:$B$228))</f>
        <v>210.708</v>
      </c>
      <c r="S92" s="4">
        <f>Forward!S92*(1+SUM($B92:$B$228))+(-'Swap - Encargos'!J9-'Swap - Encargos'!$M9-'Swap - Encargos'!$L9+'Swap - Encargos'!V9)*(1+SUM($B92:$B$228))</f>
        <v>204.85500000000002</v>
      </c>
      <c r="T92" s="4">
        <f>Forward!T92*(1+SUM($B92:$B$228))+(-'Swap - Encargos'!K9-'Swap - Encargos'!$M9-'Swap - Encargos'!$L9+'Swap - Encargos'!W9)*(1+SUM($B92:$B$228))</f>
        <v>199.00200000000001</v>
      </c>
      <c r="U92" s="4">
        <f>Forward!U92*(1+SUM($B92:$B$228))</f>
        <v>0</v>
      </c>
      <c r="V92" s="6"/>
      <c r="W92" s="20">
        <f t="shared" si="0"/>
        <v>217.73160000000001</v>
      </c>
      <c r="X92" s="20">
        <f t="shared" si="1"/>
        <v>212.13001404040409</v>
      </c>
      <c r="Y92" s="23">
        <f t="shared" si="2"/>
        <v>220.30691999999999</v>
      </c>
      <c r="Z92" s="23">
        <f t="shared" si="3"/>
        <v>209.21158600000004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156.90419999999995</v>
      </c>
      <c r="AJ92" s="9">
        <f t="shared" si="8"/>
        <v>0.41881795599886601</v>
      </c>
      <c r="AK92" s="9">
        <f t="shared" si="9"/>
        <v>0.41881795599886601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Encargos'!$M10-'Swap - Encargos'!$L10+'Swap - Encargos'!N10)*(1+SUM($B93:$B$228))</f>
        <v>128.3366</v>
      </c>
      <c r="L93" s="4">
        <f>Forward!L93*(1+SUM($B93:$B$228))+(-'Swap - Encargos'!C10-'Swap - Encargos'!$M10-'Swap - Encargos'!$L10+'Swap - Encargos'!O10)*(1+SUM($B93:$B$228))</f>
        <v>235.48000000000002</v>
      </c>
      <c r="M93" s="4">
        <f>Forward!M93*(1+SUM($B93:$B$228))+(-'Swap - Encargos'!D10-'Swap - Encargos'!$M10-'Swap - Encargos'!$L10+'Swap - Encargos'!P10)*(1+SUM($B93:$B$228))</f>
        <v>239.01220000000001</v>
      </c>
      <c r="N93" s="4">
        <f>Forward!N93*(1+SUM($B93:$B$228))+(-'Swap - Encargos'!E10-'Swap - Encargos'!$M10-'Swap - Encargos'!$L10+'Swap - Encargos'!Q10)*(1+SUM($B93:$B$228))</f>
        <v>228.41560000000001</v>
      </c>
      <c r="O93" s="4">
        <f>Forward!O93*(1+SUM($B93:$B$228))+(-'Swap - Encargos'!F10-'Swap - Encargos'!$M10-'Swap - Encargos'!$L10+'Swap - Encargos'!R10)*(1+SUM($B93:$B$228))</f>
        <v>220.1738</v>
      </c>
      <c r="P93" s="4">
        <f>Forward!P93*(1+SUM($B93:$B$228))+(-'Swap - Encargos'!G10-'Swap - Encargos'!$M10-'Swap - Encargos'!$L10+'Swap - Encargos'!S10)*(1+SUM($B93:$B$228))</f>
        <v>218.99639999999999</v>
      </c>
      <c r="Q93" s="4">
        <f>Forward!Q93*(1+SUM($B93:$B$228))+(-'Swap - Encargos'!H10-'Swap - Encargos'!$M10-'Swap - Encargos'!$L10+'Swap - Encargos'!T10)*(1+SUM($B93:$B$228))</f>
        <v>218.99639999999999</v>
      </c>
      <c r="R93" s="4">
        <f>Forward!R93*(1+SUM($B93:$B$228))+(-'Swap - Encargos'!I10-'Swap - Encargos'!$M10-'Swap - Encargos'!$L10+'Swap - Encargos'!U10)*(1+SUM($B93:$B$228))</f>
        <v>210.75460000000001</v>
      </c>
      <c r="S93" s="4">
        <f>Forward!S93*(1+SUM($B93:$B$228))+(-'Swap - Encargos'!J10-'Swap - Encargos'!$M10-'Swap - Encargos'!$L10+'Swap - Encargos'!V10)*(1+SUM($B93:$B$228))</f>
        <v>204.86760000000001</v>
      </c>
      <c r="T93" s="4">
        <f>Forward!T93*(1+SUM($B93:$B$228))+(-'Swap - Encargos'!K10-'Swap - Encargos'!$M10-'Swap - Encargos'!$L10+'Swap - Encargos'!W10)*(1+SUM($B93:$B$228))</f>
        <v>198.98060000000001</v>
      </c>
      <c r="U93" s="4">
        <f>Forward!U93*(1+SUM($B93:$B$228))</f>
        <v>0</v>
      </c>
      <c r="V93" s="6"/>
      <c r="W93" s="20">
        <f t="shared" si="0"/>
        <v>220.4027388888889</v>
      </c>
      <c r="X93" s="20">
        <f t="shared" si="1"/>
        <v>212.13001404040409</v>
      </c>
      <c r="Y93" s="23">
        <f t="shared" si="2"/>
        <v>220.86061666666669</v>
      </c>
      <c r="Z93" s="23">
        <f t="shared" si="3"/>
        <v>209.21158600000004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154.23306111111106</v>
      </c>
      <c r="AJ93" s="9">
        <f t="shared" si="8"/>
        <v>0.41168799434306885</v>
      </c>
      <c r="AK93" s="9">
        <f t="shared" si="9"/>
        <v>0.41168799434306885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Encargos'!$M11-'Swap - Encargos'!$L11+'Swap - Encargos'!N11)*(1+SUM($B94:$B$228))</f>
        <v>145.26300000000001</v>
      </c>
      <c r="L94" s="4">
        <f>Forward!L94*(1+SUM($B94:$B$228))+(-'Swap - Encargos'!C11-'Swap - Encargos'!$M11-'Swap - Encargos'!$L11+'Swap - Encargos'!O11)*(1+SUM($B94:$B$228))</f>
        <v>213.76100000000002</v>
      </c>
      <c r="M94" s="4">
        <f>Forward!M94*(1+SUM($B94:$B$228))+(-'Swap - Encargos'!D11-'Swap - Encargos'!$M11-'Swap - Encargos'!$L11+'Swap - Encargos'!P11)*(1+SUM($B94:$B$228))</f>
        <v>238.56200000000001</v>
      </c>
      <c r="N94" s="4">
        <f>Forward!N94*(1+SUM($B94:$B$228))+(-'Swap - Encargos'!E11-'Swap - Encargos'!$M11-'Swap - Encargos'!$L11+'Swap - Encargos'!Q11)*(1+SUM($B94:$B$228))</f>
        <v>233.83800000000002</v>
      </c>
      <c r="O94" s="4">
        <f>Forward!O94*(1+SUM($B94:$B$228))+(-'Swap - Encargos'!F11-'Swap - Encargos'!$M11-'Swap - Encargos'!$L11+'Swap - Encargos'!R11)*(1+SUM($B94:$B$228))</f>
        <v>225.571</v>
      </c>
      <c r="P94" s="4">
        <f>Forward!P94*(1+SUM($B94:$B$228))+(-'Swap - Encargos'!G11-'Swap - Encargos'!$M11-'Swap - Encargos'!$L11+'Swap - Encargos'!S11)*(1+SUM($B94:$B$228))</f>
        <v>223.209</v>
      </c>
      <c r="Q94" s="4">
        <f>Forward!Q94*(1+SUM($B94:$B$228))+(-'Swap - Encargos'!H11-'Swap - Encargos'!$M11-'Swap - Encargos'!$L11+'Swap - Encargos'!T11)*(1+SUM($B94:$B$228))</f>
        <v>216.12299999999999</v>
      </c>
      <c r="R94" s="4">
        <f>Forward!R94*(1+SUM($B94:$B$228))+(-'Swap - Encargos'!I11-'Swap - Encargos'!$M11-'Swap - Encargos'!$L11+'Swap - Encargos'!U11)*(1+SUM($B94:$B$228))</f>
        <v>209.03700000000001</v>
      </c>
      <c r="S94" s="4">
        <f>Forward!S94*(1+SUM($B94:$B$228))+(-'Swap - Encargos'!J11-'Swap - Encargos'!$M11-'Swap - Encargos'!$L11+'Swap - Encargos'!V11)*(1+SUM($B94:$B$228))</f>
        <v>205.494</v>
      </c>
      <c r="T94" s="4">
        <f>Forward!T94*(1+SUM($B94:$B$228))+(-'Swap - Encargos'!K11-'Swap - Encargos'!$M11-'Swap - Encargos'!$L11+'Swap - Encargos'!W11)*(1+SUM($B94:$B$228))</f>
        <v>201.95099999999999</v>
      </c>
      <c r="U94" s="4">
        <f>Forward!U94*(1+SUM($B94:$B$228))</f>
        <v>0</v>
      </c>
      <c r="V94" s="6"/>
      <c r="W94" s="20">
        <f t="shared" si="0"/>
        <v>218.8786666666667</v>
      </c>
      <c r="X94" s="20">
        <f t="shared" si="1"/>
        <v>212.13001404040409</v>
      </c>
      <c r="Y94" s="23">
        <f t="shared" si="2"/>
        <v>221.79179999999999</v>
      </c>
      <c r="Z94" s="23">
        <f t="shared" si="3"/>
        <v>209.21158600000004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155.75713333333326</v>
      </c>
      <c r="AJ94" s="9">
        <f t="shared" si="8"/>
        <v>0.41575613791670007</v>
      </c>
      <c r="AK94" s="9">
        <f t="shared" si="9"/>
        <v>0.41575613791670007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Encargos'!$M12-'Swap - Encargos'!$L12+'Swap - Encargos'!N12)*(1+SUM($B95:$B$228))</f>
        <v>123.12560000000001</v>
      </c>
      <c r="L95" s="4">
        <f>Forward!L95*(1+SUM($B95:$B$228))+(-'Swap - Encargos'!C12-'Swap - Encargos'!$M12-'Swap - Encargos'!$L12+'Swap - Encargos'!O12)*(1+SUM($B95:$B$228))</f>
        <v>185.8723</v>
      </c>
      <c r="M95" s="4">
        <f>Forward!M95*(1+SUM($B95:$B$228))+(-'Swap - Encargos'!D12-'Swap - Encargos'!$M12-'Swap - Encargos'!$L12+'Swap - Encargos'!P12)*(1+SUM($B95:$B$228))</f>
        <v>211.91810000000001</v>
      </c>
      <c r="N95" s="4">
        <f>Forward!N95*(1+SUM($B95:$B$228))+(-'Swap - Encargos'!E12-'Swap - Encargos'!$M12-'Swap - Encargos'!$L12+'Swap - Encargos'!Q12)*(1+SUM($B95:$B$228))</f>
        <v>220.2054</v>
      </c>
      <c r="O95" s="4">
        <f>Forward!O95*(1+SUM($B95:$B$228))+(-'Swap - Encargos'!F12-'Swap - Encargos'!$M12-'Swap - Encargos'!$L12+'Swap - Encargos'!R12)*(1+SUM($B95:$B$228))</f>
        <v>205.99859999999998</v>
      </c>
      <c r="P95" s="4">
        <f>Forward!P95*(1+SUM($B95:$B$228))+(-'Swap - Encargos'!G12-'Swap - Encargos'!$M12-'Swap - Encargos'!$L12+'Swap - Encargos'!S12)*(1+SUM($B95:$B$228))</f>
        <v>208.3664</v>
      </c>
      <c r="Q95" s="4">
        <f>Forward!Q95*(1+SUM($B95:$B$228))+(-'Swap - Encargos'!H12-'Swap - Encargos'!$M12-'Swap - Encargos'!$L12+'Swap - Encargos'!T12)*(1+SUM($B95:$B$228))</f>
        <v>201.26300000000001</v>
      </c>
      <c r="R95" s="4">
        <f>Forward!R95*(1+SUM($B95:$B$228))+(-'Swap - Encargos'!I12-'Swap - Encargos'!$M12-'Swap - Encargos'!$L12+'Swap - Encargos'!U12)*(1+SUM($B95:$B$228))</f>
        <v>197.71129999999999</v>
      </c>
      <c r="S95" s="4">
        <f>Forward!S95*(1+SUM($B95:$B$228))+(-'Swap - Encargos'!J12-'Swap - Encargos'!$M12-'Swap - Encargos'!$L12+'Swap - Encargos'!V12)*(1+SUM($B95:$B$228))</f>
        <v>194.15959999999998</v>
      </c>
      <c r="T95" s="4">
        <f>Forward!T95*(1+SUM($B95:$B$228))+(-'Swap - Encargos'!K12-'Swap - Encargos'!$M12-'Swap - Encargos'!$L12+'Swap - Encargos'!W12)*(1+SUM($B95:$B$228))</f>
        <v>190.60789999999997</v>
      </c>
      <c r="U95" s="4">
        <f>Forward!U95*(1+SUM($B95:$B$228))</f>
        <v>0</v>
      </c>
      <c r="V95" s="6"/>
      <c r="W95" s="20">
        <f t="shared" si="0"/>
        <v>197.90861666666669</v>
      </c>
      <c r="X95" s="20">
        <f t="shared" si="1"/>
        <v>212.13001404040409</v>
      </c>
      <c r="Y95" s="23">
        <f t="shared" si="2"/>
        <v>202.21012000000002</v>
      </c>
      <c r="Z95" s="23">
        <f t="shared" si="3"/>
        <v>209.21158600000004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176.72718333333327</v>
      </c>
      <c r="AJ95" s="9">
        <f t="shared" si="8"/>
        <v>0.47173063368031909</v>
      </c>
      <c r="AK95" s="9">
        <f t="shared" si="9"/>
        <v>0.47173063368031909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Encargos'!$M13-'Swap - Encargos'!$L13+'Swap - Encargos'!N13)*(1+SUM($B96:$B$228))</f>
        <v>121.334</v>
      </c>
      <c r="L96" s="4">
        <f>Forward!L96*(1+SUM($B96:$B$228))+(-'Swap - Encargos'!C13-'Swap - Encargos'!$M13-'Swap - Encargos'!$L13+'Swap - Encargos'!O13)*(1+SUM($B96:$B$228))</f>
        <v>140.18199999999999</v>
      </c>
      <c r="M96" s="4">
        <f>Forward!M96*(1+SUM($B96:$B$228))+(-'Swap - Encargos'!D13-'Swap - Encargos'!$M13-'Swap - Encargos'!$L13+'Swap - Encargos'!P13)*(1+SUM($B96:$B$228))</f>
        <v>180.23399999999998</v>
      </c>
      <c r="N96" s="4">
        <f>Forward!N96*(1+SUM($B96:$B$228))+(-'Swap - Encargos'!E13-'Swap - Encargos'!$M13-'Swap - Encargos'!$L13+'Swap - Encargos'!Q13)*(1+SUM($B96:$B$228))</f>
        <v>197.904</v>
      </c>
      <c r="O96" s="4">
        <f>Forward!O96*(1+SUM($B96:$B$228))+(-'Swap - Encargos'!F13-'Swap - Encargos'!$M13-'Swap - Encargos'!$L13+'Swap - Encargos'!R13)*(1+SUM($B96:$B$228))</f>
        <v>189.65799999999999</v>
      </c>
      <c r="P96" s="4">
        <f>Forward!P96*(1+SUM($B96:$B$228))+(-'Swap - Encargos'!G13-'Swap - Encargos'!$M13-'Swap - Encargos'!$L13+'Swap - Encargos'!S13)*(1+SUM($B96:$B$228))</f>
        <v>201.43799999999999</v>
      </c>
      <c r="Q96" s="4">
        <f>Forward!Q96*(1+SUM($B96:$B$228))+(-'Swap - Encargos'!H13-'Swap - Encargos'!$M13-'Swap - Encargos'!$L13+'Swap - Encargos'!T13)*(1+SUM($B96:$B$228))</f>
        <v>194.37</v>
      </c>
      <c r="R96" s="4">
        <f>Forward!R96*(1+SUM($B96:$B$228))+(-'Swap - Encargos'!I13-'Swap - Encargos'!$M13-'Swap - Encargos'!$L13+'Swap - Encargos'!U13)*(1+SUM($B96:$B$228))</f>
        <v>194.36999999999998</v>
      </c>
      <c r="S96" s="4">
        <f>Forward!S96*(1+SUM($B96:$B$228))+(-'Swap - Encargos'!J13-'Swap - Encargos'!$M13-'Swap - Encargos'!$L13+'Swap - Encargos'!V13)*(1+SUM($B96:$B$228))</f>
        <v>192.01399999999998</v>
      </c>
      <c r="T96" s="4">
        <f>Forward!T96*(1+SUM($B96:$B$228))+(-'Swap - Encargos'!K13-'Swap - Encargos'!$M13-'Swap - Encargos'!$L13+'Swap - Encargos'!W13)*(1+SUM($B96:$B$228))</f>
        <v>183.768</v>
      </c>
      <c r="U96" s="4">
        <f>Forward!U96*(1+SUM($B96:$B$228))</f>
        <v>0</v>
      </c>
      <c r="V96" s="6"/>
      <c r="W96" s="20">
        <f t="shared" si="0"/>
        <v>168.51944444444445</v>
      </c>
      <c r="X96" s="20">
        <f t="shared" si="1"/>
        <v>212.13001404040409</v>
      </c>
      <c r="Y96" s="23">
        <f t="shared" si="2"/>
        <v>179.21306666666663</v>
      </c>
      <c r="Z96" s="23">
        <f t="shared" si="3"/>
        <v>209.21158600000004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206.11635555555551</v>
      </c>
      <c r="AJ96" s="9">
        <f t="shared" si="8"/>
        <v>0.55017794763756034</v>
      </c>
      <c r="AK96" s="9">
        <f t="shared" si="9"/>
        <v>0.55017794763756034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Encargos'!$M14-'Swap - Encargos'!$L14+'Swap - Encargos'!N14)*(1+SUM($B97:$B$228))</f>
        <v>118.5639</v>
      </c>
      <c r="L97" s="4">
        <f>Forward!L97*(1+SUM($B97:$B$228))+(-'Swap - Encargos'!C14-'Swap - Encargos'!$M14-'Swap - Encargos'!$L14+'Swap - Encargos'!O14)*(1+SUM($B97:$B$228))</f>
        <v>133.82459999999998</v>
      </c>
      <c r="M97" s="4">
        <f>Forward!M97*(1+SUM($B97:$B$228))+(-'Swap - Encargos'!D14-'Swap - Encargos'!$M14-'Swap - Encargos'!$L14+'Swap - Encargos'!P14)*(1+SUM($B97:$B$228))</f>
        <v>183.12839999999997</v>
      </c>
      <c r="N97" s="4">
        <f>Forward!N97*(1+SUM($B97:$B$228))+(-'Swap - Encargos'!E14-'Swap - Encargos'!$M14-'Swap - Encargos'!$L14+'Swap - Encargos'!Q14)*(1+SUM($B97:$B$228))</f>
        <v>192.5196</v>
      </c>
      <c r="O97" s="4">
        <f>Forward!O97*(1+SUM($B97:$B$228))+(-'Swap - Encargos'!F14-'Swap - Encargos'!$M14-'Swap - Encargos'!$L14+'Swap - Encargos'!R14)*(1+SUM($B97:$B$228))</f>
        <v>188.99789999999999</v>
      </c>
      <c r="P97" s="4">
        <f>Forward!P97*(1+SUM($B97:$B$228))+(-'Swap - Encargos'!G14-'Swap - Encargos'!$M14-'Swap - Encargos'!$L14+'Swap - Encargos'!S14)*(1+SUM($B97:$B$228))</f>
        <v>207.78029999999998</v>
      </c>
      <c r="Q97" s="4">
        <f>Forward!Q97*(1+SUM($B97:$B$228))+(-'Swap - Encargos'!H14-'Swap - Encargos'!$M14-'Swap - Encargos'!$L14+'Swap - Encargos'!T14)*(1+SUM($B97:$B$228))</f>
        <v>206.60639999999998</v>
      </c>
      <c r="R97" s="4">
        <f>Forward!R97*(1+SUM($B97:$B$228))+(-'Swap - Encargos'!I14-'Swap - Encargos'!$M14-'Swap - Encargos'!$L14+'Swap - Encargos'!U14)*(1+SUM($B97:$B$228))</f>
        <v>196.04130000000001</v>
      </c>
      <c r="S97" s="4">
        <f>Forward!S97*(1+SUM($B97:$B$228))+(-'Swap - Encargos'!J14-'Swap - Encargos'!$M14-'Swap - Encargos'!$L14+'Swap - Encargos'!V14)*(1+SUM($B97:$B$228))</f>
        <v>191.34569999999999</v>
      </c>
      <c r="T97" s="4">
        <f>Forward!T97*(1+SUM($B97:$B$228))+(-'Swap - Encargos'!K14-'Swap - Encargos'!$M14-'Swap - Encargos'!$L14+'Swap - Encargos'!W14)*(1+SUM($B97:$B$228))</f>
        <v>184.3023</v>
      </c>
      <c r="U97" s="4">
        <f>Forward!U97*(1+SUM($B97:$B$228))</f>
        <v>0</v>
      </c>
      <c r="V97" s="6"/>
      <c r="W97" s="20">
        <f t="shared" si="0"/>
        <v>167.76987500000001</v>
      </c>
      <c r="X97" s="20">
        <f t="shared" si="1"/>
        <v>212.13001404040409</v>
      </c>
      <c r="Y97" s="23">
        <f t="shared" si="2"/>
        <v>179.76321999999999</v>
      </c>
      <c r="Z97" s="23">
        <f t="shared" si="3"/>
        <v>209.21158600000004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206.86592499999995</v>
      </c>
      <c r="AJ97" s="9">
        <f t="shared" si="8"/>
        <v>0.55217874266153943</v>
      </c>
      <c r="AK97" s="9">
        <f t="shared" si="9"/>
        <v>0.55217874266153943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Encargos'!$M15-'Swap - Encargos'!$L15+'Swap - Encargos'!O15)*(1+SUM($B98:$B$228))</f>
        <v>126.1116</v>
      </c>
      <c r="M98" s="4">
        <f>Forward!M98*(1+SUM($B98:$B$228))+(-'Swap - Encargos'!D15-'Swap - Encargos'!$M15-'Swap - Encargos'!$L15+'Swap - Encargos'!P15)*(1+SUM($B98:$B$228))</f>
        <v>148.2979</v>
      </c>
      <c r="N98" s="4">
        <f>Forward!N98*(1+SUM($B98:$B$228))+(-'Swap - Encargos'!E15-'Swap - Encargos'!$M15-'Swap - Encargos'!$L15+'Swap - Encargos'!Q15)*(1+SUM($B98:$B$228))</f>
        <v>165.8134</v>
      </c>
      <c r="O98" s="4">
        <f>Forward!O98*(1+SUM($B98:$B$228))+(-'Swap - Encargos'!F15-'Swap - Encargos'!$M15-'Swap - Encargos'!$L15+'Swap - Encargos'!R15)*(1+SUM($B98:$B$228))</f>
        <v>180.99350000000001</v>
      </c>
      <c r="P98" s="4">
        <f>Forward!P98*(1+SUM($B98:$B$228))+(-'Swap - Encargos'!G15-'Swap - Encargos'!$M15-'Swap - Encargos'!$L15+'Swap - Encargos'!S15)*(1+SUM($B98:$B$228))</f>
        <v>210.18599999999998</v>
      </c>
      <c r="Q98" s="4">
        <f>Forward!Q98*(1+SUM($B98:$B$228))+(-'Swap - Encargos'!H15-'Swap - Encargos'!$M15-'Swap - Encargos'!$L15+'Swap - Encargos'!T15)*(1+SUM($B98:$B$228))</f>
        <v>205.51519999999999</v>
      </c>
      <c r="R98" s="4">
        <f>Forward!R98*(1+SUM($B98:$B$228))+(-'Swap - Encargos'!I15-'Swap - Encargos'!$M15-'Swap - Encargos'!$L15+'Swap - Encargos'!U15)*(1+SUM($B98:$B$228))</f>
        <v>198.50899999999999</v>
      </c>
      <c r="S98" s="4">
        <f>Forward!S98*(1+SUM($B98:$B$228))+(-'Swap - Encargos'!J15-'Swap - Encargos'!$M15-'Swap - Encargos'!$L15+'Swap - Encargos'!V15)*(1+SUM($B98:$B$228))</f>
        <v>193.83819999999997</v>
      </c>
      <c r="T98" s="4">
        <f>Forward!T98*(1+SUM($B98:$B$228))+(-'Swap - Encargos'!K15-'Swap - Encargos'!$M15-'Swap - Encargos'!$L15+'Swap - Encargos'!W15)*(1+SUM($B98:$B$228))</f>
        <v>186.83199999999999</v>
      </c>
      <c r="U98" s="4">
        <f>Forward!U98*(1+SUM($B98:$B$228))</f>
        <v>0</v>
      </c>
      <c r="V98" s="6"/>
      <c r="W98" s="20">
        <f t="shared" si="0"/>
        <v>146.74096666666665</v>
      </c>
      <c r="X98" s="20">
        <f t="shared" si="1"/>
        <v>212.13001404040409</v>
      </c>
      <c r="Y98" s="23">
        <f t="shared" si="2"/>
        <v>166.28047999999998</v>
      </c>
      <c r="Z98" s="23">
        <f t="shared" si="3"/>
        <v>209.21158600000004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223.18639333333337</v>
      </c>
      <c r="AJ98" s="9">
        <f t="shared" si="8"/>
        <v>0.60332491582491588</v>
      </c>
      <c r="AK98" s="9">
        <f t="shared" si="9"/>
        <v>0.60332491582491588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Encargos'!$M16-'Swap - Encargos'!$L16+'Swap - Encargos'!O16)*(1+SUM($B99:$B$228))</f>
        <v>130.18880000000001</v>
      </c>
      <c r="M99" s="4">
        <f>Forward!M99*(1+SUM($B99:$B$228))+(-'Swap - Encargos'!D16-'Swap - Encargos'!$M16-'Swap - Encargos'!$L16+'Swap - Encargos'!P16)*(1+SUM($B99:$B$228))</f>
        <v>134.83840000000001</v>
      </c>
      <c r="N99" s="4">
        <f>Forward!N99*(1+SUM($B99:$B$228))+(-'Swap - Encargos'!E16-'Swap - Encargos'!$M16-'Swap - Encargos'!$L16+'Swap - Encargos'!Q16)*(1+SUM($B99:$B$228))</f>
        <v>147.62480000000002</v>
      </c>
      <c r="O99" s="4">
        <f>Forward!O99*(1+SUM($B99:$B$228))+(-'Swap - Encargos'!F16-'Swap - Encargos'!$M16-'Swap - Encargos'!$L16+'Swap - Encargos'!R16)*(1+SUM($B99:$B$228))</f>
        <v>167.38560000000001</v>
      </c>
      <c r="P99" s="4">
        <f>Forward!P99*(1+SUM($B99:$B$228))+(-'Swap - Encargos'!G16-'Swap - Encargos'!$M16-'Swap - Encargos'!$L16+'Swap - Encargos'!S16)*(1+SUM($B99:$B$228))</f>
        <v>212.7192</v>
      </c>
      <c r="Q99" s="4">
        <f>Forward!Q99*(1+SUM($B99:$B$228))+(-'Swap - Encargos'!H16-'Swap - Encargos'!$M16-'Swap - Encargos'!$L16+'Swap - Encargos'!T16)*(1+SUM($B99:$B$228))</f>
        <v>208.06960000000001</v>
      </c>
      <c r="R99" s="4">
        <f>Forward!R99*(1+SUM($B99:$B$228))+(-'Swap - Encargos'!I16-'Swap - Encargos'!$M16-'Swap - Encargos'!$L16+'Swap - Encargos'!U16)*(1+SUM($B99:$B$228))</f>
        <v>202.2576</v>
      </c>
      <c r="S99" s="4">
        <f>Forward!S99*(1+SUM($B99:$B$228))+(-'Swap - Encargos'!J16-'Swap - Encargos'!$M16-'Swap - Encargos'!$L16+'Swap - Encargos'!V16)*(1+SUM($B99:$B$228))</f>
        <v>197.60800000000003</v>
      </c>
      <c r="T99" s="4">
        <f>Forward!T99*(1+SUM($B99:$B$228))+(-'Swap - Encargos'!K16-'Swap - Encargos'!$M16-'Swap - Encargos'!$L16+'Swap - Encargos'!W16)*(1+SUM($B99:$B$228))</f>
        <v>190.6336</v>
      </c>
      <c r="U99" s="4">
        <f>Forward!U99*(1+SUM($B99:$B$228))</f>
        <v>0</v>
      </c>
      <c r="V99" s="6"/>
      <c r="W99" s="20">
        <f t="shared" si="0"/>
        <v>138.58391111111112</v>
      </c>
      <c r="X99" s="20">
        <f t="shared" si="1"/>
        <v>212.13001404040409</v>
      </c>
      <c r="Y99" s="23">
        <f t="shared" si="2"/>
        <v>159.84937333333338</v>
      </c>
      <c r="Z99" s="23">
        <f t="shared" si="3"/>
        <v>209.21158600000004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231.3434488888889</v>
      </c>
      <c r="AJ99" s="9">
        <f t="shared" si="8"/>
        <v>0.62537534095582681</v>
      </c>
      <c r="AK99" s="9">
        <f t="shared" si="9"/>
        <v>0.62537534095582681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Encargos'!$M17-'Swap - Encargos'!$L17+'Swap - Encargos'!O17)*(1+SUM($B100:$B$228))</f>
        <v>124.63199999999999</v>
      </c>
      <c r="M100" s="4">
        <f>Forward!M100*(1+SUM($B100:$B$228))+(-'Swap - Encargos'!D17-'Swap - Encargos'!$M17-'Swap - Encargos'!$L17+'Swap - Encargos'!P17)*(1+SUM($B100:$B$228))</f>
        <v>141.94199999999998</v>
      </c>
      <c r="N100" s="4">
        <f>Forward!N100*(1+SUM($B100:$B$228))+(-'Swap - Encargos'!E17-'Swap - Encargos'!$M17-'Swap - Encargos'!$L17+'Swap - Encargos'!Q17)*(1+SUM($B100:$B$228))</f>
        <v>146.55799999999999</v>
      </c>
      <c r="O100" s="4">
        <f>Forward!O100*(1+SUM($B100:$B$228))+(-'Swap - Encargos'!F17-'Swap - Encargos'!$M17-'Swap - Encargos'!$L17+'Swap - Encargos'!R17)*(1+SUM($B100:$B$228))</f>
        <v>159.25199999999998</v>
      </c>
      <c r="P100" s="4">
        <f>Forward!P100*(1+SUM($B100:$B$228))+(-'Swap - Encargos'!G17-'Swap - Encargos'!$M17-'Swap - Encargos'!$L17+'Swap - Encargos'!S17)*(1+SUM($B100:$B$228))</f>
        <v>184.64</v>
      </c>
      <c r="Q100" s="4">
        <f>Forward!Q100*(1+SUM($B100:$B$228))+(-'Swap - Encargos'!H17-'Swap - Encargos'!$M17-'Swap - Encargos'!$L17+'Swap - Encargos'!T17)*(1+SUM($B100:$B$228))</f>
        <v>200.79599999999996</v>
      </c>
      <c r="R100" s="4">
        <f>Forward!R100*(1+SUM($B100:$B$228))+(-'Swap - Encargos'!I17-'Swap - Encargos'!$M17-'Swap - Encargos'!$L17+'Swap - Encargos'!U17)*(1+SUM($B100:$B$228))</f>
        <v>193.87199999999999</v>
      </c>
      <c r="S100" s="4">
        <f>Forward!S100*(1+SUM($B100:$B$228))+(-'Swap - Encargos'!J17-'Swap - Encargos'!$M17-'Swap - Encargos'!$L17+'Swap - Encargos'!V17)*(1+SUM($B100:$B$228))</f>
        <v>189.25599999999997</v>
      </c>
      <c r="T100" s="4">
        <f>Forward!T100*(1+SUM($B100:$B$228))+(-'Swap - Encargos'!K17-'Swap - Encargos'!$M17-'Swap - Encargos'!$L17+'Swap - Encargos'!W17)*(1+SUM($B100:$B$228))</f>
        <v>182.33199999999999</v>
      </c>
      <c r="U100" s="4">
        <f>Forward!U100*(1+SUM($B100:$B$228))</f>
        <v>0</v>
      </c>
      <c r="V100" s="6"/>
      <c r="W100" s="20">
        <f t="shared" si="0"/>
        <v>139.63399999999999</v>
      </c>
      <c r="X100" s="20">
        <f t="shared" si="1"/>
        <v>212.13001404040409</v>
      </c>
      <c r="Y100" s="23">
        <f t="shared" si="2"/>
        <v>153.9436</v>
      </c>
      <c r="Z100" s="23">
        <f t="shared" si="3"/>
        <v>209.21158600000004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230.29336000000004</v>
      </c>
      <c r="AJ100" s="9">
        <f t="shared" si="8"/>
        <v>0.62253670558457752</v>
      </c>
      <c r="AK100" s="9">
        <f t="shared" si="9"/>
        <v>0.62253670558457752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Encargos'!$M18-'Swap - Encargos'!$L18+'Swap - Encargos'!O18)*(1+SUM($B101:$B$228))</f>
        <v>120.42449999999999</v>
      </c>
      <c r="M101" s="4">
        <f>Forward!M101*(1+SUM($B101:$B$228))+(-'Swap - Encargos'!D18-'Swap - Encargos'!$M18-'Swap - Encargos'!$L18+'Swap - Encargos'!P18)*(1+SUM($B101:$B$228))</f>
        <v>125.0121</v>
      </c>
      <c r="N101" s="4">
        <f>Forward!N101*(1+SUM($B101:$B$228))+(-'Swap - Encargos'!E18-'Swap - Encargos'!$M18-'Swap - Encargos'!$L18+'Swap - Encargos'!Q18)*(1+SUM($B101:$B$228))</f>
        <v>130.74660000000003</v>
      </c>
      <c r="O101" s="4">
        <f>Forward!O101*(1+SUM($B101:$B$228))+(-'Swap - Encargos'!F18-'Swap - Encargos'!$M18-'Swap - Encargos'!$L18+'Swap - Encargos'!R18)*(1+SUM($B101:$B$228))</f>
        <v>144.5094</v>
      </c>
      <c r="P101" s="4">
        <f>Forward!P101*(1+SUM($B101:$B$228))+(-'Swap - Encargos'!G18-'Swap - Encargos'!$M18-'Swap - Encargos'!$L18+'Swap - Encargos'!S18)*(1+SUM($B101:$B$228))</f>
        <v>177.76950000000002</v>
      </c>
      <c r="Q101" s="4">
        <f>Forward!Q101*(1+SUM($B101:$B$228))+(-'Swap - Encargos'!H18-'Swap - Encargos'!$M18-'Swap - Encargos'!$L18+'Swap - Encargos'!T18)*(1+SUM($B101:$B$228))</f>
        <v>193.82610000000003</v>
      </c>
      <c r="R101" s="4">
        <f>Forward!R101*(1+SUM($B101:$B$228))+(-'Swap - Encargos'!I18-'Swap - Encargos'!$M18-'Swap - Encargos'!$L18+'Swap - Encargos'!U18)*(1+SUM($B101:$B$228))</f>
        <v>191.53230000000002</v>
      </c>
      <c r="S101" s="4">
        <f>Forward!S101*(1+SUM($B101:$B$228))+(-'Swap - Encargos'!J18-'Swap - Encargos'!$M18-'Swap - Encargos'!$L18+'Swap - Encargos'!V18)*(1+SUM($B101:$B$228))</f>
        <v>190.3854</v>
      </c>
      <c r="T101" s="4">
        <f>Forward!T101*(1+SUM($B101:$B$228))+(-'Swap - Encargos'!K18-'Swap - Encargos'!$M18-'Swap - Encargos'!$L18+'Swap - Encargos'!W18)*(1+SUM($B101:$B$228))</f>
        <v>186.94470000000001</v>
      </c>
      <c r="U101" s="4">
        <f>Forward!U101*(1+SUM($B101:$B$228))</f>
        <v>0</v>
      </c>
      <c r="V101" s="6"/>
      <c r="W101" s="20">
        <f t="shared" si="0"/>
        <v>127.40147499999999</v>
      </c>
      <c r="X101" s="20">
        <f t="shared" si="1"/>
        <v>212.13001404040409</v>
      </c>
      <c r="Y101" s="23">
        <f t="shared" si="2"/>
        <v>143.36250000000001</v>
      </c>
      <c r="Z101" s="23">
        <f t="shared" si="3"/>
        <v>209.21158600000004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242.52588500000002</v>
      </c>
      <c r="AJ101" s="9">
        <f t="shared" si="8"/>
        <v>0.65560407589208869</v>
      </c>
      <c r="AK101" s="9">
        <f t="shared" si="9"/>
        <v>0.65560407589208869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Encargos'!$M19-'Swap - Encargos'!$L19+'Swap - Encargos'!O19)*(1+SUM($B102:$B$228))</f>
        <v>127.81439999999999</v>
      </c>
      <c r="M102" s="4">
        <f>Forward!M102*(1+SUM($B102:$B$228))+(-'Swap - Encargos'!D19-'Swap - Encargos'!$M19-'Swap - Encargos'!$L19+'Swap - Encargos'!P19)*(1+SUM($B102:$B$228))</f>
        <v>125.53200000000001</v>
      </c>
      <c r="N102" s="4">
        <f>Forward!N102*(1+SUM($B102:$B$228))+(-'Swap - Encargos'!E19-'Swap - Encargos'!$M19-'Swap - Encargos'!$L19+'Swap - Encargos'!Q19)*(1+SUM($B102:$B$228))</f>
        <v>143.7912</v>
      </c>
      <c r="O102" s="4">
        <f>Forward!O102*(1+SUM($B102:$B$228))+(-'Swap - Encargos'!F19-'Swap - Encargos'!$M19-'Swap - Encargos'!$L19+'Swap - Encargos'!R19)*(1+SUM($B102:$B$228))</f>
        <v>155.20319999999998</v>
      </c>
      <c r="P102" s="4">
        <f>Forward!P102*(1+SUM($B102:$B$228))+(-'Swap - Encargos'!G19-'Swap - Encargos'!$M19-'Swap - Encargos'!$L19+'Swap - Encargos'!S19)*(1+SUM($B102:$B$228))</f>
        <v>171.17999999999998</v>
      </c>
      <c r="Q102" s="4">
        <f>Forward!Q102*(1+SUM($B102:$B$228))+(-'Swap - Encargos'!H19-'Swap - Encargos'!$M19-'Swap - Encargos'!$L19+'Swap - Encargos'!T19)*(1+SUM($B102:$B$228))</f>
        <v>189.43919999999997</v>
      </c>
      <c r="R102" s="4">
        <f>Forward!R102*(1+SUM($B102:$B$228))+(-'Swap - Encargos'!I19-'Swap - Encargos'!$M19-'Swap - Encargos'!$L19+'Swap - Encargos'!U19)*(1+SUM($B102:$B$228))</f>
        <v>186.01559999999998</v>
      </c>
      <c r="S102" s="4">
        <f>Forward!S102*(1+SUM($B102:$B$228))+(-'Swap - Encargos'!J19-'Swap - Encargos'!$M19-'Swap - Encargos'!$L19+'Swap - Encargos'!V19)*(1+SUM($B102:$B$228))</f>
        <v>183.73319999999998</v>
      </c>
      <c r="T102" s="4">
        <f>Forward!T102*(1+SUM($B102:$B$228))+(-'Swap - Encargos'!K19-'Swap - Encargos'!$M19-'Swap - Encargos'!$L19+'Swap - Encargos'!W19)*(1+SUM($B102:$B$228))</f>
        <v>181.45079999999999</v>
      </c>
      <c r="U102" s="4">
        <f>Forward!U102*(1+SUM($B102:$B$228))</f>
        <v>0</v>
      </c>
      <c r="V102" s="6"/>
      <c r="W102" s="20">
        <f t="shared" si="0"/>
        <v>135.42239999999998</v>
      </c>
      <c r="X102" s="20">
        <f t="shared" si="1"/>
        <v>212.13001404040409</v>
      </c>
      <c r="Y102" s="23">
        <f t="shared" si="2"/>
        <v>148.81247999999999</v>
      </c>
      <c r="Z102" s="23">
        <f t="shared" si="3"/>
        <v>209.21158600000004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234.50496000000004</v>
      </c>
      <c r="AJ102" s="9">
        <f t="shared" si="8"/>
        <v>0.63392164342750978</v>
      </c>
      <c r="AK102" s="9">
        <f t="shared" si="9"/>
        <v>0.63392164342750978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Encargos'!$M20-'Swap - Encargos'!$L20+'Swap - Encargos'!O20)*(1+SUM($B103:$B$228))</f>
        <v>121.8623</v>
      </c>
      <c r="M103" s="4">
        <f>Forward!M103*(1+SUM($B103:$B$228))+(-'Swap - Encargos'!D20-'Swap - Encargos'!$M20-'Swap - Encargos'!$L20+'Swap - Encargos'!P20)*(1+SUM($B103:$B$228))</f>
        <v>126.4179</v>
      </c>
      <c r="N103" s="4">
        <f>Forward!N103*(1+SUM($B103:$B$228))+(-'Swap - Encargos'!E20-'Swap - Encargos'!$M20-'Swap - Encargos'!$L20+'Swap - Encargos'!Q20)*(1+SUM($B103:$B$228))</f>
        <v>142.36250000000001</v>
      </c>
      <c r="O103" s="4">
        <f>Forward!O103*(1+SUM($B103:$B$228))+(-'Swap - Encargos'!F20-'Swap - Encargos'!$M20-'Swap - Encargos'!$L20+'Swap - Encargos'!R20)*(1+SUM($B103:$B$228))</f>
        <v>150.3348</v>
      </c>
      <c r="P103" s="4">
        <f>Forward!P103*(1+SUM($B103:$B$228))+(-'Swap - Encargos'!G20-'Swap - Encargos'!$M20-'Swap - Encargos'!$L20+'Swap - Encargos'!S20)*(1+SUM($B103:$B$228))</f>
        <v>162.86269999999999</v>
      </c>
      <c r="Q103" s="4">
        <f>Forward!Q103*(1+SUM($B103:$B$228))+(-'Swap - Encargos'!H20-'Swap - Encargos'!$M20-'Swap - Encargos'!$L20+'Swap - Encargos'!T20)*(1+SUM($B103:$B$228))</f>
        <v>182.22399999999999</v>
      </c>
      <c r="R103" s="4">
        <f>Forward!R103*(1+SUM($B103:$B$228))+(-'Swap - Encargos'!I20-'Swap - Encargos'!$M20-'Swap - Encargos'!$L20+'Swap - Encargos'!U20)*(1+SUM($B103:$B$228))</f>
        <v>179.9462</v>
      </c>
      <c r="S103" s="4">
        <f>Forward!S103*(1+SUM($B103:$B$228))+(-'Swap - Encargos'!J20-'Swap - Encargos'!$M20-'Swap - Encargos'!$L20+'Swap - Encargos'!V20)*(1+SUM($B103:$B$228))</f>
        <v>177.66839999999999</v>
      </c>
      <c r="T103" s="4">
        <f>Forward!T103*(1+SUM($B103:$B$228))+(-'Swap - Encargos'!K20-'Swap - Encargos'!$M20-'Swap - Encargos'!$L20+'Swap - Encargos'!W20)*(1+SUM($B103:$B$228))</f>
        <v>175.39060000000001</v>
      </c>
      <c r="U103" s="4">
        <f>Forward!U103*(1+SUM($B103:$B$228))</f>
        <v>0</v>
      </c>
      <c r="V103" s="6"/>
      <c r="W103" s="20">
        <f t="shared" si="0"/>
        <v>134.16874722222224</v>
      </c>
      <c r="X103" s="20">
        <f t="shared" si="1"/>
        <v>212.13001404040409</v>
      </c>
      <c r="Y103" s="23">
        <f t="shared" si="2"/>
        <v>145.79818166666666</v>
      </c>
      <c r="Z103" s="23">
        <f t="shared" si="3"/>
        <v>209.21158600000004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235.75861277777778</v>
      </c>
      <c r="AJ103" s="9">
        <f t="shared" si="8"/>
        <v>0.63731055950491944</v>
      </c>
      <c r="AK103" s="9">
        <f t="shared" si="9"/>
        <v>0.63731055950491944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Encargos'!$M21-'Swap - Encargos'!$L21+'Swap - Encargos'!O21)*(1+SUM($B104:$B$228))</f>
        <v>127.6464</v>
      </c>
      <c r="M104" s="4">
        <f>Forward!M104*(1+SUM($B104:$B$228))+(-'Swap - Encargos'!D21-'Swap - Encargos'!$M21-'Swap - Encargos'!$L21+'Swap - Encargos'!P21)*(1+SUM($B104:$B$228))</f>
        <v>129.92579999999998</v>
      </c>
      <c r="N104" s="4">
        <f>Forward!N104*(1+SUM($B104:$B$228))+(-'Swap - Encargos'!E21-'Swap - Encargos'!$M21-'Swap - Encargos'!$L21+'Swap - Encargos'!Q21)*(1+SUM($B104:$B$228))</f>
        <v>141.3228</v>
      </c>
      <c r="O104" s="4">
        <f>Forward!O104*(1+SUM($B104:$B$228))+(-'Swap - Encargos'!F21-'Swap - Encargos'!$M21-'Swap - Encargos'!$L21+'Swap - Encargos'!R21)*(1+SUM($B104:$B$228))</f>
        <v>148.161</v>
      </c>
      <c r="P104" s="4">
        <f>Forward!P104*(1+SUM($B104:$B$228))+(-'Swap - Encargos'!G21-'Swap - Encargos'!$M21-'Swap - Encargos'!$L21+'Swap - Encargos'!S21)*(1+SUM($B104:$B$228))</f>
        <v>157.27859999999998</v>
      </c>
      <c r="Q104" s="4">
        <f>Forward!Q104*(1+SUM($B104:$B$228))+(-'Swap - Encargos'!H21-'Swap - Encargos'!$M21-'Swap - Encargos'!$L21+'Swap - Encargos'!T21)*(1+SUM($B104:$B$228))</f>
        <v>177.79319999999998</v>
      </c>
      <c r="R104" s="4">
        <f>Forward!R104*(1+SUM($B104:$B$228))+(-'Swap - Encargos'!I21-'Swap - Encargos'!$M21-'Swap - Encargos'!$L21+'Swap - Encargos'!U21)*(1+SUM($B104:$B$228))</f>
        <v>174.37409999999997</v>
      </c>
      <c r="S104" s="4">
        <f>Forward!S104*(1+SUM($B104:$B$228))+(-'Swap - Encargos'!J21-'Swap - Encargos'!$M21-'Swap - Encargos'!$L21+'Swap - Encargos'!V21)*(1+SUM($B104:$B$228))</f>
        <v>172.09469999999999</v>
      </c>
      <c r="T104" s="4">
        <f>Forward!T104*(1+SUM($B104:$B$228))+(-'Swap - Encargos'!K21-'Swap - Encargos'!$M21-'Swap - Encargos'!$L21+'Swap - Encargos'!W21)*(1+SUM($B104:$B$228))</f>
        <v>169.81529999999998</v>
      </c>
      <c r="U104" s="4">
        <f>Forward!U104*(1+SUM($B104:$B$228))</f>
        <v>0</v>
      </c>
      <c r="V104" s="6"/>
      <c r="W104" s="20">
        <f t="shared" si="0"/>
        <v>136.38409999999999</v>
      </c>
      <c r="X104" s="20">
        <f t="shared" si="1"/>
        <v>212.13001404040409</v>
      </c>
      <c r="Y104" s="23">
        <f t="shared" si="2"/>
        <v>145.88160000000002</v>
      </c>
      <c r="Z104" s="23">
        <f t="shared" si="3"/>
        <v>209.21158600000004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233.54326000000003</v>
      </c>
      <c r="AJ104" s="9">
        <f t="shared" si="8"/>
        <v>0.63132194385405827</v>
      </c>
      <c r="AK104" s="9">
        <f t="shared" si="9"/>
        <v>0.63132194385405827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Encargos'!$M22-'Swap - Encargos'!$L22+'Swap - Encargos'!O22)*(1+SUM($B105:$B$228))</f>
        <v>134.34300000000002</v>
      </c>
      <c r="M105" s="4">
        <f>Forward!M105*(1+SUM($B105:$B$228))+(-'Swap - Encargos'!D22-'Swap - Encargos'!$M22-'Swap - Encargos'!$L22+'Swap - Encargos'!P22)*(1+SUM($B105:$B$228))</f>
        <v>122.958</v>
      </c>
      <c r="N105" s="4">
        <f>Forward!N105*(1+SUM($B105:$B$228))+(-'Swap - Encargos'!E22-'Swap - Encargos'!$M22-'Swap - Encargos'!$L22+'Swap - Encargos'!Q22)*(1+SUM($B105:$B$228))</f>
        <v>141.17400000000001</v>
      </c>
      <c r="O105" s="4">
        <f>Forward!O105*(1+SUM($B105:$B$228))+(-'Swap - Encargos'!F22-'Swap - Encargos'!$M22-'Swap - Encargos'!$L22+'Swap - Encargos'!R22)*(1+SUM($B105:$B$228))</f>
        <v>153.69749999999999</v>
      </c>
      <c r="P105" s="4">
        <f>Forward!P105*(1+SUM($B105:$B$228))+(-'Swap - Encargos'!G22-'Swap - Encargos'!$M22-'Swap - Encargos'!$L22+'Swap - Encargos'!S22)*(1+SUM($B105:$B$228))</f>
        <v>162.80550000000002</v>
      </c>
      <c r="Q105" s="4">
        <f>Forward!Q105*(1+SUM($B105:$B$228))+(-'Swap - Encargos'!H22-'Swap - Encargos'!$M22-'Swap - Encargos'!$L22+'Swap - Encargos'!T22)*(1+SUM($B105:$B$228))</f>
        <v>170.77500000000003</v>
      </c>
      <c r="R105" s="4">
        <f>Forward!R105*(1+SUM($B105:$B$228))+(-'Swap - Encargos'!I22-'Swap - Encargos'!$M22-'Swap - Encargos'!$L22+'Swap - Encargos'!U22)*(1+SUM($B105:$B$228))</f>
        <v>171.9135</v>
      </c>
      <c r="S105" s="4">
        <f>Forward!S105*(1+SUM($B105:$B$228))+(-'Swap - Encargos'!J22-'Swap - Encargos'!$M22-'Swap - Encargos'!$L22+'Swap - Encargos'!V22)*(1+SUM($B105:$B$228))</f>
        <v>169.63650000000001</v>
      </c>
      <c r="T105" s="4">
        <f>Forward!T105*(1+SUM($B105:$B$228))+(-'Swap - Encargos'!K22-'Swap - Encargos'!$M22-'Swap - Encargos'!$L22+'Swap - Encargos'!W22)*(1+SUM($B105:$B$228))</f>
        <v>167.3595</v>
      </c>
      <c r="U105" s="4">
        <f>Forward!U105*(1+SUM($B105:$B$228))</f>
        <v>0</v>
      </c>
      <c r="V105" s="6"/>
      <c r="W105" s="20">
        <f t="shared" si="0"/>
        <v>136.58837500000001</v>
      </c>
      <c r="X105" s="20">
        <f t="shared" si="1"/>
        <v>212.13001404040409</v>
      </c>
      <c r="Y105" s="23">
        <f t="shared" si="2"/>
        <v>147.24600000000001</v>
      </c>
      <c r="Z105" s="23">
        <f t="shared" si="3"/>
        <v>209.21158600000004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233.33898500000001</v>
      </c>
      <c r="AJ105" s="9">
        <f t="shared" si="8"/>
        <v>0.63076974084858173</v>
      </c>
      <c r="AK105" s="9">
        <f t="shared" si="9"/>
        <v>0.63076974084858173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Encargos'!$M23-'Swap - Encargos'!$L23+'Swap - Encargos'!O23)*(1+SUM($B106:$B$228))</f>
        <v>124.91599999999998</v>
      </c>
      <c r="M106" s="4">
        <f>Forward!M106*(1+SUM($B106:$B$228))+(-'Swap - Encargos'!D23-'Swap - Encargos'!$M23-'Swap - Encargos'!$L23+'Swap - Encargos'!P23)*(1+SUM($B106:$B$228))</f>
        <v>123.78039999999999</v>
      </c>
      <c r="N106" s="4">
        <f>Forward!N106*(1+SUM($B106:$B$228))+(-'Swap - Encargos'!E23-'Swap - Encargos'!$M23-'Swap - Encargos'!$L23+'Swap - Encargos'!Q23)*(1+SUM($B106:$B$228))</f>
        <v>136.27199999999999</v>
      </c>
      <c r="O106" s="4">
        <f>Forward!O106*(1+SUM($B106:$B$228))+(-'Swap - Encargos'!F23-'Swap - Encargos'!$M23-'Swap - Encargos'!$L23+'Swap - Encargos'!R23)*(1+SUM($B106:$B$228))</f>
        <v>147.62799999999999</v>
      </c>
      <c r="P106" s="4">
        <f>Forward!P106*(1+SUM($B106:$B$228))+(-'Swap - Encargos'!G23-'Swap - Encargos'!$M23-'Swap - Encargos'!$L23+'Swap - Encargos'!S23)*(1+SUM($B106:$B$228))</f>
        <v>164.66200000000001</v>
      </c>
      <c r="Q106" s="4">
        <f>Forward!Q106*(1+SUM($B106:$B$228))+(-'Swap - Encargos'!H23-'Swap - Encargos'!$M23-'Swap - Encargos'!$L23+'Swap - Encargos'!T23)*(1+SUM($B106:$B$228))</f>
        <v>173.74680000000001</v>
      </c>
      <c r="R106" s="4">
        <f>Forward!R106*(1+SUM($B106:$B$228))+(-'Swap - Encargos'!I23-'Swap - Encargos'!$M23-'Swap - Encargos'!$L23+'Swap - Encargos'!U23)*(1+SUM($B106:$B$228))</f>
        <v>173.74680000000001</v>
      </c>
      <c r="S106" s="4">
        <f>Forward!S106*(1+SUM($B106:$B$228))+(-'Swap - Encargos'!J23-'Swap - Encargos'!$M23-'Swap - Encargos'!$L23+'Swap - Encargos'!V23)*(1+SUM($B106:$B$228))</f>
        <v>171.47559999999999</v>
      </c>
      <c r="T106" s="4">
        <f>Forward!T106*(1+SUM($B106:$B$228))+(-'Swap - Encargos'!K23-'Swap - Encargos'!$M23-'Swap - Encargos'!$L23+'Swap - Encargos'!W23)*(1+SUM($B106:$B$228))</f>
        <v>169.20439999999999</v>
      </c>
      <c r="U106" s="4">
        <f>Forward!U106*(1+SUM($B106:$B$228))</f>
        <v>0</v>
      </c>
      <c r="V106" s="6"/>
      <c r="W106" s="20">
        <f t="shared" si="0"/>
        <v>133.36991111111109</v>
      </c>
      <c r="X106" s="20">
        <f t="shared" si="1"/>
        <v>212.13001404040409</v>
      </c>
      <c r="Y106" s="23">
        <f t="shared" si="2"/>
        <v>145.96245333333329</v>
      </c>
      <c r="Z106" s="23">
        <f t="shared" si="3"/>
        <v>209.21158600000004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236.55744888888893</v>
      </c>
      <c r="AJ106" s="9">
        <f t="shared" si="8"/>
        <v>0.63946999997212672</v>
      </c>
      <c r="AK106" s="9">
        <f t="shared" si="9"/>
        <v>0.63946999997212672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Encargos'!$M24-'Swap - Encargos'!$L24+'Swap - Encargos'!O24)*(1+SUM($B107:$B$228))</f>
        <v>129.16200000000001</v>
      </c>
      <c r="M107" s="4">
        <f>Forward!M107*(1+SUM($B107:$B$228))+(-'Swap - Encargos'!D24-'Swap - Encargos'!$M24-'Swap - Encargos'!$L24+'Swap - Encargos'!P24)*(1+SUM($B107:$B$228))</f>
        <v>123.497</v>
      </c>
      <c r="N107" s="4">
        <f>Forward!N107*(1+SUM($B107:$B$228))+(-'Swap - Encargos'!E24-'Swap - Encargos'!$M24-'Swap - Encargos'!$L24+'Swap - Encargos'!Q24)*(1+SUM($B107:$B$228))</f>
        <v>145.024</v>
      </c>
      <c r="O107" s="4">
        <f>Forward!O107*(1+SUM($B107:$B$228))+(-'Swap - Encargos'!F24-'Swap - Encargos'!$M24-'Swap - Encargos'!$L24+'Swap - Encargos'!R24)*(1+SUM($B107:$B$228))</f>
        <v>148.423</v>
      </c>
      <c r="P107" s="4">
        <f>Forward!P107*(1+SUM($B107:$B$228))+(-'Swap - Encargos'!G24-'Swap - Encargos'!$M24-'Swap - Encargos'!$L24+'Swap - Encargos'!S24)*(1+SUM($B107:$B$228))</f>
        <v>158.62</v>
      </c>
      <c r="Q107" s="4">
        <f>Forward!Q107*(1+SUM($B107:$B$228))+(-'Swap - Encargos'!H24-'Swap - Encargos'!$M24-'Swap - Encargos'!$L24+'Swap - Encargos'!T24)*(1+SUM($B107:$B$228))</f>
        <v>169.95</v>
      </c>
      <c r="R107" s="4">
        <f>Forward!R107*(1+SUM($B107:$B$228))+(-'Swap - Encargos'!I24-'Swap - Encargos'!$M24-'Swap - Encargos'!$L24+'Swap - Encargos'!U24)*(1+SUM($B107:$B$228))</f>
        <v>168.81700000000001</v>
      </c>
      <c r="S107" s="4">
        <f>Forward!S107*(1+SUM($B107:$B$228))+(-'Swap - Encargos'!J24-'Swap - Encargos'!$M24-'Swap - Encargos'!$L24+'Swap - Encargos'!V24)*(1+SUM($B107:$B$228))</f>
        <v>166.55100000000002</v>
      </c>
      <c r="T107" s="4">
        <f>Forward!T107*(1+SUM($B107:$B$228))+(-'Swap - Encargos'!K24-'Swap - Encargos'!$M24-'Swap - Encargos'!$L24+'Swap - Encargos'!W24)*(1+SUM($B107:$B$228))</f>
        <v>164.285</v>
      </c>
      <c r="U107" s="4">
        <f>Forward!U107*(1+SUM($B107:$B$228))</f>
        <v>0</v>
      </c>
      <c r="V107" s="6"/>
      <c r="W107" s="20">
        <f t="shared" si="0"/>
        <v>137.37625</v>
      </c>
      <c r="X107" s="20">
        <f t="shared" si="1"/>
        <v>212.13001404040409</v>
      </c>
      <c r="Y107" s="23">
        <f t="shared" si="2"/>
        <v>147.0634</v>
      </c>
      <c r="Z107" s="23">
        <f t="shared" si="3"/>
        <v>209.21158600000004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232.55111000000002</v>
      </c>
      <c r="AJ107" s="9">
        <f t="shared" si="8"/>
        <v>0.62863993082317571</v>
      </c>
      <c r="AK107" s="9">
        <f t="shared" si="9"/>
        <v>0.62863993082317571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Encargos'!$M25-'Swap - Encargos'!$L25+'Swap - Encargos'!O25)*(1+SUM($B108:$B$228))</f>
        <v>130.01900000000001</v>
      </c>
      <c r="M108" s="4">
        <f>Forward!M108*(1+SUM($B108:$B$228))+(-'Swap - Encargos'!D25-'Swap - Encargos'!$M25-'Swap - Encargos'!$L25+'Swap - Encargos'!P25)*(1+SUM($B108:$B$228))</f>
        <v>136.80260000000001</v>
      </c>
      <c r="N108" s="4">
        <f>Forward!N108*(1+SUM($B108:$B$228))+(-'Swap - Encargos'!E25-'Swap - Encargos'!$M25-'Swap - Encargos'!$L25+'Swap - Encargos'!Q25)*(1+SUM($B108:$B$228))</f>
        <v>153.76159999999999</v>
      </c>
      <c r="O108" s="4">
        <f>Forward!O108*(1+SUM($B108:$B$228))+(-'Swap - Encargos'!F25-'Swap - Encargos'!$M25-'Swap - Encargos'!$L25+'Swap - Encargos'!R25)*(1+SUM($B108:$B$228))</f>
        <v>156.02280000000002</v>
      </c>
      <c r="P108" s="4">
        <f>Forward!P108*(1+SUM($B108:$B$228))+(-'Swap - Encargos'!G25-'Swap - Encargos'!$M25-'Swap - Encargos'!$L25+'Swap - Encargos'!S25)*(1+SUM($B108:$B$228))</f>
        <v>158.28399999999999</v>
      </c>
      <c r="Q108" s="4">
        <f>Forward!Q108*(1+SUM($B108:$B$228))+(-'Swap - Encargos'!H25-'Swap - Encargos'!$M25-'Swap - Encargos'!$L25+'Swap - Encargos'!T25)*(1+SUM($B108:$B$228))</f>
        <v>178.63480000000001</v>
      </c>
      <c r="R108" s="4">
        <f>Forward!R108*(1+SUM($B108:$B$228))+(-'Swap - Encargos'!I25-'Swap - Encargos'!$M25-'Swap - Encargos'!$L25+'Swap - Encargos'!U25)*(1+SUM($B108:$B$228))</f>
        <v>176.37360000000001</v>
      </c>
      <c r="S108" s="4">
        <f>Forward!S108*(1+SUM($B108:$B$228))+(-'Swap - Encargos'!J25-'Swap - Encargos'!$M25-'Swap - Encargos'!$L25+'Swap - Encargos'!V25)*(1+SUM($B108:$B$228))</f>
        <v>174.11240000000001</v>
      </c>
      <c r="T108" s="4">
        <f>Forward!T108*(1+SUM($B108:$B$228))+(-'Swap - Encargos'!K25-'Swap - Encargos'!$M25-'Swap - Encargos'!$L25+'Swap - Encargos'!W25)*(1+SUM($B108:$B$228))</f>
        <v>171.85120000000001</v>
      </c>
      <c r="U108" s="4">
        <f>Forward!U108*(1+SUM($B108:$B$228))</f>
        <v>0</v>
      </c>
      <c r="V108" s="6"/>
      <c r="W108" s="20">
        <f t="shared" si="0"/>
        <v>147.41767777777778</v>
      </c>
      <c r="X108" s="20">
        <f t="shared" si="1"/>
        <v>212.13001404040409</v>
      </c>
      <c r="Y108" s="23">
        <f t="shared" si="2"/>
        <v>155.08063333333334</v>
      </c>
      <c r="Z108" s="23">
        <f t="shared" si="3"/>
        <v>209.21158600000004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222.50968222222224</v>
      </c>
      <c r="AJ108" s="9">
        <f t="shared" si="8"/>
        <v>0.6014956077382928</v>
      </c>
      <c r="AK108" s="9">
        <f t="shared" si="9"/>
        <v>0.6014956077382928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Encargos'!$M26-'Swap - Encargos'!$L26+'Swap - Encargos'!O26)*(1+SUM($B109:$B$228))</f>
        <v>131.95259999999999</v>
      </c>
      <c r="M109" s="4">
        <f>Forward!M109*(1+SUM($B109:$B$228))+(-'Swap - Encargos'!D26-'Swap - Encargos'!$M26-'Swap - Encargos'!$L26+'Swap - Encargos'!P26)*(1+SUM($B109:$B$228))</f>
        <v>138.71939999999998</v>
      </c>
      <c r="N109" s="4">
        <f>Forward!N109*(1+SUM($B109:$B$228))+(-'Swap - Encargos'!E26-'Swap - Encargos'!$M26-'Swap - Encargos'!$L26+'Swap - Encargos'!Q26)*(1+SUM($B109:$B$228))</f>
        <v>163.53100000000001</v>
      </c>
      <c r="O109" s="4">
        <f>Forward!O109*(1+SUM($B109:$B$228))+(-'Swap - Encargos'!F26-'Swap - Encargos'!$M26-'Swap - Encargos'!$L26+'Swap - Encargos'!R26)*(1+SUM($B109:$B$228))</f>
        <v>171.4256</v>
      </c>
      <c r="P109" s="4">
        <f>Forward!P109*(1+SUM($B109:$B$228))+(-'Swap - Encargos'!G26-'Swap - Encargos'!$M26-'Swap - Encargos'!$L26+'Swap - Encargos'!S26)*(1+SUM($B109:$B$228))</f>
        <v>177.06459999999998</v>
      </c>
      <c r="Q109" s="4">
        <f>Forward!Q109*(1+SUM($B109:$B$228))+(-'Swap - Encargos'!H26-'Swap - Encargos'!$M26-'Swap - Encargos'!$L26+'Swap - Encargos'!T26)*(1+SUM($B109:$B$228))</f>
        <v>182.70359999999999</v>
      </c>
      <c r="R109" s="4">
        <f>Forward!R109*(1+SUM($B109:$B$228))+(-'Swap - Encargos'!I26-'Swap - Encargos'!$M26-'Swap - Encargos'!$L26+'Swap - Encargos'!U26)*(1+SUM($B109:$B$228))</f>
        <v>184.95920000000001</v>
      </c>
      <c r="S109" s="4">
        <f>Forward!S109*(1+SUM($B109:$B$228))+(-'Swap - Encargos'!J26-'Swap - Encargos'!$M26-'Swap - Encargos'!$L26+'Swap - Encargos'!V26)*(1+SUM($B109:$B$228))</f>
        <v>182.70359999999999</v>
      </c>
      <c r="T109" s="4">
        <f>Forward!T109*(1+SUM($B109:$B$228))+(-'Swap - Encargos'!K26-'Swap - Encargos'!$M26-'Swap - Encargos'!$L26+'Swap - Encargos'!W26)*(1+SUM($B109:$B$228))</f>
        <v>180.44800000000001</v>
      </c>
      <c r="U109" s="4">
        <f>Forward!U109*(1+SUM($B109:$B$228))</f>
        <v>0</v>
      </c>
      <c r="V109" s="6"/>
      <c r="W109" s="20">
        <f t="shared" si="0"/>
        <v>156.79552777777778</v>
      </c>
      <c r="X109" s="20">
        <f t="shared" si="1"/>
        <v>212.13001404040409</v>
      </c>
      <c r="Y109" s="23">
        <f t="shared" si="2"/>
        <v>165.84298999999999</v>
      </c>
      <c r="Z109" s="23">
        <f t="shared" si="3"/>
        <v>209.21158600000004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213.13183222222224</v>
      </c>
      <c r="AJ109" s="9">
        <f t="shared" si="8"/>
        <v>0.57614509027453997</v>
      </c>
      <c r="AK109" s="9">
        <f t="shared" si="9"/>
        <v>0.57614509027453997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Encargos'!$M27-'Swap - Encargos'!$L27+'Swap - Encargos'!P27)*(1+SUM($B110:$B$228))</f>
        <v>136.125</v>
      </c>
      <c r="N110" s="4">
        <f>Forward!N110*(1+SUM($B110:$B$228))+(-'Swap - Encargos'!E27-'Swap - Encargos'!$M27-'Swap - Encargos'!$L27+'Swap - Encargos'!Q27)*(1+SUM($B110:$B$228))</f>
        <v>154.125</v>
      </c>
      <c r="O110" s="4">
        <f>Forward!O110*(1+SUM($B110:$B$228))+(-'Swap - Encargos'!F27-'Swap - Encargos'!$M27-'Swap - Encargos'!$L27+'Swap - Encargos'!R27)*(1+SUM($B110:$B$228))</f>
        <v>160.875</v>
      </c>
      <c r="P110" s="4">
        <f>Forward!P110*(1+SUM($B110:$B$228))+(-'Swap - Encargos'!G27-'Swap - Encargos'!$M27-'Swap - Encargos'!$L27+'Swap - Encargos'!S27)*(1+SUM($B110:$B$228))</f>
        <v>192.375</v>
      </c>
      <c r="Q110" s="4">
        <f>Forward!Q110*(1+SUM($B110:$B$228))+(-'Swap - Encargos'!H27-'Swap - Encargos'!$M27-'Swap - Encargos'!$L27+'Swap - Encargos'!T27)*(1+SUM($B110:$B$228))</f>
        <v>187.875</v>
      </c>
      <c r="R110" s="4">
        <f>Forward!R110*(1+SUM($B110:$B$228))+(-'Swap - Encargos'!I27-'Swap - Encargos'!$M27-'Swap - Encargos'!$L27+'Swap - Encargos'!U27)*(1+SUM($B110:$B$228))</f>
        <v>191.25</v>
      </c>
      <c r="S110" s="4">
        <f>Forward!S110*(1+SUM($B110:$B$228))+(-'Swap - Encargos'!J27-'Swap - Encargos'!$M27-'Swap - Encargos'!$L27+'Swap - Encargos'!V27)*(1+SUM($B110:$B$228))</f>
        <v>189</v>
      </c>
      <c r="T110" s="4">
        <f>Forward!T110*(1+SUM($B110:$B$228))+(-'Swap - Encargos'!K27-'Swap - Encargos'!$M27-'Swap - Encargos'!$L27+'Swap - Encargos'!W27)*(1+SUM($B110:$B$228))</f>
        <v>186.75</v>
      </c>
      <c r="U110" s="4">
        <f>Forward!U110*(1+SUM($B110:$B$228))</f>
        <v>0</v>
      </c>
      <c r="V110" s="6"/>
      <c r="W110" s="20">
        <f t="shared" si="0"/>
        <v>150.375</v>
      </c>
      <c r="X110" s="20">
        <f t="shared" si="1"/>
        <v>212.13001404040409</v>
      </c>
      <c r="Y110" s="23">
        <f t="shared" si="2"/>
        <v>166.27500000000001</v>
      </c>
      <c r="Z110" s="23">
        <f t="shared" si="3"/>
        <v>209.21158600000004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239.4375</v>
      </c>
      <c r="AJ110" s="9">
        <f t="shared" si="8"/>
        <v>0.61423761423761425</v>
      </c>
      <c r="AK110" s="9">
        <f t="shared" si="9"/>
        <v>0.61423761423761425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Encargos'!$M28-'Swap - Encargos'!$L28+'Swap - Encargos'!P28)*(1+SUM($B111:$B$228))</f>
        <v>179.328</v>
      </c>
      <c r="N111" s="4">
        <f>Forward!N111*(1+SUM($B111:$B$228))+(-'Swap - Encargos'!E28-'Swap - Encargos'!$M28-'Swap - Encargos'!$L28+'Swap - Encargos'!Q28)*(1+SUM($B111:$B$228))</f>
        <v>243.21360000000001</v>
      </c>
      <c r="O111" s="4">
        <f>Forward!O111*(1+SUM($B111:$B$228))+(-'Swap - Encargos'!F28-'Swap - Encargos'!$M28-'Swap - Encargos'!$L28+'Swap - Encargos'!R28)*(1+SUM($B111:$B$228))</f>
        <v>230.88480000000001</v>
      </c>
      <c r="P111" s="4">
        <f>Forward!P111*(1+SUM($B111:$B$228))+(-'Swap - Encargos'!G28-'Swap - Encargos'!$M28-'Swap - Encargos'!$L28+'Swap - Encargos'!S28)*(1+SUM($B111:$B$228))</f>
        <v>228.64320000000001</v>
      </c>
      <c r="Q111" s="4">
        <f>Forward!Q111*(1+SUM($B111:$B$228))+(-'Swap - Encargos'!H28-'Swap - Encargos'!$M28-'Swap - Encargos'!$L28+'Swap - Encargos'!T28)*(1+SUM($B111:$B$228))</f>
        <v>220.79759999999999</v>
      </c>
      <c r="R111" s="4">
        <f>Forward!R111*(1+SUM($B111:$B$228))+(-'Swap - Encargos'!I28-'Swap - Encargos'!$M28-'Swap - Encargos'!$L28+'Swap - Encargos'!U28)*(1+SUM($B111:$B$228))</f>
        <v>215.1936</v>
      </c>
      <c r="S111" s="4">
        <f>Forward!S111*(1+SUM($B111:$B$228))+(-'Swap - Encargos'!J28-'Swap - Encargos'!$M28-'Swap - Encargos'!$L28+'Swap - Encargos'!V28)*(1+SUM($B111:$B$228))</f>
        <v>209.58959999999999</v>
      </c>
      <c r="T111" s="4">
        <f>Forward!T111*(1+SUM($B111:$B$228))+(-'Swap - Encargos'!K28-'Swap - Encargos'!$M28-'Swap - Encargos'!$L28+'Swap - Encargos'!W28)*(1+SUM($B111:$B$228))</f>
        <v>203.98560000000001</v>
      </c>
      <c r="U111" s="4">
        <f>Forward!U111*(1+SUM($B111:$B$228))</f>
        <v>0</v>
      </c>
      <c r="V111" s="6"/>
      <c r="W111" s="20">
        <f t="shared" si="0"/>
        <v>219.17866666666669</v>
      </c>
      <c r="X111" s="20">
        <f t="shared" si="1"/>
        <v>212.13001404040409</v>
      </c>
      <c r="Y111" s="23">
        <f t="shared" si="2"/>
        <v>221.17120000000003</v>
      </c>
      <c r="Z111" s="23">
        <f t="shared" si="3"/>
        <v>209.21158600000004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170.63383333333331</v>
      </c>
      <c r="AJ111" s="9">
        <f t="shared" si="8"/>
        <v>0.43773309817754258</v>
      </c>
      <c r="AK111" s="9">
        <f t="shared" si="9"/>
        <v>0.43773309817754258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Encargos'!$M29-'Swap - Encargos'!$L29+'Swap - Encargos'!P29)*(1+SUM($B112:$B$228))</f>
        <v>181.33750000000001</v>
      </c>
      <c r="N112" s="4">
        <f>Forward!N112*(1+SUM($B112:$B$228))+(-'Swap - Encargos'!E29-'Swap - Encargos'!$M29-'Swap - Encargos'!$L29+'Swap - Encargos'!Q29)*(1+SUM($B112:$B$228))</f>
        <v>222.5</v>
      </c>
      <c r="O112" s="4">
        <f>Forward!O112*(1+SUM($B112:$B$228))+(-'Swap - Encargos'!F29-'Swap - Encargos'!$M29-'Swap - Encargos'!$L29+'Swap - Encargos'!R29)*(1+SUM($B112:$B$228))</f>
        <v>214.71250000000001</v>
      </c>
      <c r="P112" s="4">
        <f>Forward!P112*(1+SUM($B112:$B$228))+(-'Swap - Encargos'!G29-'Swap - Encargos'!$M29-'Swap - Encargos'!$L29+'Swap - Encargos'!S29)*(1+SUM($B112:$B$228))</f>
        <v>211.37500000000003</v>
      </c>
      <c r="Q112" s="4">
        <f>Forward!Q112*(1+SUM($B112:$B$228))+(-'Swap - Encargos'!H29-'Swap - Encargos'!$M29-'Swap - Encargos'!$L29+'Swap - Encargos'!T29)*(1+SUM($B112:$B$228))</f>
        <v>213.6</v>
      </c>
      <c r="R112" s="4">
        <f>Forward!R112*(1+SUM($B112:$B$228))+(-'Swap - Encargos'!I29-'Swap - Encargos'!$M29-'Swap - Encargos'!$L29+'Swap - Encargos'!U29)*(1+SUM($B112:$B$228))</f>
        <v>212.48750000000001</v>
      </c>
      <c r="S112" s="4">
        <f>Forward!S112*(1+SUM($B112:$B$228))+(-'Swap - Encargos'!J29-'Swap - Encargos'!$M29-'Swap - Encargos'!$L29+'Swap - Encargos'!V29)*(1+SUM($B112:$B$228))</f>
        <v>206.92500000000001</v>
      </c>
      <c r="T112" s="4">
        <f>Forward!T112*(1+SUM($B112:$B$228))+(-'Swap - Encargos'!K29-'Swap - Encargos'!$M29-'Swap - Encargos'!$L29+'Swap - Encargos'!W29)*(1+SUM($B112:$B$228))</f>
        <v>201.36250000000001</v>
      </c>
      <c r="U112" s="4">
        <f>Forward!U112*(1+SUM($B112:$B$228))</f>
        <v>0</v>
      </c>
      <c r="V112" s="6"/>
      <c r="W112" s="20">
        <f t="shared" si="0"/>
        <v>207.85208333333333</v>
      </c>
      <c r="X112" s="20">
        <f t="shared" si="1"/>
        <v>212.13001404040409</v>
      </c>
      <c r="Y112" s="23">
        <f t="shared" si="2"/>
        <v>209.74333333333334</v>
      </c>
      <c r="Z112" s="23">
        <f t="shared" si="3"/>
        <v>209.21158600000004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181.96041666666667</v>
      </c>
      <c r="AJ112" s="9">
        <f t="shared" si="8"/>
        <v>0.46678958901181128</v>
      </c>
      <c r="AK112" s="9">
        <f t="shared" si="9"/>
        <v>0.46678958901181128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Encargos'!$M30-'Swap - Encargos'!$L30+'Swap - Encargos'!P30)*(1+SUM($B113:$B$228))</f>
        <v>161.0805</v>
      </c>
      <c r="N113" s="4">
        <f>Forward!N113*(1+SUM($B113:$B$228))+(-'Swap - Encargos'!E30-'Swap - Encargos'!$M30-'Swap - Encargos'!$L30+'Swap - Encargos'!Q30)*(1+SUM($B113:$B$228))</f>
        <v>193.29660000000001</v>
      </c>
      <c r="O113" s="4">
        <f>Forward!O113*(1+SUM($B113:$B$228))+(-'Swap - Encargos'!F30-'Swap - Encargos'!$M30-'Swap - Encargos'!$L30+'Swap - Encargos'!R30)*(1+SUM($B113:$B$228))</f>
        <v>198.8511</v>
      </c>
      <c r="P113" s="4">
        <f>Forward!P113*(1+SUM($B113:$B$228))+(-'Swap - Encargos'!G30-'Swap - Encargos'!$M30-'Swap - Encargos'!$L30+'Swap - Encargos'!S30)*(1+SUM($B113:$B$228))</f>
        <v>201.0729</v>
      </c>
      <c r="Q113" s="4">
        <f>Forward!Q113*(1+SUM($B113:$B$228))+(-'Swap - Encargos'!H30-'Swap - Encargos'!$M30-'Swap - Encargos'!$L30+'Swap - Encargos'!T30)*(1+SUM($B113:$B$228))</f>
        <v>197.74019999999999</v>
      </c>
      <c r="R113" s="4">
        <f>Forward!R113*(1+SUM($B113:$B$228))+(-'Swap - Encargos'!I30-'Swap - Encargos'!$M30-'Swap - Encargos'!$L30+'Swap - Encargos'!U30)*(1+SUM($B113:$B$228))</f>
        <v>189.96390000000002</v>
      </c>
      <c r="S113" s="4">
        <f>Forward!S113*(1+SUM($B113:$B$228))+(-'Swap - Encargos'!J30-'Swap - Encargos'!$M30-'Swap - Encargos'!$L30+'Swap - Encargos'!V30)*(1+SUM($B113:$B$228))</f>
        <v>184.40940000000001</v>
      </c>
      <c r="T113" s="4">
        <f>Forward!T113*(1+SUM($B113:$B$228))+(-'Swap - Encargos'!K30-'Swap - Encargos'!$M30-'Swap - Encargos'!$L30+'Swap - Encargos'!W30)*(1+SUM($B113:$B$228))</f>
        <v>178.85490000000001</v>
      </c>
      <c r="U113" s="4">
        <f>Forward!U113*(1+SUM($B113:$B$228))</f>
        <v>0</v>
      </c>
      <c r="V113" s="6"/>
      <c r="W113" s="20">
        <f t="shared" si="0"/>
        <v>187.74210000000002</v>
      </c>
      <c r="X113" s="20">
        <f t="shared" si="1"/>
        <v>212.13001404040409</v>
      </c>
      <c r="Y113" s="23">
        <f t="shared" si="2"/>
        <v>191.85243</v>
      </c>
      <c r="Z113" s="23">
        <f t="shared" si="3"/>
        <v>209.21158600000004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202.07039999999998</v>
      </c>
      <c r="AJ113" s="9">
        <f t="shared" si="8"/>
        <v>0.51837845117845116</v>
      </c>
      <c r="AK113" s="9">
        <f t="shared" si="9"/>
        <v>0.51837845117845116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Encargos'!$M31-'Swap - Encargos'!$L31+'Swap - Encargos'!P31)*(1+SUM($B114:$B$228))</f>
        <v>140.60169999999999</v>
      </c>
      <c r="N114" s="4">
        <f>Forward!N114*(1+SUM($B114:$B$228))+(-'Swap - Encargos'!E31-'Swap - Encargos'!$M31-'Swap - Encargos'!$L31+'Swap - Encargos'!Q31)*(1+SUM($B114:$B$228))</f>
        <v>181.56440000000001</v>
      </c>
      <c r="O114" s="4">
        <f>Forward!O114*(1+SUM($B114:$B$228))+(-'Swap - Encargos'!F31-'Swap - Encargos'!$M31-'Swap - Encargos'!$L31+'Swap - Encargos'!R31)*(1+SUM($B114:$B$228))</f>
        <v>192.6354</v>
      </c>
      <c r="P114" s="4">
        <f>Forward!P114*(1+SUM($B114:$B$228))+(-'Swap - Encargos'!G31-'Swap - Encargos'!$M31-'Swap - Encargos'!$L31+'Swap - Encargos'!S31)*(1+SUM($B114:$B$228))</f>
        <v>189.3141</v>
      </c>
      <c r="Q114" s="4">
        <f>Forward!Q114*(1+SUM($B114:$B$228))+(-'Swap - Encargos'!H31-'Swap - Encargos'!$M31-'Swap - Encargos'!$L31+'Swap - Encargos'!T31)*(1+SUM($B114:$B$228))</f>
        <v>188.20699999999999</v>
      </c>
      <c r="R114" s="4">
        <f>Forward!R114*(1+SUM($B114:$B$228))+(-'Swap - Encargos'!I31-'Swap - Encargos'!$M31-'Swap - Encargos'!$L31+'Swap - Encargos'!U31)*(1+SUM($B114:$B$228))</f>
        <v>183.77860000000001</v>
      </c>
      <c r="S114" s="4">
        <f>Forward!S114*(1+SUM($B114:$B$228))+(-'Swap - Encargos'!J31-'Swap - Encargos'!$M31-'Swap - Encargos'!$L31+'Swap - Encargos'!V31)*(1+SUM($B114:$B$228))</f>
        <v>178.2431</v>
      </c>
      <c r="T114" s="4">
        <f>Forward!T114*(1+SUM($B114:$B$228))+(-'Swap - Encargos'!K31-'Swap - Encargos'!$M31-'Swap - Encargos'!$L31+'Swap - Encargos'!W31)*(1+SUM($B114:$B$228))</f>
        <v>172.70760000000001</v>
      </c>
      <c r="U114" s="4">
        <f>Forward!U114*(1+SUM($B114:$B$228))</f>
        <v>0</v>
      </c>
      <c r="V114" s="6"/>
      <c r="W114" s="20">
        <f t="shared" si="0"/>
        <v>177.01298888888888</v>
      </c>
      <c r="X114" s="20">
        <f t="shared" si="1"/>
        <v>212.13001404040409</v>
      </c>
      <c r="Y114" s="23">
        <f t="shared" si="2"/>
        <v>181.34297999999998</v>
      </c>
      <c r="Z114" s="23">
        <f t="shared" si="3"/>
        <v>209.21158600000004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212.79951111111112</v>
      </c>
      <c r="AJ114" s="9">
        <f t="shared" si="8"/>
        <v>0.54590222507259545</v>
      </c>
      <c r="AK114" s="9">
        <f t="shared" si="9"/>
        <v>0.54590222507259545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Encargos'!$M32-'Swap - Encargos'!$L32+'Swap - Encargos'!P32)*(1+SUM($B115:$B$228))</f>
        <v>205.065</v>
      </c>
      <c r="N115" s="4">
        <f>Forward!N115*(1+SUM($B115:$B$228))+(-'Swap - Encargos'!E32-'Swap - Encargos'!$M32-'Swap - Encargos'!$L32+'Swap - Encargos'!Q32)*(1+SUM($B115:$B$228))</f>
        <v>217.19250000000002</v>
      </c>
      <c r="O115" s="4">
        <f>Forward!O115*(1+SUM($B115:$B$228))+(-'Swap - Encargos'!F32-'Swap - Encargos'!$M32-'Swap - Encargos'!$L32+'Swap - Encargos'!R32)*(1+SUM($B115:$B$228))</f>
        <v>210.57750000000001</v>
      </c>
      <c r="P115" s="4">
        <f>Forward!P115*(1+SUM($B115:$B$228))+(-'Swap - Encargos'!G32-'Swap - Encargos'!$M32-'Swap - Encargos'!$L32+'Swap - Encargos'!S32)*(1+SUM($B115:$B$228))</f>
        <v>198.45000000000002</v>
      </c>
      <c r="Q115" s="4">
        <f>Forward!Q115*(1+SUM($B115:$B$228))+(-'Swap - Encargos'!H32-'Swap - Encargos'!$M32-'Swap - Encargos'!$L32+'Swap - Encargos'!T32)*(1+SUM($B115:$B$228))</f>
        <v>196.245</v>
      </c>
      <c r="R115" s="4">
        <f>Forward!R115*(1+SUM($B115:$B$228))+(-'Swap - Encargos'!I32-'Swap - Encargos'!$M32-'Swap - Encargos'!$L32+'Swap - Encargos'!U32)*(1+SUM($B115:$B$228))</f>
        <v>188.5275</v>
      </c>
      <c r="S115" s="4">
        <f>Forward!S115*(1+SUM($B115:$B$228))+(-'Swap - Encargos'!J32-'Swap - Encargos'!$M32-'Swap - Encargos'!$L32+'Swap - Encargos'!V32)*(1+SUM($B115:$B$228))</f>
        <v>183.01499999999999</v>
      </c>
      <c r="T115" s="4">
        <f>Forward!T115*(1+SUM($B115:$B$228))+(-'Swap - Encargos'!K32-'Swap - Encargos'!$M32-'Swap - Encargos'!$L32+'Swap - Encargos'!W32)*(1+SUM($B115:$B$228))</f>
        <v>177.5025</v>
      </c>
      <c r="U115" s="4">
        <f>Forward!U115*(1+SUM($B115:$B$228))</f>
        <v>0</v>
      </c>
      <c r="V115" s="6"/>
      <c r="W115" s="20">
        <f t="shared" si="0"/>
        <v>210.02625</v>
      </c>
      <c r="X115" s="20">
        <f t="shared" si="1"/>
        <v>212.13001404040409</v>
      </c>
      <c r="Y115" s="23">
        <f t="shared" si="2"/>
        <v>204.12787500000005</v>
      </c>
      <c r="Z115" s="23">
        <f t="shared" si="3"/>
        <v>209.21158600000004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179.78625</v>
      </c>
      <c r="AJ115" s="9">
        <f t="shared" si="8"/>
        <v>0.46121212121212118</v>
      </c>
      <c r="AK115" s="9">
        <f t="shared" si="9"/>
        <v>0.46121212121212118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Encargos'!$M33-'Swap - Encargos'!$L33+'Swap - Encargos'!P33)*(1+SUM($B116:$B$228))</f>
        <v>265.19640000000004</v>
      </c>
      <c r="N116" s="4">
        <f>Forward!N116*(1+SUM($B116:$B$228))+(-'Swap - Encargos'!E33-'Swap - Encargos'!$M33-'Swap - Encargos'!$L33+'Swap - Encargos'!Q33)*(1+SUM($B116:$B$228))</f>
        <v>238.78680000000003</v>
      </c>
      <c r="O116" s="4">
        <f>Forward!O116*(1+SUM($B116:$B$228))+(-'Swap - Encargos'!F33-'Swap - Encargos'!$M33-'Swap - Encargos'!$L33+'Swap - Encargos'!R33)*(1+SUM($B116:$B$228))</f>
        <v>216.77880000000002</v>
      </c>
      <c r="P116" s="4">
        <f>Forward!P116*(1+SUM($B116:$B$228))+(-'Swap - Encargos'!G33-'Swap - Encargos'!$M33-'Swap - Encargos'!$L33+'Swap - Encargos'!S33)*(1+SUM($B116:$B$228))</f>
        <v>202.4736</v>
      </c>
      <c r="Q116" s="4">
        <f>Forward!Q116*(1+SUM($B116:$B$228))+(-'Swap - Encargos'!H33-'Swap - Encargos'!$M33-'Swap - Encargos'!$L33+'Swap - Encargos'!T33)*(1+SUM($B116:$B$228))</f>
        <v>196.9716</v>
      </c>
      <c r="R116" s="4">
        <f>Forward!R116*(1+SUM($B116:$B$228))+(-'Swap - Encargos'!I33-'Swap - Encargos'!$M33-'Swap - Encargos'!$L33+'Swap - Encargos'!U33)*(1+SUM($B116:$B$228))</f>
        <v>189.26880000000003</v>
      </c>
      <c r="S116" s="4">
        <f>Forward!S116*(1+SUM($B116:$B$228))+(-'Swap - Encargos'!J33-'Swap - Encargos'!$M33-'Swap - Encargos'!$L33+'Swap - Encargos'!V33)*(1+SUM($B116:$B$228))</f>
        <v>183.76680000000002</v>
      </c>
      <c r="T116" s="4">
        <f>Forward!T116*(1+SUM($B116:$B$228))+(-'Swap - Encargos'!K33-'Swap - Encargos'!$M33-'Swap - Encargos'!$L33+'Swap - Encargos'!W33)*(1+SUM($B116:$B$228))</f>
        <v>178.26480000000001</v>
      </c>
      <c r="U116" s="4">
        <f>Forward!U116*(1+SUM($B116:$B$228))</f>
        <v>0</v>
      </c>
      <c r="V116" s="6"/>
      <c r="W116" s="20">
        <f t="shared" si="0"/>
        <v>229.80020000000002</v>
      </c>
      <c r="X116" s="20">
        <f t="shared" si="1"/>
        <v>212.13001404040409</v>
      </c>
      <c r="Y116" s="23">
        <f t="shared" si="2"/>
        <v>216.44868000000002</v>
      </c>
      <c r="Z116" s="23">
        <f t="shared" si="3"/>
        <v>209.21158600000004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160.01229999999998</v>
      </c>
      <c r="AJ116" s="9">
        <f t="shared" si="8"/>
        <v>0.41048529741863071</v>
      </c>
      <c r="AK116" s="9">
        <f t="shared" si="9"/>
        <v>0.41048529741863071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Encargos'!$M34-'Swap - Encargos'!$L34+'Swap - Encargos'!P34)*(1+SUM($B117:$B$228))</f>
        <v>203.9676</v>
      </c>
      <c r="N117" s="4">
        <f>Forward!N117*(1+SUM($B117:$B$228))+(-'Swap - Encargos'!E34-'Swap - Encargos'!$M34-'Swap - Encargos'!$L34+'Swap - Encargos'!Q34)*(1+SUM($B117:$B$228))</f>
        <v>221.51320000000001</v>
      </c>
      <c r="O117" s="4">
        <f>Forward!O117*(1+SUM($B117:$B$228))+(-'Swap - Encargos'!F34-'Swap - Encargos'!$M34-'Swap - Encargos'!$L34+'Swap - Encargos'!R34)*(1+SUM($B117:$B$228))</f>
        <v>203.9676</v>
      </c>
      <c r="P117" s="4">
        <f>Forward!P117*(1+SUM($B117:$B$228))+(-'Swap - Encargos'!G34-'Swap - Encargos'!$M34-'Swap - Encargos'!$L34+'Swap - Encargos'!S34)*(1+SUM($B117:$B$228))</f>
        <v>199.5812</v>
      </c>
      <c r="Q117" s="4">
        <f>Forward!Q117*(1+SUM($B117:$B$228))+(-'Swap - Encargos'!H34-'Swap - Encargos'!$M34-'Swap - Encargos'!$L34+'Swap - Encargos'!T34)*(1+SUM($B117:$B$228))</f>
        <v>189.71180000000001</v>
      </c>
      <c r="R117" s="4">
        <f>Forward!R117*(1+SUM($B117:$B$228))+(-'Swap - Encargos'!I34-'Swap - Encargos'!$M34-'Swap - Encargos'!$L34+'Swap - Encargos'!U34)*(1+SUM($B117:$B$228))</f>
        <v>182.03559999999999</v>
      </c>
      <c r="S117" s="4">
        <f>Forward!S117*(1+SUM($B117:$B$228))+(-'Swap - Encargos'!J34-'Swap - Encargos'!$M34-'Swap - Encargos'!$L34+'Swap - Encargos'!V34)*(1+SUM($B117:$B$228))</f>
        <v>178.7458</v>
      </c>
      <c r="T117" s="4">
        <f>Forward!T117*(1+SUM($B117:$B$228))+(-'Swap - Encargos'!K34-'Swap - Encargos'!$M34-'Swap - Encargos'!$L34+'Swap - Encargos'!W34)*(1+SUM($B117:$B$228))</f>
        <v>174.35940000000002</v>
      </c>
      <c r="U117" s="4">
        <f>Forward!U117*(1+SUM($B117:$B$228))</f>
        <v>0</v>
      </c>
      <c r="V117" s="6"/>
      <c r="W117" s="20">
        <f t="shared" si="0"/>
        <v>208.96322222222224</v>
      </c>
      <c r="X117" s="20">
        <f t="shared" si="1"/>
        <v>212.13001404040409</v>
      </c>
      <c r="Y117" s="23">
        <f t="shared" si="2"/>
        <v>201.18954666666667</v>
      </c>
      <c r="Z117" s="23">
        <f t="shared" si="3"/>
        <v>209.21158600000004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180.84927777777776</v>
      </c>
      <c r="AJ117" s="9">
        <f t="shared" si="8"/>
        <v>0.46393914453173707</v>
      </c>
      <c r="AK117" s="9">
        <f t="shared" si="9"/>
        <v>0.46393914453173707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Encargos'!$M35-'Swap - Encargos'!$L35+'Swap - Encargos'!P35)*(1+SUM($B118:$B$228))</f>
        <v>255.0651</v>
      </c>
      <c r="N118" s="4">
        <f>Forward!N118*(1+SUM($B118:$B$228))+(-'Swap - Encargos'!E35-'Swap - Encargos'!$M35-'Swap - Encargos'!$L35+'Swap - Encargos'!Q35)*(1+SUM($B118:$B$228))</f>
        <v>230.98169999999999</v>
      </c>
      <c r="O118" s="4">
        <f>Forward!O118*(1+SUM($B118:$B$228))+(-'Swap - Encargos'!F35-'Swap - Encargos'!$M35-'Swap - Encargos'!$L35+'Swap - Encargos'!R35)*(1+SUM($B118:$B$228))</f>
        <v>215.6559</v>
      </c>
      <c r="P118" s="4">
        <f>Forward!P118*(1+SUM($B118:$B$228))+(-'Swap - Encargos'!G35-'Swap - Encargos'!$M35-'Swap - Encargos'!$L35+'Swap - Encargos'!S35)*(1+SUM($B118:$B$228))</f>
        <v>204.7089</v>
      </c>
      <c r="Q118" s="4">
        <f>Forward!Q118*(1+SUM($B118:$B$228))+(-'Swap - Encargos'!H35-'Swap - Encargos'!$M35-'Swap - Encargos'!$L35+'Swap - Encargos'!T35)*(1+SUM($B118:$B$228))</f>
        <v>193.76190000000003</v>
      </c>
      <c r="R118" s="4">
        <f>Forward!R118*(1+SUM($B118:$B$228))+(-'Swap - Encargos'!I35-'Swap - Encargos'!$M35-'Swap - Encargos'!$L35+'Swap - Encargos'!U35)*(1+SUM($B118:$B$228))</f>
        <v>190.4778</v>
      </c>
      <c r="S118" s="4">
        <f>Forward!S118*(1+SUM($B118:$B$228))+(-'Swap - Encargos'!J35-'Swap - Encargos'!$M35-'Swap - Encargos'!$L35+'Swap - Encargos'!V35)*(1+SUM($B118:$B$228))</f>
        <v>187.19370000000001</v>
      </c>
      <c r="T118" s="4">
        <f>Forward!T118*(1+SUM($B118:$B$228))+(-'Swap - Encargos'!K35-'Swap - Encargos'!$M35-'Swap - Encargos'!$L35+'Swap - Encargos'!W35)*(1+SUM($B118:$B$228))</f>
        <v>182.81490000000002</v>
      </c>
      <c r="U118" s="4">
        <f>Forward!U118*(1+SUM($B118:$B$228))</f>
        <v>0</v>
      </c>
      <c r="V118" s="6"/>
      <c r="W118" s="20">
        <f t="shared" si="0"/>
        <v>222.71063333333331</v>
      </c>
      <c r="X118" s="20">
        <f t="shared" si="1"/>
        <v>212.13001404040409</v>
      </c>
      <c r="Y118" s="23">
        <f t="shared" si="2"/>
        <v>211.42306000000002</v>
      </c>
      <c r="Z118" s="23">
        <f t="shared" si="3"/>
        <v>209.21158600000004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167.10186666666669</v>
      </c>
      <c r="AJ118" s="9">
        <f t="shared" si="8"/>
        <v>0.42867241729463956</v>
      </c>
      <c r="AK118" s="9">
        <f t="shared" si="9"/>
        <v>0.42867241729463956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Encargos'!$M36-'Swap - Encargos'!$L36+'Swap - Encargos'!P36)*(1+SUM($B119:$B$228))</f>
        <v>314.00639999999999</v>
      </c>
      <c r="N119" s="4">
        <f>Forward!N119*(1+SUM($B119:$B$228))+(-'Swap - Encargos'!E36-'Swap - Encargos'!$M36-'Swap - Encargos'!$L36+'Swap - Encargos'!Q36)*(1+SUM($B119:$B$228))</f>
        <v>235.50480000000002</v>
      </c>
      <c r="O119" s="4">
        <f>Forward!O119*(1+SUM($B119:$B$228))+(-'Swap - Encargos'!F36-'Swap - Encargos'!$M36-'Swap - Encargos'!$L36+'Swap - Encargos'!R36)*(1+SUM($B119:$B$228))</f>
        <v>207.15700000000001</v>
      </c>
      <c r="P119" s="4">
        <f>Forward!P119*(1+SUM($B119:$B$228))+(-'Swap - Encargos'!G36-'Swap - Encargos'!$M36-'Swap - Encargos'!$L36+'Swap - Encargos'!S36)*(1+SUM($B119:$B$228))</f>
        <v>192.98310000000001</v>
      </c>
      <c r="Q119" s="4">
        <f>Forward!Q119*(1+SUM($B119:$B$228))+(-'Swap - Encargos'!H36-'Swap - Encargos'!$M36-'Swap - Encargos'!$L36+'Swap - Encargos'!T36)*(1+SUM($B119:$B$228))</f>
        <v>194.07340000000002</v>
      </c>
      <c r="R119" s="4">
        <f>Forward!R119*(1+SUM($B119:$B$228))+(-'Swap - Encargos'!I36-'Swap - Encargos'!$M36-'Swap - Encargos'!$L36+'Swap - Encargos'!U36)*(1+SUM($B119:$B$228))</f>
        <v>186.44130000000001</v>
      </c>
      <c r="S119" s="4">
        <f>Forward!S119*(1+SUM($B119:$B$228))+(-'Swap - Encargos'!J36-'Swap - Encargos'!$M36-'Swap - Encargos'!$L36+'Swap - Encargos'!V36)*(1+SUM($B119:$B$228))</f>
        <v>183.1704</v>
      </c>
      <c r="T119" s="4">
        <f>Forward!T119*(1+SUM($B119:$B$228))+(-'Swap - Encargos'!K36-'Swap - Encargos'!$M36-'Swap - Encargos'!$L36+'Swap - Encargos'!W36)*(1+SUM($B119:$B$228))</f>
        <v>178.80920000000003</v>
      </c>
      <c r="U119" s="4">
        <f>Forward!U119*(1+SUM($B119:$B$228))</f>
        <v>0</v>
      </c>
      <c r="V119" s="6"/>
      <c r="W119" s="20">
        <f t="shared" si="0"/>
        <v>221.96690833333332</v>
      </c>
      <c r="X119" s="20">
        <f t="shared" si="1"/>
        <v>212.13001404040409</v>
      </c>
      <c r="Y119" s="23">
        <f t="shared" si="2"/>
        <v>209.610175</v>
      </c>
      <c r="Z119" s="23">
        <f t="shared" si="3"/>
        <v>209.21158600000004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167.84559166666668</v>
      </c>
      <c r="AJ119" s="9">
        <f t="shared" si="8"/>
        <v>0.43058032173587735</v>
      </c>
      <c r="AK119" s="9">
        <f t="shared" si="9"/>
        <v>0.43058032173587735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Encargos'!$M37-'Swap - Encargos'!$L37+'Swap - Encargos'!P37)*(1+SUM($B120:$B$228))</f>
        <v>274.47969999999998</v>
      </c>
      <c r="N120" s="4">
        <f>Forward!N120*(1+SUM($B120:$B$228))+(-'Swap - Encargos'!E37-'Swap - Encargos'!$M37-'Swap - Encargos'!$L37+'Swap - Encargos'!Q37)*(1+SUM($B120:$B$228))</f>
        <v>164.90479999999999</v>
      </c>
      <c r="O120" s="4">
        <f>Forward!O120*(1+SUM($B120:$B$228))+(-'Swap - Encargos'!F37-'Swap - Encargos'!$M37-'Swap - Encargos'!$L37+'Swap - Encargos'!R37)*(1+SUM($B120:$B$228))</f>
        <v>194.19710000000001</v>
      </c>
      <c r="P120" s="4">
        <f>Forward!P120*(1+SUM($B120:$B$228))+(-'Swap - Encargos'!G37-'Swap - Encargos'!$M37-'Swap - Encargos'!$L37+'Swap - Encargos'!S37)*(1+SUM($B120:$B$228))</f>
        <v>194.19710000000001</v>
      </c>
      <c r="Q120" s="4">
        <f>Forward!Q120*(1+SUM($B120:$B$228))+(-'Swap - Encargos'!H37-'Swap - Encargos'!$M37-'Swap - Encargos'!$L37+'Swap - Encargos'!T37)*(1+SUM($B120:$B$228))</f>
        <v>183.34810000000002</v>
      </c>
      <c r="R120" s="4">
        <f>Forward!R120*(1+SUM($B120:$B$228))+(-'Swap - Encargos'!I37-'Swap - Encargos'!$M37-'Swap - Encargos'!$L37+'Swap - Encargos'!U37)*(1+SUM($B120:$B$228))</f>
        <v>181.17829999999998</v>
      </c>
      <c r="S120" s="4">
        <f>Forward!S120*(1+SUM($B120:$B$228))+(-'Swap - Encargos'!J37-'Swap - Encargos'!$M37-'Swap - Encargos'!$L37+'Swap - Encargos'!V37)*(1+SUM($B120:$B$228))</f>
        <v>177.92359999999999</v>
      </c>
      <c r="T120" s="4">
        <f>Forward!T120*(1+SUM($B120:$B$228))+(-'Swap - Encargos'!K37-'Swap - Encargos'!$M37-'Swap - Encargos'!$L37+'Swap - Encargos'!W37)*(1+SUM($B120:$B$228))</f>
        <v>173.584</v>
      </c>
      <c r="U120" s="4">
        <f>Forward!U120*(1+SUM($B120:$B$228))</f>
        <v>0</v>
      </c>
      <c r="V120" s="6"/>
      <c r="W120" s="20">
        <f t="shared" si="0"/>
        <v>188.89314444444446</v>
      </c>
      <c r="X120" s="20">
        <f t="shared" si="1"/>
        <v>212.13001404040409</v>
      </c>
      <c r="Y120" s="23">
        <f t="shared" si="2"/>
        <v>186.67512666666667</v>
      </c>
      <c r="Z120" s="23">
        <f t="shared" si="3"/>
        <v>209.21158600000004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200.91935555555554</v>
      </c>
      <c r="AJ120" s="9">
        <f t="shared" si="8"/>
        <v>0.51542563554415399</v>
      </c>
      <c r="AK120" s="9">
        <f t="shared" si="9"/>
        <v>0.51542563554415399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Encargos'!$M38-'Swap - Encargos'!$L38+'Swap - Encargos'!P38)*(1+SUM($B121:$B$228))</f>
        <v>131.88199999999998</v>
      </c>
      <c r="N121" s="4">
        <f>Forward!N121*(1+SUM($B121:$B$228))+(-'Swap - Encargos'!E38-'Swap - Encargos'!$M38-'Swap - Encargos'!$L38+'Swap - Encargos'!Q38)*(1+SUM($B121:$B$228))</f>
        <v>179.44599999999997</v>
      </c>
      <c r="O121" s="4">
        <f>Forward!O121*(1+SUM($B121:$B$228))+(-'Swap - Encargos'!F38-'Swap - Encargos'!$M38-'Swap - Encargos'!$L38+'Swap - Encargos'!R38)*(1+SUM($B121:$B$228))</f>
        <v>195.661</v>
      </c>
      <c r="P121" s="4">
        <f>Forward!P121*(1+SUM($B121:$B$228))+(-'Swap - Encargos'!G38-'Swap - Encargos'!$M38-'Swap - Encargos'!$L38+'Swap - Encargos'!S38)*(1+SUM($B121:$B$228))</f>
        <v>206.471</v>
      </c>
      <c r="Q121" s="4">
        <f>Forward!Q121*(1+SUM($B121:$B$228))+(-'Swap - Encargos'!H38-'Swap - Encargos'!$M38-'Swap - Encargos'!$L38+'Swap - Encargos'!T38)*(1+SUM($B121:$B$228))</f>
        <v>197.82300000000001</v>
      </c>
      <c r="R121" s="4">
        <f>Forward!R121*(1+SUM($B121:$B$228))+(-'Swap - Encargos'!I38-'Swap - Encargos'!$M38-'Swap - Encargos'!$L38+'Swap - Encargos'!U38)*(1+SUM($B121:$B$228))</f>
        <v>191.33699999999999</v>
      </c>
      <c r="S121" s="4">
        <f>Forward!S121*(1+SUM($B121:$B$228))+(-'Swap - Encargos'!J38-'Swap - Encargos'!$M38-'Swap - Encargos'!$L38+'Swap - Encargos'!V38)*(1+SUM($B121:$B$228))</f>
        <v>188.09399999999999</v>
      </c>
      <c r="T121" s="4">
        <f>Forward!T121*(1+SUM($B121:$B$228))+(-'Swap - Encargos'!K38-'Swap - Encargos'!$M38-'Swap - Encargos'!$L38+'Swap - Encargos'!W38)*(1+SUM($B121:$B$228))</f>
        <v>183.77</v>
      </c>
      <c r="U121" s="4">
        <f>Forward!U121*(1+SUM($B121:$B$228))</f>
        <v>0</v>
      </c>
      <c r="V121" s="6"/>
      <c r="W121" s="20">
        <f t="shared" si="0"/>
        <v>191.78741666666667</v>
      </c>
      <c r="X121" s="20">
        <f t="shared" si="1"/>
        <v>212.13001404040409</v>
      </c>
      <c r="Y121" s="23">
        <f t="shared" si="2"/>
        <v>193.15668333333332</v>
      </c>
      <c r="Z121" s="23">
        <f t="shared" si="3"/>
        <v>209.21158600000004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198.02508333333333</v>
      </c>
      <c r="AJ121" s="9">
        <f t="shared" si="8"/>
        <v>0.50800085511196624</v>
      </c>
      <c r="AK121" s="9">
        <f t="shared" si="9"/>
        <v>0.50800085511196624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Encargos'!$M39-'Swap - Encargos'!$L39+'Swap - Encargos'!Q39)*(1+SUM($B122:$B$228))</f>
        <v>178.58280000000002</v>
      </c>
      <c r="O122" s="4">
        <f>Forward!O122*(1+SUM($B122:$B$228))+(-'Swap - Encargos'!F39-'Swap - Encargos'!$M39-'Swap - Encargos'!$L39+'Swap - Encargos'!R39)*(1+SUM($B122:$B$228))</f>
        <v>205.4778</v>
      </c>
      <c r="P122" s="4">
        <f>Forward!P122*(1+SUM($B122:$B$228))+(-'Swap - Encargos'!G39-'Swap - Encargos'!$M39-'Swap - Encargos'!$L39+'Swap - Encargos'!S39)*(1+SUM($B122:$B$228))</f>
        <v>199.023</v>
      </c>
      <c r="Q122" s="4">
        <f>Forward!Q122*(1+SUM($B122:$B$228))+(-'Swap - Encargos'!H39-'Swap - Encargos'!$M39-'Swap - Encargos'!$L39+'Swap - Encargos'!T39)*(1+SUM($B122:$B$228))</f>
        <v>189.3408</v>
      </c>
      <c r="R122" s="4">
        <f>Forward!R122*(1+SUM($B122:$B$228))+(-'Swap - Encargos'!I39-'Swap - Encargos'!$M39-'Swap - Encargos'!$L39+'Swap - Encargos'!U39)*(1+SUM($B122:$B$228))</f>
        <v>183.96180000000001</v>
      </c>
      <c r="S122" s="4">
        <f>Forward!S122*(1+SUM($B122:$B$228))+(-'Swap - Encargos'!J39-'Swap - Encargos'!$M39-'Swap - Encargos'!$L39+'Swap - Encargos'!V39)*(1+SUM($B122:$B$228))</f>
        <v>180.73439999999999</v>
      </c>
      <c r="T122" s="4">
        <f>Forward!T122*(1+SUM($B122:$B$228))+(-'Swap - Encargos'!K39-'Swap - Encargos'!$M39-'Swap - Encargos'!$L39+'Swap - Encargos'!W39)*(1+SUM($B122:$B$228))</f>
        <v>176.43120000000002</v>
      </c>
      <c r="U122" s="4">
        <f>Forward!U122*(1+SUM($B122:$B$228))</f>
        <v>0</v>
      </c>
      <c r="V122" s="6"/>
      <c r="W122" s="20">
        <f t="shared" si="0"/>
        <v>194.3612</v>
      </c>
      <c r="X122" s="20">
        <f t="shared" si="1"/>
        <v>212.13001404040409</v>
      </c>
      <c r="Y122" s="23">
        <f t="shared" si="2"/>
        <v>191.27724000000001</v>
      </c>
      <c r="Z122" s="23">
        <f t="shared" si="3"/>
        <v>209.21158600000004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212.61394000000001</v>
      </c>
      <c r="AJ122" s="9">
        <f t="shared" si="8"/>
        <v>0.52242488324962555</v>
      </c>
      <c r="AK122" s="9">
        <f t="shared" si="9"/>
        <v>0.52242488324962555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Encargos'!$M40-'Swap - Encargos'!$L40+'Swap - Encargos'!Q40)*(1+SUM($B123:$B$228))</f>
        <v>235.24979999999999</v>
      </c>
      <c r="O123" s="4">
        <f>Forward!O123*(1+SUM($B123:$B$228))+(-'Swap - Encargos'!F40-'Swap - Encargos'!$M40-'Swap - Encargos'!$L40+'Swap - Encargos'!R40)*(1+SUM($B123:$B$228))</f>
        <v>219.13680000000002</v>
      </c>
      <c r="P123" s="4">
        <f>Forward!P123*(1+SUM($B123:$B$228))+(-'Swap - Encargos'!G40-'Swap - Encargos'!$M40-'Swap - Encargos'!$L40+'Swap - Encargos'!S40)*(1+SUM($B123:$B$228))</f>
        <v>216.98840000000001</v>
      </c>
      <c r="Q123" s="4">
        <f>Forward!Q123*(1+SUM($B123:$B$228))+(-'Swap - Encargos'!H40-'Swap - Encargos'!$M40-'Swap - Encargos'!$L40+'Swap - Encargos'!T40)*(1+SUM($B123:$B$228))</f>
        <v>197.65279999999998</v>
      </c>
      <c r="R123" s="4">
        <f>Forward!R123*(1+SUM($B123:$B$228))+(-'Swap - Encargos'!I40-'Swap - Encargos'!$M40-'Swap - Encargos'!$L40+'Swap - Encargos'!U40)*(1+SUM($B123:$B$228))</f>
        <v>193.35600000000002</v>
      </c>
      <c r="S123" s="4">
        <f>Forward!S123*(1+SUM($B123:$B$228))+(-'Swap - Encargos'!J40-'Swap - Encargos'!$M40-'Swap - Encargos'!$L40+'Swap - Encargos'!V40)*(1+SUM($B123:$B$228))</f>
        <v>190.13339999999999</v>
      </c>
      <c r="T123" s="4">
        <f>Forward!T123*(1+SUM($B123:$B$228))+(-'Swap - Encargos'!K40-'Swap - Encargos'!$M40-'Swap - Encargos'!$L40+'Swap - Encargos'!W40)*(1+SUM($B123:$B$228))</f>
        <v>180.46560000000002</v>
      </c>
      <c r="U123" s="4">
        <f>Forward!U123*(1+SUM($B123:$B$228))</f>
        <v>0</v>
      </c>
      <c r="V123" s="6"/>
      <c r="W123" s="20">
        <f t="shared" si="0"/>
        <v>222.74730555555556</v>
      </c>
      <c r="X123" s="20">
        <f t="shared" si="1"/>
        <v>212.13001404040409</v>
      </c>
      <c r="Y123" s="23">
        <f t="shared" si="2"/>
        <v>211.72482000000002</v>
      </c>
      <c r="Z123" s="23">
        <f t="shared" si="3"/>
        <v>209.21158600000004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184.22783444444445</v>
      </c>
      <c r="AJ123" s="9">
        <f t="shared" si="8"/>
        <v>0.45267589181109308</v>
      </c>
      <c r="AK123" s="9">
        <f t="shared" si="9"/>
        <v>0.45267589181109308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Encargos'!$M41-'Swap - Encargos'!$L41+'Swap - Encargos'!Q41)*(1+SUM($B124:$B$228))</f>
        <v>308.7801</v>
      </c>
      <c r="O124" s="4">
        <f>Forward!O124*(1+SUM($B124:$B$228))+(-'Swap - Encargos'!F41-'Swap - Encargos'!$M41-'Swap - Encargos'!$L41+'Swap - Encargos'!R41)*(1+SUM($B124:$B$228))</f>
        <v>247.2363</v>
      </c>
      <c r="P124" s="4">
        <f>Forward!P124*(1+SUM($B124:$B$228))+(-'Swap - Encargos'!G41-'Swap - Encargos'!$M41-'Swap - Encargos'!$L41+'Swap - Encargos'!S41)*(1+SUM($B124:$B$228))</f>
        <v>212.21999999999997</v>
      </c>
      <c r="Q124" s="4">
        <f>Forward!Q124*(1+SUM($B124:$B$228))+(-'Swap - Encargos'!H41-'Swap - Encargos'!$M41-'Swap - Encargos'!$L41+'Swap - Encargos'!T41)*(1+SUM($B124:$B$228))</f>
        <v>203.7312</v>
      </c>
      <c r="R124" s="4">
        <f>Forward!R124*(1+SUM($B124:$B$228))+(-'Swap - Encargos'!I41-'Swap - Encargos'!$M41-'Swap - Encargos'!$L41+'Swap - Encargos'!U41)*(1+SUM($B124:$B$228))</f>
        <v>198.42570000000001</v>
      </c>
      <c r="S124" s="4">
        <f>Forward!S124*(1+SUM($B124:$B$228))+(-'Swap - Encargos'!J41-'Swap - Encargos'!$M41-'Swap - Encargos'!$L41+'Swap - Encargos'!V41)*(1+SUM($B124:$B$228))</f>
        <v>198.42570000000001</v>
      </c>
      <c r="T124" s="4">
        <f>Forward!T124*(1+SUM($B124:$B$228))+(-'Swap - Encargos'!K41-'Swap - Encargos'!$M41-'Swap - Encargos'!$L41+'Swap - Encargos'!W41)*(1+SUM($B124:$B$228))</f>
        <v>187.81469999999999</v>
      </c>
      <c r="U124" s="4">
        <f>Forward!U124*(1+SUM($B124:$B$228))</f>
        <v>0</v>
      </c>
      <c r="V124" s="6"/>
      <c r="W124" s="20">
        <f t="shared" si="0"/>
        <v>250.24275</v>
      </c>
      <c r="X124" s="20">
        <f t="shared" si="1"/>
        <v>212.13001404040409</v>
      </c>
      <c r="Y124" s="23">
        <f t="shared" si="2"/>
        <v>230.40018000000001</v>
      </c>
      <c r="Z124" s="23">
        <f t="shared" si="3"/>
        <v>209.21158600000004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156.73239000000001</v>
      </c>
      <c r="AJ124" s="9">
        <f t="shared" si="8"/>
        <v>0.38511539058626532</v>
      </c>
      <c r="AK124" s="9">
        <f t="shared" si="9"/>
        <v>0.38511539058626532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Encargos'!$M42-'Swap - Encargos'!$L42+'Swap - Encargos'!Q42)*(1+SUM($B125:$B$228))</f>
        <v>312.19119999999998</v>
      </c>
      <c r="O125" s="4">
        <f>Forward!O125*(1+SUM($B125:$B$228))+(-'Swap - Encargos'!F42-'Swap - Encargos'!$M42-'Swap - Encargos'!$L42+'Swap - Encargos'!R42)*(1+SUM($B125:$B$228))</f>
        <v>248.90919999999997</v>
      </c>
      <c r="P125" s="4">
        <f>Forward!P125*(1+SUM($B125:$B$228))+(-'Swap - Encargos'!G42-'Swap - Encargos'!$M42-'Swap - Encargos'!$L42+'Swap - Encargos'!S42)*(1+SUM($B125:$B$228))</f>
        <v>205.66649999999998</v>
      </c>
      <c r="Q125" s="4">
        <f>Forward!Q125*(1+SUM($B125:$B$228))+(-'Swap - Encargos'!H42-'Swap - Encargos'!$M42-'Swap - Encargos'!$L42+'Swap - Encargos'!T42)*(1+SUM($B125:$B$228))</f>
        <v>187.73660000000001</v>
      </c>
      <c r="R125" s="4">
        <f>Forward!R125*(1+SUM($B125:$B$228))+(-'Swap - Encargos'!I42-'Swap - Encargos'!$M42-'Swap - Encargos'!$L42+'Swap - Encargos'!U42)*(1+SUM($B125:$B$228))</f>
        <v>195.11949999999999</v>
      </c>
      <c r="S125" s="4">
        <f>Forward!S125*(1+SUM($B125:$B$228))+(-'Swap - Encargos'!J42-'Swap - Encargos'!$M42-'Swap - Encargos'!$L42+'Swap - Encargos'!V42)*(1+SUM($B125:$B$228))</f>
        <v>200.393</v>
      </c>
      <c r="T125" s="4">
        <f>Forward!T125*(1+SUM($B125:$B$228))+(-'Swap - Encargos'!K42-'Swap - Encargos'!$M42-'Swap - Encargos'!$L42+'Swap - Encargos'!W42)*(1+SUM($B125:$B$228))</f>
        <v>193.01009999999999</v>
      </c>
      <c r="U125" s="4">
        <f>Forward!U125*(1+SUM($B125:$B$228))</f>
        <v>0</v>
      </c>
      <c r="V125" s="6"/>
      <c r="W125" s="20">
        <f t="shared" si="0"/>
        <v>245.21775</v>
      </c>
      <c r="X125" s="20">
        <f t="shared" si="1"/>
        <v>212.13001404040409</v>
      </c>
      <c r="Y125" s="23">
        <f t="shared" si="2"/>
        <v>224.33468999999999</v>
      </c>
      <c r="Z125" s="23">
        <f t="shared" si="3"/>
        <v>209.21158600000004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161.75739000000002</v>
      </c>
      <c r="AJ125" s="9">
        <f t="shared" si="8"/>
        <v>0.3974625821125094</v>
      </c>
      <c r="AK125" s="9">
        <f t="shared" si="9"/>
        <v>0.3974625821125094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Encargos'!$M43-'Swap - Encargos'!$L43+'Swap - Encargos'!Q43)*(1+SUM($B126:$B$228))</f>
        <v>322.47280000000001</v>
      </c>
      <c r="O126" s="4">
        <f>Forward!O126*(1+SUM($B126:$B$228))+(-'Swap - Encargos'!F43-'Swap - Encargos'!$M43-'Swap - Encargos'!$L43+'Swap - Encargos'!R43)*(1+SUM($B126:$B$228))</f>
        <v>251.04559999999998</v>
      </c>
      <c r="P126" s="4">
        <f>Forward!P126*(1+SUM($B126:$B$228))+(-'Swap - Encargos'!G43-'Swap - Encargos'!$M43-'Swap - Encargos'!$L43+'Swap - Encargos'!S43)*(1+SUM($B126:$B$228))</f>
        <v>203.77759999999998</v>
      </c>
      <c r="Q126" s="4">
        <f>Forward!Q126*(1+SUM($B126:$B$228))+(-'Swap - Encargos'!H43-'Swap - Encargos'!$M43-'Swap - Encargos'!$L43+'Swap - Encargos'!T43)*(1+SUM($B126:$B$228))</f>
        <v>188.02160000000001</v>
      </c>
      <c r="R126" s="4">
        <f>Forward!R126*(1+SUM($B126:$B$228))+(-'Swap - Encargos'!I43-'Swap - Encargos'!$M43-'Swap - Encargos'!$L43+'Swap - Encargos'!U43)*(1+SUM($B126:$B$228))</f>
        <v>199.57599999999999</v>
      </c>
      <c r="S126" s="4">
        <f>Forward!S126*(1+SUM($B126:$B$228))+(-'Swap - Encargos'!J43-'Swap - Encargos'!$M43-'Swap - Encargos'!$L43+'Swap - Encargos'!V43)*(1+SUM($B126:$B$228))</f>
        <v>200.62639999999999</v>
      </c>
      <c r="T126" s="4">
        <f>Forward!T126*(1+SUM($B126:$B$228))+(-'Swap - Encargos'!K43-'Swap - Encargos'!$M43-'Swap - Encargos'!$L43+'Swap - Encargos'!W43)*(1+SUM($B126:$B$228))</f>
        <v>191.1728</v>
      </c>
      <c r="U126" s="4">
        <f>Forward!U126*(1+SUM($B126:$B$228))</f>
        <v>0</v>
      </c>
      <c r="V126" s="6"/>
      <c r="W126" s="20">
        <f t="shared" si="0"/>
        <v>244.15964444444444</v>
      </c>
      <c r="X126" s="20">
        <f t="shared" si="1"/>
        <v>212.13001404040409</v>
      </c>
      <c r="Y126" s="23">
        <f t="shared" si="2"/>
        <v>224.85562666666667</v>
      </c>
      <c r="Z126" s="23">
        <f t="shared" si="3"/>
        <v>209.21158600000004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162.81549555555557</v>
      </c>
      <c r="AJ126" s="9">
        <f t="shared" si="8"/>
        <v>0.40006250886861433</v>
      </c>
      <c r="AK126" s="9">
        <f t="shared" si="9"/>
        <v>0.40006250886861433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Encargos'!$M44-'Swap - Encargos'!$L44+'Swap - Encargos'!Q44)*(1+SUM($B127:$B$228))</f>
        <v>338.43939999999998</v>
      </c>
      <c r="O127" s="4">
        <f>Forward!O127*(1+SUM($B127:$B$228))+(-'Swap - Encargos'!F44-'Swap - Encargos'!$M44-'Swap - Encargos'!$L44+'Swap - Encargos'!R44)*(1+SUM($B127:$B$228))</f>
        <v>260.90219999999999</v>
      </c>
      <c r="P127" s="4">
        <f>Forward!P127*(1+SUM($B127:$B$228))+(-'Swap - Encargos'!G44-'Swap - Encargos'!$M44-'Swap - Encargos'!$L44+'Swap - Encargos'!S44)*(1+SUM($B127:$B$228))</f>
        <v>210.60780000000003</v>
      </c>
      <c r="Q127" s="4">
        <f>Forward!Q127*(1+SUM($B127:$B$228))+(-'Swap - Encargos'!H44-'Swap - Encargos'!$M44-'Swap - Encargos'!$L44+'Swap - Encargos'!T44)*(1+SUM($B127:$B$228))</f>
        <v>200.12980000000002</v>
      </c>
      <c r="R127" s="4">
        <f>Forward!R127*(1+SUM($B127:$B$228))+(-'Swap - Encargos'!I44-'Swap - Encargos'!$M44-'Swap - Encargos'!$L44+'Swap - Encargos'!U44)*(1+SUM($B127:$B$228))</f>
        <v>204.32100000000003</v>
      </c>
      <c r="S127" s="4">
        <f>Forward!S127*(1+SUM($B127:$B$228))+(-'Swap - Encargos'!J44-'Swap - Encargos'!$M44-'Swap - Encargos'!$L44+'Swap - Encargos'!V44)*(1+SUM($B127:$B$228))</f>
        <v>201.17760000000001</v>
      </c>
      <c r="T127" s="4">
        <f>Forward!T127*(1+SUM($B127:$B$228))+(-'Swap - Encargos'!K44-'Swap - Encargos'!$M44-'Swap - Encargos'!$L44+'Swap - Encargos'!W44)*(1+SUM($B127:$B$228))</f>
        <v>185.4606</v>
      </c>
      <c r="U127" s="4">
        <f>Forward!U127*(1+SUM($B127:$B$228))</f>
        <v>0</v>
      </c>
      <c r="V127" s="6"/>
      <c r="W127" s="20">
        <f t="shared" si="0"/>
        <v>250.77346666666665</v>
      </c>
      <c r="X127" s="20">
        <f t="shared" si="1"/>
        <v>212.13001404040409</v>
      </c>
      <c r="Y127" s="23">
        <f t="shared" si="2"/>
        <v>231.44155666666668</v>
      </c>
      <c r="Z127" s="23">
        <f t="shared" si="3"/>
        <v>209.21158600000004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156.20167333333336</v>
      </c>
      <c r="AJ127" s="9">
        <f t="shared" si="8"/>
        <v>0.38381133877939905</v>
      </c>
      <c r="AK127" s="9">
        <f t="shared" si="9"/>
        <v>0.38381133877939905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Encargos'!$M45-'Swap - Encargos'!$L45+'Swap - Encargos'!Q45)*(1+SUM($B128:$B$228))</f>
        <v>301.07519999999994</v>
      </c>
      <c r="O128" s="4">
        <f>Forward!O128*(1+SUM($B128:$B$228))+(-'Swap - Encargos'!F45-'Swap - Encargos'!$M45-'Swap - Encargos'!$L45+'Swap - Encargos'!R45)*(1+SUM($B128:$B$228))</f>
        <v>252.98679999999999</v>
      </c>
      <c r="P128" s="4">
        <f>Forward!P128*(1+SUM($B128:$B$228))+(-'Swap - Encargos'!G45-'Swap - Encargos'!$M45-'Swap - Encargos'!$L45+'Swap - Encargos'!S45)*(1+SUM($B128:$B$228))</f>
        <v>222.67019999999997</v>
      </c>
      <c r="Q128" s="4">
        <f>Forward!Q128*(1+SUM($B128:$B$228))+(-'Swap - Encargos'!H45-'Swap - Encargos'!$M45-'Swap - Encargos'!$L45+'Swap - Encargos'!T45)*(1+SUM($B128:$B$228))</f>
        <v>201.76219999999998</v>
      </c>
      <c r="R128" s="4">
        <f>Forward!R128*(1+SUM($B128:$B$228))+(-'Swap - Encargos'!I45-'Swap - Encargos'!$M45-'Swap - Encargos'!$L45+'Swap - Encargos'!U45)*(1+SUM($B128:$B$228))</f>
        <v>205.94379999999998</v>
      </c>
      <c r="S128" s="4">
        <f>Forward!S128*(1+SUM($B128:$B$228))+(-'Swap - Encargos'!J45-'Swap - Encargos'!$M45-'Swap - Encargos'!$L45+'Swap - Encargos'!V45)*(1+SUM($B128:$B$228))</f>
        <v>201.76219999999998</v>
      </c>
      <c r="T128" s="4">
        <f>Forward!T128*(1+SUM($B128:$B$228))+(-'Swap - Encargos'!K45-'Swap - Encargos'!$M45-'Swap - Encargos'!$L45+'Swap - Encargos'!W45)*(1+SUM($B128:$B$228))</f>
        <v>187.12659999999997</v>
      </c>
      <c r="U128" s="4">
        <f>Forward!U128*(1+SUM($B128:$B$228))</f>
        <v>0</v>
      </c>
      <c r="V128" s="6"/>
      <c r="W128" s="20">
        <f t="shared" si="0"/>
        <v>242.35856666666663</v>
      </c>
      <c r="X128" s="20">
        <f t="shared" si="1"/>
        <v>212.13001404040409</v>
      </c>
      <c r="Y128" s="23">
        <f t="shared" si="2"/>
        <v>226.95633999999998</v>
      </c>
      <c r="Z128" s="23">
        <f t="shared" si="3"/>
        <v>209.21158600000004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164.61657333333338</v>
      </c>
      <c r="AJ128" s="9">
        <f t="shared" si="8"/>
        <v>0.40448803170958642</v>
      </c>
      <c r="AK128" s="9">
        <f t="shared" si="9"/>
        <v>0.40448803170958642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Encargos'!$M46-'Swap - Encargos'!$L46+'Swap - Encargos'!Q46)*(1+SUM($B129:$B$228))</f>
        <v>278.42759999999998</v>
      </c>
      <c r="O129" s="4">
        <f>Forward!O129*(1+SUM($B129:$B$228))+(-'Swap - Encargos'!F46-'Swap - Encargos'!$M46-'Swap - Encargos'!$L46+'Swap - Encargos'!R46)*(1+SUM($B129:$B$228))</f>
        <v>238.80119999999999</v>
      </c>
      <c r="P129" s="4">
        <f>Forward!P129*(1+SUM($B129:$B$228))+(-'Swap - Encargos'!G46-'Swap - Encargos'!$M46-'Swap - Encargos'!$L46+'Swap - Encargos'!S46)*(1+SUM($B129:$B$228))</f>
        <v>213.774</v>
      </c>
      <c r="Q129" s="4">
        <f>Forward!Q129*(1+SUM($B129:$B$228))+(-'Swap - Encargos'!H46-'Swap - Encargos'!$M46-'Swap - Encargos'!$L46+'Swap - Encargos'!T46)*(1+SUM($B129:$B$228))</f>
        <v>197.08920000000001</v>
      </c>
      <c r="R129" s="4">
        <f>Forward!R129*(1+SUM($B129:$B$228))+(-'Swap - Encargos'!I46-'Swap - Encargos'!$M46-'Swap - Encargos'!$L46+'Swap - Encargos'!U46)*(1+SUM($B129:$B$228))</f>
        <v>210.6456</v>
      </c>
      <c r="S129" s="4">
        <f>Forward!S129*(1+SUM($B129:$B$228))+(-'Swap - Encargos'!J46-'Swap - Encargos'!$M46-'Swap - Encargos'!$L46+'Swap - Encargos'!V46)*(1+SUM($B129:$B$228))</f>
        <v>196.04640000000001</v>
      </c>
      <c r="T129" s="4">
        <f>Forward!T129*(1+SUM($B129:$B$228))+(-'Swap - Encargos'!K46-'Swap - Encargos'!$M46-'Swap - Encargos'!$L46+'Swap - Encargos'!W46)*(1+SUM($B129:$B$228))</f>
        <v>206.47439999999997</v>
      </c>
      <c r="U129" s="4">
        <f>Forward!U129*(1+SUM($B129:$B$228))</f>
        <v>0</v>
      </c>
      <c r="V129" s="6"/>
      <c r="W129" s="20">
        <f t="shared" si="0"/>
        <v>227.85180000000003</v>
      </c>
      <c r="X129" s="20">
        <f t="shared" si="1"/>
        <v>212.13001404040409</v>
      </c>
      <c r="Y129" s="23">
        <f t="shared" si="2"/>
        <v>218.13638</v>
      </c>
      <c r="Z129" s="23">
        <f t="shared" si="3"/>
        <v>209.21158600000004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179.12333999999998</v>
      </c>
      <c r="AJ129" s="9">
        <f t="shared" si="8"/>
        <v>0.44013337030856475</v>
      </c>
      <c r="AK129" s="9">
        <f t="shared" si="9"/>
        <v>0.44013337030856475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Encargos'!$M47-'Swap - Encargos'!$L47+'Swap - Encargos'!Q47)*(1+SUM($B130:$B$228))</f>
        <v>331.96019999999999</v>
      </c>
      <c r="O130" s="4">
        <f>Forward!O130*(1+SUM($B130:$B$228))+(-'Swap - Encargos'!F47-'Swap - Encargos'!$M47-'Swap - Encargos'!$L47+'Swap - Encargos'!R47)*(1+SUM($B130:$B$228))</f>
        <v>256.79939999999999</v>
      </c>
      <c r="P130" s="4">
        <f>Forward!P130*(1+SUM($B130:$B$228))+(-'Swap - Encargos'!G47-'Swap - Encargos'!$M47-'Swap - Encargos'!$L47+'Swap - Encargos'!S47)*(1+SUM($B130:$B$228))</f>
        <v>216.0873</v>
      </c>
      <c r="Q130" s="4">
        <f>Forward!Q130*(1+SUM($B130:$B$228))+(-'Swap - Encargos'!H47-'Swap - Encargos'!$M47-'Swap - Encargos'!$L47+'Swap - Encargos'!T47)*(1+SUM($B130:$B$228))</f>
        <v>207.73610000000002</v>
      </c>
      <c r="R130" s="4">
        <f>Forward!R130*(1+SUM($B130:$B$228))+(-'Swap - Encargos'!I47-'Swap - Encargos'!$M47-'Swap - Encargos'!$L47+'Swap - Encargos'!U47)*(1+SUM($B130:$B$228))</f>
        <v>216.0873</v>
      </c>
      <c r="S130" s="4">
        <f>Forward!S130*(1+SUM($B130:$B$228))+(-'Swap - Encargos'!J47-'Swap - Encargos'!$M47-'Swap - Encargos'!$L47+'Swap - Encargos'!V47)*(1+SUM($B130:$B$228))</f>
        <v>216.08730000000003</v>
      </c>
      <c r="T130" s="4">
        <f>Forward!T130*(1+SUM($B130:$B$228))+(-'Swap - Encargos'!K47-'Swap - Encargos'!$M47-'Swap - Encargos'!$L47+'Swap - Encargos'!W47)*(1+SUM($B130:$B$228))</f>
        <v>216.0873</v>
      </c>
      <c r="U130" s="4">
        <f>Forward!U130*(1+SUM($B130:$B$228))</f>
        <v>0</v>
      </c>
      <c r="V130" s="6"/>
      <c r="W130" s="20">
        <f t="shared" si="0"/>
        <v>240.67694444444447</v>
      </c>
      <c r="X130" s="20">
        <f t="shared" si="1"/>
        <v>212.13001404040409</v>
      </c>
      <c r="Y130" s="23">
        <f t="shared" si="2"/>
        <v>230.28433999999999</v>
      </c>
      <c r="Z130" s="23">
        <f t="shared" si="3"/>
        <v>209.21158600000004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166.29819555555554</v>
      </c>
      <c r="AJ130" s="9">
        <f t="shared" si="8"/>
        <v>0.40862003402850489</v>
      </c>
      <c r="AK130" s="9">
        <f t="shared" si="9"/>
        <v>0.40862003402850489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Encargos'!$M48-'Swap - Encargos'!$L48+'Swap - Encargos'!Q48)*(1+SUM($B131:$B$228))</f>
        <v>325.23829999999998</v>
      </c>
      <c r="O131" s="4">
        <f>Forward!O131*(1+SUM($B131:$B$228))+(-'Swap - Encargos'!F48-'Swap - Encargos'!$M48-'Swap - Encargos'!$L48+'Swap - Encargos'!R48)*(1+SUM($B131:$B$228))</f>
        <v>230.68020000000001</v>
      </c>
      <c r="P131" s="4">
        <f>Forward!P131*(1+SUM($B131:$B$228))+(-'Swap - Encargos'!G48-'Swap - Encargos'!$M48-'Swap - Encargos'!$L48+'Swap - Encargos'!S48)*(1+SUM($B131:$B$228))</f>
        <v>218.21099999999996</v>
      </c>
      <c r="Q131" s="4">
        <f>Forward!Q131*(1+SUM($B131:$B$228))+(-'Swap - Encargos'!H48-'Swap - Encargos'!$M48-'Swap - Encargos'!$L48+'Swap - Encargos'!T48)*(1+SUM($B131:$B$228))</f>
        <v>222.36739999999998</v>
      </c>
      <c r="R131" s="4">
        <f>Forward!R131*(1+SUM($B131:$B$228))+(-'Swap - Encargos'!I48-'Swap - Encargos'!$M48-'Swap - Encargos'!$L48+'Swap - Encargos'!U48)*(1+SUM($B131:$B$228))</f>
        <v>225.48469999999998</v>
      </c>
      <c r="S131" s="4">
        <f>Forward!S131*(1+SUM($B131:$B$228))+(-'Swap - Encargos'!J48-'Swap - Encargos'!$M48-'Swap - Encargos'!$L48+'Swap - Encargos'!V48)*(1+SUM($B131:$B$228))</f>
        <v>226.52379999999997</v>
      </c>
      <c r="T131" s="4">
        <f>Forward!T131*(1+SUM($B131:$B$228))+(-'Swap - Encargos'!K48-'Swap - Encargos'!$M48-'Swap - Encargos'!$L48+'Swap - Encargos'!W48)*(1+SUM($B131:$B$228))</f>
        <v>225.48469999999998</v>
      </c>
      <c r="U131" s="4">
        <f>Forward!U131*(1+SUM($B131:$B$228))</f>
        <v>0</v>
      </c>
      <c r="V131" s="6"/>
      <c r="W131" s="20">
        <f t="shared" si="0"/>
        <v>232.32544166666665</v>
      </c>
      <c r="X131" s="20">
        <f t="shared" si="1"/>
        <v>212.13001404040409</v>
      </c>
      <c r="Y131" s="23">
        <f t="shared" si="2"/>
        <v>229.58914499999997</v>
      </c>
      <c r="Z131" s="23">
        <f t="shared" si="3"/>
        <v>209.21158600000004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174.64969833333336</v>
      </c>
      <c r="AJ131" s="9">
        <f t="shared" si="8"/>
        <v>0.42914095031291927</v>
      </c>
      <c r="AK131" s="9">
        <f>IF(AJ131&gt;0,AJ131,0)</f>
        <v>0.42914095031291927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Encargos'!$M49-'Swap - Encargos'!$L49+'Swap - Encargos'!Q49)*(1+SUM($B132:$B$228))</f>
        <v>296.92520000000002</v>
      </c>
      <c r="O132" s="4">
        <f>Forward!O132*(1+SUM($B132:$B$228))+(-'Swap - Encargos'!F49-'Swap - Encargos'!$M49-'Swap - Encargos'!$L49+'Swap - Encargos'!R49)*(1+SUM($B132:$B$228))</f>
        <v>228.404</v>
      </c>
      <c r="P132" s="4">
        <f>Forward!P132*(1+SUM($B132:$B$228))+(-'Swap - Encargos'!G49-'Swap - Encargos'!$M49-'Swap - Encargos'!$L49+'Swap - Encargos'!S49)*(1+SUM($B132:$B$228))</f>
        <v>209.71639999999999</v>
      </c>
      <c r="Q132" s="4">
        <f>Forward!Q132*(1+SUM($B132:$B$228))+(-'Swap - Encargos'!H49-'Swap - Encargos'!$M49-'Swap - Encargos'!$L49+'Swap - Encargos'!T49)*(1+SUM($B132:$B$228))</f>
        <v>216.9838</v>
      </c>
      <c r="R132" s="4">
        <f>Forward!R132*(1+SUM($B132:$B$228))+(-'Swap - Encargos'!I49-'Swap - Encargos'!$M49-'Swap - Encargos'!$L49+'Swap - Encargos'!U49)*(1+SUM($B132:$B$228))</f>
        <v>215.94559999999998</v>
      </c>
      <c r="S132" s="4">
        <f>Forward!S132*(1+SUM($B132:$B$228))+(-'Swap - Encargos'!J49-'Swap - Encargos'!$M49-'Swap - Encargos'!$L49+'Swap - Encargos'!V49)*(1+SUM($B132:$B$228))</f>
        <v>220.0984</v>
      </c>
      <c r="T132" s="4">
        <f>Forward!T132*(1+SUM($B132:$B$228))+(-'Swap - Encargos'!K49-'Swap - Encargos'!$M49-'Swap - Encargos'!$L49+'Swap - Encargos'!W49)*(1+SUM($B132:$B$228))</f>
        <v>222.17479999999998</v>
      </c>
      <c r="U132" s="4">
        <f>Forward!U132*(1+SUM($B132:$B$228))</f>
        <v>0</v>
      </c>
      <c r="V132" s="6"/>
      <c r="W132" s="20">
        <f t="shared" si="0"/>
        <v>222.80925555555555</v>
      </c>
      <c r="X132" s="20">
        <f t="shared" si="1"/>
        <v>212.13001404040409</v>
      </c>
      <c r="Y132" s="23">
        <f t="shared" si="2"/>
        <v>220.79053333333334</v>
      </c>
      <c r="Z132" s="23">
        <f t="shared" si="3"/>
        <v>209.21158600000004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184.16588444444446</v>
      </c>
      <c r="AJ132" s="9">
        <f t="shared" si="8"/>
        <v>0.45252367121108295</v>
      </c>
      <c r="AK132" s="9">
        <f>IF(AJ132&gt;0,AJ132,0)</f>
        <v>0.45252367121108295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Encargos'!$M50-'Swap - Encargos'!$L50+'Swap - Encargos'!Q50)*(1+SUM($B133:$B$228))</f>
        <v>329.5752</v>
      </c>
      <c r="O133" s="4">
        <f>Forward!O133*(1+SUM($B133:$B$228))+(-'Swap - Encargos'!F50-'Swap - Encargos'!$M50-'Swap - Encargos'!$L50+'Swap - Encargos'!R50)*(1+SUM($B133:$B$228))</f>
        <v>278.79160000000002</v>
      </c>
      <c r="P133" s="4">
        <f>Forward!P133*(1+SUM($B133:$B$228))+(-'Swap - Encargos'!G50-'Swap - Encargos'!$M50-'Swap - Encargos'!$L50+'Swap - Encargos'!S50)*(1+SUM($B133:$B$228))</f>
        <v>259.10000000000002</v>
      </c>
      <c r="Q133" s="4">
        <f>Forward!Q133*(1+SUM($B133:$B$228))+(-'Swap - Encargos'!H50-'Swap - Encargos'!$M50-'Swap - Encargos'!$L50+'Swap - Encargos'!T50)*(1+SUM($B133:$B$228))</f>
        <v>260.13639999999998</v>
      </c>
      <c r="R133" s="4">
        <f>Forward!R133*(1+SUM($B133:$B$228))+(-'Swap - Encargos'!I50-'Swap - Encargos'!$M50-'Swap - Encargos'!$L50+'Swap - Encargos'!U50)*(1+SUM($B133:$B$228))</f>
        <v>236.29920000000001</v>
      </c>
      <c r="S133" s="4">
        <f>Forward!S133*(1+SUM($B133:$B$228))+(-'Swap - Encargos'!J50-'Swap - Encargos'!$M50-'Swap - Encargos'!$L50+'Swap - Encargos'!V50)*(1+SUM($B133:$B$228))</f>
        <v>222.82599999999999</v>
      </c>
      <c r="T133" s="4">
        <f>Forward!T133*(1+SUM($B133:$B$228))+(-'Swap - Encargos'!K50-'Swap - Encargos'!$M50-'Swap - Encargos'!$L50+'Swap - Encargos'!W50)*(1+SUM($B133:$B$228))</f>
        <v>213.49839999999998</v>
      </c>
      <c r="U133" s="4">
        <f>Forward!U133*(1+SUM($B133:$B$228))</f>
        <v>0</v>
      </c>
      <c r="V133" s="6"/>
      <c r="W133" s="20">
        <f t="shared" si="0"/>
        <v>267.93818888888887</v>
      </c>
      <c r="X133" s="20">
        <f t="shared" si="1"/>
        <v>212.13001404040409</v>
      </c>
      <c r="Y133" s="23">
        <f t="shared" si="2"/>
        <v>253.20979333333332</v>
      </c>
      <c r="Z133" s="23">
        <f t="shared" si="3"/>
        <v>209.21158600000004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139.03695111111114</v>
      </c>
      <c r="AJ133" s="9">
        <f t="shared" si="8"/>
        <v>0.34163499792913921</v>
      </c>
      <c r="AK133" s="9">
        <f>IF(AJ133&gt;0,AJ133,0)</f>
        <v>0.34163499792913921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Encargos'!$M51-'Swap - Encargos'!$L51+'Swap - Encargos'!R51)*(1+SUM($B134:$B$228))</f>
        <v>345.05539999999996</v>
      </c>
      <c r="P134" s="4">
        <f>Forward!P134*(1+SUM($B134:$B$228))+(-'Swap - Encargos'!G51-'Swap - Encargos'!$M51-'Swap - Encargos'!$L51+'Swap - Encargos'!S51)*(1+SUM($B134:$B$228))</f>
        <v>283.06939999999997</v>
      </c>
      <c r="Q134" s="4">
        <f>Forward!Q134*(1+SUM($B134:$B$228))+(-'Swap - Encargos'!H51-'Swap - Encargos'!$M51-'Swap - Encargos'!$L51+'Swap - Encargos'!T51)*(1+SUM($B134:$B$228))</f>
        <v>282.03629999999998</v>
      </c>
      <c r="R134" s="4">
        <f>Forward!R134*(1+SUM($B134:$B$228))+(-'Swap - Encargos'!I51-'Swap - Encargos'!$M51-'Swap - Encargos'!$L51+'Swap - Encargos'!U51)*(1+SUM($B134:$B$228))</f>
        <v>262.4074</v>
      </c>
      <c r="S134" s="4">
        <f>Forward!S134*(1+SUM($B134:$B$228))+(-'Swap - Encargos'!J51-'Swap - Encargos'!$M51-'Swap - Encargos'!$L51+'Swap - Encargos'!V51)*(1+SUM($B134:$B$228))</f>
        <v>234.51369999999997</v>
      </c>
      <c r="T134" s="4">
        <f>Forward!T134*(1+SUM($B134:$B$228))+(-'Swap - Encargos'!K51-'Swap - Encargos'!$M51-'Swap - Encargos'!$L51+'Swap - Encargos'!W51)*(1+SUM($B134:$B$228))</f>
        <v>222.11649999999997</v>
      </c>
      <c r="U134" s="4">
        <f>Forward!U134*(1+SUM($B134:$B$228))</f>
        <v>0</v>
      </c>
      <c r="V134" s="6"/>
      <c r="W134" s="20">
        <f t="shared" si="0"/>
        <v>303.38703333333331</v>
      </c>
      <c r="X134" s="20">
        <f t="shared" si="1"/>
        <v>212.13001404040409</v>
      </c>
      <c r="Y134" s="23">
        <f t="shared" si="2"/>
        <v>281.41644000000002</v>
      </c>
      <c r="Z134" s="23">
        <f t="shared" si="3"/>
        <v>209.21158600000004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99.521966666666685</v>
      </c>
      <c r="AJ134" s="9">
        <f t="shared" si="8"/>
        <v>0.24700854700854705</v>
      </c>
      <c r="AK134" s="9">
        <f>IF(AJ134&gt;0,AJ134,0)</f>
        <v>0.24700854700854705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Encargos'!$M52-'Swap - Encargos'!$L52+'Swap - Encargos'!R52)*(1+SUM($B135:$B$228))</f>
        <v>391.24889999999999</v>
      </c>
      <c r="P135" s="4">
        <f>Forward!P135*(1+SUM($B135:$B$228))+(-'Swap - Encargos'!G52-'Swap - Encargos'!$M52-'Swap - Encargos'!$L52+'Swap - Encargos'!S52)*(1+SUM($B135:$B$228))</f>
        <v>285.47820000000002</v>
      </c>
      <c r="Q135" s="4">
        <f>Forward!Q135*(1+SUM($B135:$B$228))+(-'Swap - Encargos'!H52-'Swap - Encargos'!$M52-'Swap - Encargos'!$L52+'Swap - Encargos'!T52)*(1+SUM($B135:$B$228))</f>
        <v>294.72029999999995</v>
      </c>
      <c r="R135" s="4">
        <f>Forward!R135*(1+SUM($B135:$B$228))+(-'Swap - Encargos'!I52-'Swap - Encargos'!$M52-'Swap - Encargos'!$L52+'Swap - Encargos'!U52)*(1+SUM($B135:$B$228))</f>
        <v>266.99399999999997</v>
      </c>
      <c r="S135" s="4">
        <f>Forward!S135*(1+SUM($B135:$B$228))+(-'Swap - Encargos'!J52-'Swap - Encargos'!$M52-'Swap - Encargos'!$L52+'Swap - Encargos'!V52)*(1+SUM($B135:$B$228))</f>
        <v>250.56359999999998</v>
      </c>
      <c r="T135" s="4">
        <f>Forward!T135*(1+SUM($B135:$B$228))+(-'Swap - Encargos'!K52-'Swap - Encargos'!$M52-'Swap - Encargos'!$L52+'Swap - Encargos'!W52)*(1+SUM($B135:$B$228))</f>
        <v>223.86419999999998</v>
      </c>
      <c r="U135" s="4">
        <f>Forward!U135*(1+SUM($B135:$B$228))</f>
        <v>0</v>
      </c>
      <c r="V135" s="6"/>
      <c r="W135" s="20">
        <f t="shared" si="0"/>
        <v>320.36427500000002</v>
      </c>
      <c r="X135" s="20">
        <f t="shared" si="1"/>
        <v>212.13001404040409</v>
      </c>
      <c r="Y135" s="23">
        <f t="shared" si="2"/>
        <v>295.01125500000001</v>
      </c>
      <c r="Z135" s="23">
        <f t="shared" si="3"/>
        <v>209.21158600000004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82.544724999999971</v>
      </c>
      <c r="AJ135" s="9">
        <f>(AE135-W135)/AE135</f>
        <v>0.20487188174004545</v>
      </c>
      <c r="AK135" s="9">
        <f>IF(AJ135&gt;0,AJ135,0)</f>
        <v>0.20487188174004545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Encargos'!$M53-'Swap - Encargos'!$L53+'Swap - Encargos'!R53)*(1+SUM($B136:$B$228))</f>
        <v>350.37450000000001</v>
      </c>
      <c r="P136" s="4">
        <f>Forward!P136*(1+SUM($B136:$B$228))+(-'Swap - Encargos'!G53-'Swap - Encargos'!$M53-'Swap - Encargos'!$L53+'Swap - Encargos'!S53)*(1+SUM($B136:$B$228))</f>
        <v>272.74050000000005</v>
      </c>
      <c r="Q136" s="4">
        <f>Forward!Q136*(1+SUM($B136:$B$228))+(-'Swap - Encargos'!H53-'Swap - Encargos'!$M53-'Swap - Encargos'!$L53+'Swap - Encargos'!T53)*(1+SUM($B136:$B$228))</f>
        <v>269.67600000000004</v>
      </c>
      <c r="R136" s="4">
        <f>Forward!R136*(1+SUM($B136:$B$228))+(-'Swap - Encargos'!I53-'Swap - Encargos'!$M53-'Swap - Encargos'!$L53+'Swap - Encargos'!U53)*(1+SUM($B136:$B$228))</f>
        <v>255.37500000000003</v>
      </c>
      <c r="S136" s="4">
        <f>Forward!S136*(1+SUM($B136:$B$228))+(-'Swap - Encargos'!J53-'Swap - Encargos'!$M53-'Swap - Encargos'!$L53+'Swap - Encargos'!V53)*(1+SUM($B136:$B$228))</f>
        <v>244.13850000000002</v>
      </c>
      <c r="T136" s="4">
        <f>Forward!T136*(1+SUM($B136:$B$228))+(-'Swap - Encargos'!K53-'Swap - Encargos'!$M53-'Swap - Encargos'!$L53+'Swap - Encargos'!W53)*(1+SUM($B136:$B$228))</f>
        <v>228.816</v>
      </c>
      <c r="U136" s="4">
        <f>Forward!U136*(1+SUM($B136:$B$228))</f>
        <v>0</v>
      </c>
      <c r="V136" s="6"/>
      <c r="W136" s="20">
        <f t="shared" si="0"/>
        <v>292.31925000000001</v>
      </c>
      <c r="X136" s="20">
        <f t="shared" si="1"/>
        <v>212.13001404040409</v>
      </c>
      <c r="Y136" s="23">
        <f t="shared" si="2"/>
        <v>274.40895</v>
      </c>
      <c r="Z136" s="23">
        <f t="shared" si="3"/>
        <v>209.21158600000004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110.58974999999998</v>
      </c>
      <c r="AJ136" s="9">
        <f t="shared" ref="AJ136:AJ139" si="18">(AE136-W136)/AE136</f>
        <v>0.27447823205736277</v>
      </c>
      <c r="AK136" s="9">
        <f t="shared" ref="AK136:AK139" si="19">IF(AJ136&gt;0,AJ136,0)</f>
        <v>0.27447823205736277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Encargos'!$M54-'Swap - Encargos'!$L54+'Swap - Encargos'!R54)*(1+SUM($B137:$B$228))</f>
        <v>281.09960000000001</v>
      </c>
      <c r="P137" s="4">
        <f>Forward!P137*(1+SUM($B137:$B$228))+(-'Swap - Encargos'!G54-'Swap - Encargos'!$M54-'Swap - Encargos'!$L54+'Swap - Encargos'!S54)*(1+SUM($B137:$B$228))</f>
        <v>267.90719999999999</v>
      </c>
      <c r="Q137" s="4">
        <f>Forward!Q137*(1+SUM($B137:$B$228))+(-'Swap - Encargos'!H54-'Swap - Encargos'!$M54-'Swap - Encargos'!$L54+'Swap - Encargos'!T54)*(1+SUM($B137:$B$228))</f>
        <v>272.9812</v>
      </c>
      <c r="R137" s="4">
        <f>Forward!R137*(1+SUM($B137:$B$228))+(-'Swap - Encargos'!I54-'Swap - Encargos'!$M54-'Swap - Encargos'!$L54+'Swap - Encargos'!U54)*(1+SUM($B137:$B$228))</f>
        <v>252.68519999999998</v>
      </c>
      <c r="S137" s="4">
        <f>Forward!S137*(1+SUM($B137:$B$228))+(-'Swap - Encargos'!J54-'Swap - Encargos'!$M54-'Swap - Encargos'!$L54+'Swap - Encargos'!V54)*(1+SUM($B137:$B$228))</f>
        <v>230.35959999999997</v>
      </c>
      <c r="T137" s="4">
        <f>Forward!T137*(1+SUM($B137:$B$228))+(-'Swap - Encargos'!K54-'Swap - Encargos'!$M54-'Swap - Encargos'!$L54+'Swap - Encargos'!W54)*(1+SUM($B137:$B$228))</f>
        <v>227.31519999999998</v>
      </c>
      <c r="U137" s="4">
        <f>Forward!U137*(1+SUM($B137:$B$228))</f>
        <v>0</v>
      </c>
      <c r="V137" s="4"/>
      <c r="W137" s="20">
        <f t="shared" si="0"/>
        <v>271.62813333333332</v>
      </c>
      <c r="X137" s="20">
        <f t="shared" si="1"/>
        <v>212.13001404040409</v>
      </c>
      <c r="Y137" s="23">
        <f t="shared" si="2"/>
        <v>258.31733999999994</v>
      </c>
      <c r="Z137" s="23">
        <f t="shared" si="3"/>
        <v>209.21158600000004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131.28086666666667</v>
      </c>
      <c r="AJ137" s="9">
        <f t="shared" si="18"/>
        <v>0.32583254945078582</v>
      </c>
      <c r="AK137" s="9">
        <f t="shared" si="19"/>
        <v>0.32583254945078582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Encargos'!$M55-'Swap - Encargos'!$L55+'Swap - Encargos'!R55)*(1+SUM($B138:$B$228))</f>
        <v>317.55149999999998</v>
      </c>
      <c r="P138" s="4">
        <f>Forward!P138*(1+SUM($B138:$B$228))+(-'Swap - Encargos'!G55-'Swap - Encargos'!$M55-'Swap - Encargos'!$L55+'Swap - Encargos'!S55)*(1+SUM($B138:$B$228))</f>
        <v>278.23559999999998</v>
      </c>
      <c r="Q138" s="4">
        <f>Forward!Q138*(1+SUM($B138:$B$228))+(-'Swap - Encargos'!H55-'Swap - Encargos'!$M55-'Swap - Encargos'!$L55+'Swap - Encargos'!T55)*(1+SUM($B138:$B$228))</f>
        <v>272.18699999999995</v>
      </c>
      <c r="R138" s="4">
        <f>Forward!R138*(1+SUM($B138:$B$228))+(-'Swap - Encargos'!I55-'Swap - Encargos'!$M55-'Swap - Encargos'!$L55+'Swap - Encargos'!U55)*(1+SUM($B138:$B$228))</f>
        <v>253.03309999999996</v>
      </c>
      <c r="S138" s="4">
        <f>Forward!S138*(1+SUM($B138:$B$228))+(-'Swap - Encargos'!J55-'Swap - Encargos'!$M55-'Swap - Encargos'!$L55+'Swap - Encargos'!V55)*(1+SUM($B138:$B$228))</f>
        <v>249.00069999999999</v>
      </c>
      <c r="T138" s="4">
        <f>Forward!T138*(1+SUM($B138:$B$228))+(-'Swap - Encargos'!K55-'Swap - Encargos'!$M55-'Swap - Encargos'!$L55+'Swap - Encargos'!W55)*(1+SUM($B138:$B$228))</f>
        <v>224.80630000000002</v>
      </c>
      <c r="U138" s="4">
        <f>Forward!U138*(1+SUM($B138:$B$228))</f>
        <v>0</v>
      </c>
      <c r="V138" s="4"/>
      <c r="W138" s="20">
        <f t="shared" si="0"/>
        <v>282.15598888888888</v>
      </c>
      <c r="X138" s="20">
        <f t="shared" si="1"/>
        <v>212.13001404040409</v>
      </c>
      <c r="Y138" s="23">
        <f t="shared" si="2"/>
        <v>267.81856666666664</v>
      </c>
      <c r="Z138" s="23">
        <f t="shared" si="3"/>
        <v>209.21158600000004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120.75301111111111</v>
      </c>
      <c r="AJ138" s="9">
        <f t="shared" si="18"/>
        <v>0.29970293816000909</v>
      </c>
      <c r="AK138" s="9">
        <f t="shared" si="19"/>
        <v>0.29970293816000909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Encargos'!$M56-'Swap - Encargos'!$L56+'Swap - Encargos'!R56)*(1+SUM($B139:$B$228))</f>
        <v>312.7176</v>
      </c>
      <c r="P139" s="4">
        <f>Forward!P139*(1+SUM($B139:$B$228))+(-'Swap - Encargos'!G56-'Swap - Encargos'!$M56-'Swap - Encargos'!$L56+'Swap - Encargos'!S56)*(1+SUM($B139:$B$228))</f>
        <v>287.6601</v>
      </c>
      <c r="Q139" s="4">
        <f>Forward!Q139*(1+SUM($B139:$B$228))+(-'Swap - Encargos'!H56-'Swap - Encargos'!$M56-'Swap - Encargos'!$L56+'Swap - Encargos'!T56)*(1+SUM($B139:$B$228))</f>
        <v>272.62559999999996</v>
      </c>
      <c r="R139" s="4">
        <f>Forward!R139*(1+SUM($B139:$B$228))+(-'Swap - Encargos'!I56-'Swap - Encargos'!$M56-'Swap - Encargos'!$L56+'Swap - Encargos'!U56)*(1+SUM($B139:$B$228))</f>
        <v>255.58649999999997</v>
      </c>
      <c r="S139" s="4">
        <f>Forward!S139*(1+SUM($B139:$B$228))+(-'Swap - Encargos'!J56-'Swap - Encargos'!$M56-'Swap - Encargos'!$L56+'Swap - Encargos'!V56)*(1+SUM($B139:$B$228))</f>
        <v>239.54969999999997</v>
      </c>
      <c r="T139" s="4">
        <f>Forward!T139*(1+SUM($B139:$B$228))+(-'Swap - Encargos'!K56-'Swap - Encargos'!$M56-'Swap - Encargos'!$L56+'Swap - Encargos'!W56)*(1+SUM($B139:$B$228))</f>
        <v>226.51979999999998</v>
      </c>
      <c r="U139" s="4">
        <f>Forward!U139*(1+SUM($B139:$B$228))</f>
        <v>0</v>
      </c>
      <c r="V139" s="4"/>
      <c r="W139" s="20">
        <f t="shared" si="0"/>
        <v>283.06622499999997</v>
      </c>
      <c r="X139" s="20">
        <f t="shared" si="1"/>
        <v>212.13001404040409</v>
      </c>
      <c r="Y139" s="23">
        <f t="shared" si="2"/>
        <v>266.44475</v>
      </c>
      <c r="Z139" s="23">
        <f t="shared" si="3"/>
        <v>209.21158600000004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119.84277500000002</v>
      </c>
      <c r="AJ139" s="9">
        <f t="shared" si="18"/>
        <v>0.2974437776272062</v>
      </c>
      <c r="AK139" s="9">
        <f t="shared" si="19"/>
        <v>0.2974437776272062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Encargos'!$M57-'Swap - Encargos'!$L57+'Swap - Encargos'!R57)*(1+SUM($B140:$B$228))</f>
        <v>269.18829999999997</v>
      </c>
      <c r="P140" s="4">
        <f>Forward!P140*(1+SUM($B140:$B$228))+(-'Swap - Encargos'!G57-'Swap - Encargos'!$M57-'Swap - Encargos'!$L57+'Swap - Encargos'!S57)*(1+SUM($B140:$B$228))</f>
        <v>291.20369999999997</v>
      </c>
      <c r="Q140" s="4">
        <f>Forward!Q140*(1+SUM($B140:$B$228))+(-'Swap - Encargos'!H57-'Swap - Encargos'!$M57-'Swap - Encargos'!$L57+'Swap - Encargos'!T57)*(1+SUM($B140:$B$228))</f>
        <v>274.1918</v>
      </c>
      <c r="R140" s="4">
        <f>Forward!R140*(1+SUM($B140:$B$228))+(-'Swap - Encargos'!I57-'Swap - Encargos'!$M57-'Swap - Encargos'!$L57+'Swap - Encargos'!U57)*(1+SUM($B140:$B$228))</f>
        <v>255.17849999999996</v>
      </c>
      <c r="S140" s="4">
        <f>Forward!S140*(1+SUM($B140:$B$228))+(-'Swap - Encargos'!J57-'Swap - Encargos'!$M57-'Swap - Encargos'!$L57+'Swap - Encargos'!V57)*(1+SUM($B140:$B$228))</f>
        <v>235.16449999999998</v>
      </c>
      <c r="T140" s="4">
        <f>Forward!T140*(1+SUM($B140:$B$228))+(-'Swap - Encargos'!K57-'Swap - Encargos'!$M57-'Swap - Encargos'!$L57+'Swap - Encargos'!W57)*(1+SUM($B140:$B$228))</f>
        <v>227.15889999999999</v>
      </c>
      <c r="U140" s="4">
        <f>Forward!U140*(1+SUM($B140:$B$228))</f>
        <v>0</v>
      </c>
      <c r="V140" s="4"/>
      <c r="W140" s="20">
        <f t="shared" si="0"/>
        <v>275.85963333333325</v>
      </c>
      <c r="X140" s="20">
        <f t="shared" si="1"/>
        <v>212.13001404040409</v>
      </c>
      <c r="Y140" s="23">
        <f t="shared" si="2"/>
        <v>260.78241999999995</v>
      </c>
      <c r="Z140" s="23">
        <f t="shared" si="3"/>
        <v>209.21158600000004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127.04936666666674</v>
      </c>
      <c r="AJ140" s="9">
        <f t="shared" ref="AJ140" si="23">(AE140-W140)/AE140</f>
        <v>0.31533017794754337</v>
      </c>
      <c r="AK140" s="9">
        <f t="shared" ref="AK140" si="24">IF(AJ140&gt;0,AJ140,0)</f>
        <v>0.31533017794754337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99DE-D60F-47FC-9CD6-D990AF2F08FD}">
  <dimension ref="A1:AR145"/>
  <sheetViews>
    <sheetView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Encargos'!$M3-'Swap - Encargos'!$L3+'Swap - Encargos'!N3)</f>
        <v>218</v>
      </c>
      <c r="L86" s="4">
        <f>Forward!L86+(-'Swap - Encargos'!C3-'Swap - Encargos'!$M3-'Swap - Encargos'!$L3+'Swap - Encargos'!O3)</f>
        <v>228</v>
      </c>
      <c r="M86" s="4">
        <f>Forward!M86+(-'Swap - Encargos'!D3-'Swap - Encargos'!$M3-'Swap - Encargos'!$L3+'Swap - Encargos'!P3)</f>
        <v>210</v>
      </c>
      <c r="N86" s="4">
        <f>Forward!N86+(-'Swap - Encargos'!E3-'Swap - Encargos'!$M3-'Swap - Encargos'!$L3+'Swap - Encargos'!Q3)</f>
        <v>195</v>
      </c>
      <c r="O86" s="4">
        <f>Forward!O86+(-'Swap - Encargos'!F3-'Swap - Encargos'!$M3-'Swap - Encargos'!$L3+'Swap - Encargos'!R3)</f>
        <v>187</v>
      </c>
      <c r="P86" s="4">
        <f>Forward!P86+(-'Swap - Encargos'!G3-'Swap - Encargos'!$M3-'Swap - Encargos'!$L3+'Swap - Encargos'!S3)</f>
        <v>185</v>
      </c>
      <c r="Q86" s="4">
        <f>Forward!Q86+(-'Swap - Encargos'!H3-'Swap - Encargos'!$M3-'Swap - Encargos'!$L3+'Swap - Encargos'!T3)</f>
        <v>182</v>
      </c>
      <c r="R86" s="4">
        <f>Forward!R86+(-'Swap - Encargos'!I3-'Swap - Encargos'!$M3-'Swap - Encargos'!$L3+'Swap - Encargos'!U3)</f>
        <v>178</v>
      </c>
      <c r="S86" s="4">
        <f>Forward!S86+(-'Swap - Encargos'!J3-'Swap - Encargos'!$M3-'Swap - Encargos'!$L3+'Swap - Encargos'!V3)</f>
        <v>173</v>
      </c>
      <c r="T86" s="4">
        <f>Forward!T86+(-'Swap - Encargos'!K3-'Swap - Encargos'!$M3-'Swap - Encargos'!$L3+'Swap - Encargos'!W3)</f>
        <v>168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218.66666666666666</v>
      </c>
      <c r="X86" s="20">
        <f t="shared" ref="X86:X140" si="1">AVERAGE($W$2:$W$198)</f>
        <v>193.36363636363626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207.6</v>
      </c>
      <c r="Z86" s="23">
        <f t="shared" ref="Z86:Z140" si="3">AVERAGE($Y$2:$Y$198)</f>
        <v>190.35181818181817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87.333333333333343</v>
      </c>
      <c r="AJ86" s="9">
        <f t="shared" ref="AJ86:AJ134" si="8">(AE86-W86)/AE86</f>
        <v>0.28540305010893247</v>
      </c>
      <c r="AK86" s="9">
        <f t="shared" ref="AK86:AK130" si="9">IF(AJ86&gt;0,AJ86,0)</f>
        <v>0.28540305010893247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Encargos'!$M4-'Swap - Encargos'!$L4+'Swap - Encargos'!N4)</f>
        <v>150</v>
      </c>
      <c r="L87" s="4">
        <f>Forward!L87+(-'Swap - Encargos'!C4-'Swap - Encargos'!$M4-'Swap - Encargos'!$L4+'Swap - Encargos'!O4)</f>
        <v>217</v>
      </c>
      <c r="M87" s="4">
        <f>Forward!M87+(-'Swap - Encargos'!D4-'Swap - Encargos'!$M4-'Swap - Encargos'!$L4+'Swap - Encargos'!P4)</f>
        <v>213</v>
      </c>
      <c r="N87" s="4">
        <f>Forward!N87+(-'Swap - Encargos'!E4-'Swap - Encargos'!$M4-'Swap - Encargos'!$L4+'Swap - Encargos'!Q4)</f>
        <v>195</v>
      </c>
      <c r="O87" s="4">
        <f>Forward!O87+(-'Swap - Encargos'!F4-'Swap - Encargos'!$M4-'Swap - Encargos'!$L4+'Swap - Encargos'!R4)</f>
        <v>193</v>
      </c>
      <c r="P87" s="4">
        <f>Forward!P87+(-'Swap - Encargos'!G4-'Swap - Encargos'!$M4-'Swap - Encargos'!$L4+'Swap - Encargos'!S4)</f>
        <v>185</v>
      </c>
      <c r="Q87" s="4">
        <f>Forward!Q87+(-'Swap - Encargos'!H4-'Swap - Encargos'!$M4-'Swap - Encargos'!$L4+'Swap - Encargos'!T4)</f>
        <v>182</v>
      </c>
      <c r="R87" s="4">
        <f>Forward!R87+(-'Swap - Encargos'!I4-'Swap - Encargos'!$M4-'Swap - Encargos'!$L4+'Swap - Encargos'!U4)</f>
        <v>178</v>
      </c>
      <c r="S87" s="4">
        <f>Forward!S87+(-'Swap - Encargos'!J4-'Swap - Encargos'!$M4-'Swap - Encargos'!$L4+'Swap - Encargos'!V4)</f>
        <v>173</v>
      </c>
      <c r="T87" s="4">
        <f>Forward!T87+(-'Swap - Encargos'!K4-'Swap - Encargos'!$M4-'Swap - Encargos'!$L4+'Swap - Encargos'!W4)</f>
        <v>168</v>
      </c>
      <c r="U87" s="4">
        <f>Forward!U87</f>
        <v>0</v>
      </c>
      <c r="V87" s="6"/>
      <c r="W87" s="20">
        <f t="shared" si="0"/>
        <v>194.58333333333334</v>
      </c>
      <c r="X87" s="20">
        <f t="shared" si="1"/>
        <v>193.36363636363626</v>
      </c>
      <c r="Y87" s="23">
        <f t="shared" si="2"/>
        <v>194.18333333333334</v>
      </c>
      <c r="Z87" s="23">
        <f t="shared" si="3"/>
        <v>190.35181818181817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111.41666666666666</v>
      </c>
      <c r="AJ87" s="9">
        <f t="shared" si="8"/>
        <v>0.36410675381263613</v>
      </c>
      <c r="AK87" s="9">
        <f t="shared" si="9"/>
        <v>0.36410675381263613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Encargos'!$M5-'Swap - Encargos'!$L5+'Swap - Encargos'!N5)</f>
        <v>192</v>
      </c>
      <c r="L88" s="4">
        <f>Forward!L88+(-'Swap - Encargos'!C5-'Swap - Encargos'!$M5-'Swap - Encargos'!$L5+'Swap - Encargos'!O5)</f>
        <v>248</v>
      </c>
      <c r="M88" s="4">
        <f>Forward!M88+(-'Swap - Encargos'!D5-'Swap - Encargos'!$M5-'Swap - Encargos'!$L5+'Swap - Encargos'!P5)</f>
        <v>219</v>
      </c>
      <c r="N88" s="4">
        <f>Forward!N88+(-'Swap - Encargos'!E5-'Swap - Encargos'!$M5-'Swap - Encargos'!$L5+'Swap - Encargos'!Q5)</f>
        <v>190</v>
      </c>
      <c r="O88" s="4">
        <f>Forward!O88+(-'Swap - Encargos'!F5-'Swap - Encargos'!$M5-'Swap - Encargos'!$L5+'Swap - Encargos'!R5)</f>
        <v>188</v>
      </c>
      <c r="P88" s="4">
        <f>Forward!P88+(-'Swap - Encargos'!G5-'Swap - Encargos'!$M5-'Swap - Encargos'!$L5+'Swap - Encargos'!S5)</f>
        <v>184</v>
      </c>
      <c r="Q88" s="4">
        <f>Forward!Q88+(-'Swap - Encargos'!H5-'Swap - Encargos'!$M5-'Swap - Encargos'!$L5+'Swap - Encargos'!T5)</f>
        <v>181</v>
      </c>
      <c r="R88" s="4">
        <f>Forward!R88+(-'Swap - Encargos'!I5-'Swap - Encargos'!$M5-'Swap - Encargos'!$L5+'Swap - Encargos'!U5)</f>
        <v>177</v>
      </c>
      <c r="S88" s="4">
        <f>Forward!S88+(-'Swap - Encargos'!J5-'Swap - Encargos'!$M5-'Swap - Encargos'!$L5+'Swap - Encargos'!V5)</f>
        <v>172</v>
      </c>
      <c r="T88" s="4">
        <f>Forward!T88+(-'Swap - Encargos'!K5-'Swap - Encargos'!$M5-'Swap - Encargos'!$L5+'Swap - Encargos'!W5)</f>
        <v>167</v>
      </c>
      <c r="U88" s="4">
        <f>Forward!U88</f>
        <v>0</v>
      </c>
      <c r="V88" s="6"/>
      <c r="W88" s="20">
        <f t="shared" si="0"/>
        <v>219.55555555555554</v>
      </c>
      <c r="X88" s="20">
        <f t="shared" si="1"/>
        <v>193.36363636363626</v>
      </c>
      <c r="Y88" s="23">
        <f t="shared" si="2"/>
        <v>207.13333333333333</v>
      </c>
      <c r="Z88" s="23">
        <f t="shared" si="3"/>
        <v>190.35181818181817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86.444444444444457</v>
      </c>
      <c r="AJ88" s="9">
        <f t="shared" si="8"/>
        <v>0.28249818445896879</v>
      </c>
      <c r="AK88" s="9">
        <f t="shared" si="9"/>
        <v>0.28249818445896879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Encargos'!$M6-'Swap - Encargos'!$L6+'Swap - Encargos'!N6)</f>
        <v>173</v>
      </c>
      <c r="L89" s="4">
        <f>Forward!L89+(-'Swap - Encargos'!C6-'Swap - Encargos'!$M6-'Swap - Encargos'!$L6+'Swap - Encargos'!O6)</f>
        <v>243</v>
      </c>
      <c r="M89" s="4">
        <f>Forward!M89+(-'Swap - Encargos'!D6-'Swap - Encargos'!$M6-'Swap - Encargos'!$L6+'Swap - Encargos'!P6)</f>
        <v>223</v>
      </c>
      <c r="N89" s="4">
        <f>Forward!N89+(-'Swap - Encargos'!E6-'Swap - Encargos'!$M6-'Swap - Encargos'!$L6+'Swap - Encargos'!Q6)</f>
        <v>201</v>
      </c>
      <c r="O89" s="4">
        <f>Forward!O89+(-'Swap - Encargos'!F6-'Swap - Encargos'!$M6-'Swap - Encargos'!$L6+'Swap - Encargos'!R6)</f>
        <v>191</v>
      </c>
      <c r="P89" s="4">
        <f>Forward!P89+(-'Swap - Encargos'!G6-'Swap - Encargos'!$M6-'Swap - Encargos'!$L6+'Swap - Encargos'!S6)</f>
        <v>186</v>
      </c>
      <c r="Q89" s="4">
        <f>Forward!Q89+(-'Swap - Encargos'!H6-'Swap - Encargos'!$M6-'Swap - Encargos'!$L6+'Swap - Encargos'!T6)</f>
        <v>183</v>
      </c>
      <c r="R89" s="4">
        <f>Forward!R89+(-'Swap - Encargos'!I6-'Swap - Encargos'!$M6-'Swap - Encargos'!$L6+'Swap - Encargos'!U6)</f>
        <v>181</v>
      </c>
      <c r="S89" s="4">
        <f>Forward!S89+(-'Swap - Encargos'!J6-'Swap - Encargos'!$M6-'Swap - Encargos'!$L6+'Swap - Encargos'!V6)</f>
        <v>176</v>
      </c>
      <c r="T89" s="4">
        <f>Forward!T89+(-'Swap - Encargos'!K6-'Swap - Encargos'!$M6-'Swap - Encargos'!$L6+'Swap - Encargos'!W6)</f>
        <v>171</v>
      </c>
      <c r="U89" s="4">
        <f>Forward!U89</f>
        <v>0</v>
      </c>
      <c r="V89" s="6"/>
      <c r="W89" s="20">
        <f t="shared" si="0"/>
        <v>215.33333333333334</v>
      </c>
      <c r="X89" s="20">
        <f t="shared" si="1"/>
        <v>193.36363636363626</v>
      </c>
      <c r="Y89" s="23">
        <f t="shared" si="2"/>
        <v>206.85</v>
      </c>
      <c r="Z89" s="23">
        <f t="shared" si="3"/>
        <v>190.35181818181817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90.666666666666657</v>
      </c>
      <c r="AJ89" s="9">
        <f t="shared" si="8"/>
        <v>0.29629629629629628</v>
      </c>
      <c r="AK89" s="9">
        <f t="shared" si="9"/>
        <v>0.29629629629629628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Encargos'!$M7-'Swap - Encargos'!$L7+'Swap - Encargos'!N7)</f>
        <v>169</v>
      </c>
      <c r="L90" s="4">
        <f>Forward!L90+(-'Swap - Encargos'!C7-'Swap - Encargos'!$M7-'Swap - Encargos'!$L7+'Swap - Encargos'!O7)</f>
        <v>219</v>
      </c>
      <c r="M90" s="4">
        <f>Forward!M90+(-'Swap - Encargos'!D7-'Swap - Encargos'!$M7-'Swap - Encargos'!$L7+'Swap - Encargos'!P7)</f>
        <v>226</v>
      </c>
      <c r="N90" s="4">
        <f>Forward!N90+(-'Swap - Encargos'!E7-'Swap - Encargos'!$M7-'Swap - Encargos'!$L7+'Swap - Encargos'!Q7)</f>
        <v>211</v>
      </c>
      <c r="O90" s="4">
        <f>Forward!O90+(-'Swap - Encargos'!F7-'Swap - Encargos'!$M7-'Swap - Encargos'!$L7+'Swap - Encargos'!R7)</f>
        <v>195</v>
      </c>
      <c r="P90" s="4">
        <f>Forward!P90+(-'Swap - Encargos'!G7-'Swap - Encargos'!$M7-'Swap - Encargos'!$L7+'Swap - Encargos'!S7)</f>
        <v>192</v>
      </c>
      <c r="Q90" s="4">
        <f>Forward!Q90+(-'Swap - Encargos'!H7-'Swap - Encargos'!$M7-'Swap - Encargos'!$L7+'Swap - Encargos'!T7)</f>
        <v>189</v>
      </c>
      <c r="R90" s="4">
        <f>Forward!R90+(-'Swap - Encargos'!I7-'Swap - Encargos'!$M7-'Swap - Encargos'!$L7+'Swap - Encargos'!U7)</f>
        <v>187</v>
      </c>
      <c r="S90" s="4">
        <f>Forward!S90+(-'Swap - Encargos'!J7-'Swap - Encargos'!$M7-'Swap - Encargos'!$L7+'Swap - Encargos'!V7)</f>
        <v>182</v>
      </c>
      <c r="T90" s="4">
        <f>Forward!T90+(-'Swap - Encargos'!K7-'Swap - Encargos'!$M7-'Swap - Encargos'!$L7+'Swap - Encargos'!W7)</f>
        <v>177</v>
      </c>
      <c r="U90" s="4">
        <f>Forward!U90</f>
        <v>0</v>
      </c>
      <c r="V90" s="6"/>
      <c r="W90" s="20">
        <f t="shared" si="0"/>
        <v>209.33333333333334</v>
      </c>
      <c r="X90" s="20">
        <f t="shared" si="1"/>
        <v>193.36363636363626</v>
      </c>
      <c r="Y90" s="23">
        <f t="shared" si="2"/>
        <v>205.53333333333333</v>
      </c>
      <c r="Z90" s="23">
        <f t="shared" si="3"/>
        <v>190.35181818181817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96.666666666666657</v>
      </c>
      <c r="AJ90" s="9">
        <f t="shared" si="8"/>
        <v>0.31590413943355117</v>
      </c>
      <c r="AK90" s="9">
        <f t="shared" si="9"/>
        <v>0.31590413943355117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Encargos'!$M8-'Swap - Encargos'!$L8+'Swap - Encargos'!N8)</f>
        <v>167</v>
      </c>
      <c r="L91" s="4">
        <f>Forward!L91+(-'Swap - Encargos'!C8-'Swap - Encargos'!$M8-'Swap - Encargos'!$L8+'Swap - Encargos'!O8)</f>
        <v>225</v>
      </c>
      <c r="M91" s="4">
        <f>Forward!M91+(-'Swap - Encargos'!D8-'Swap - Encargos'!$M8-'Swap - Encargos'!$L8+'Swap - Encargos'!P8)</f>
        <v>221</v>
      </c>
      <c r="N91" s="4">
        <f>Forward!N91+(-'Swap - Encargos'!E8-'Swap - Encargos'!$M8-'Swap - Encargos'!$L8+'Swap - Encargos'!Q8)</f>
        <v>194</v>
      </c>
      <c r="O91" s="4">
        <f>Forward!O91+(-'Swap - Encargos'!F8-'Swap - Encargos'!$M8-'Swap - Encargos'!$L8+'Swap - Encargos'!R8)</f>
        <v>189</v>
      </c>
      <c r="P91" s="4">
        <f>Forward!P91+(-'Swap - Encargos'!G8-'Swap - Encargos'!$M8-'Swap - Encargos'!$L8+'Swap - Encargos'!S8)</f>
        <v>185</v>
      </c>
      <c r="Q91" s="4">
        <f>Forward!Q91+(-'Swap - Encargos'!H8-'Swap - Encargos'!$M8-'Swap - Encargos'!$L8+'Swap - Encargos'!T8)</f>
        <v>182</v>
      </c>
      <c r="R91" s="4">
        <f>Forward!R91+(-'Swap - Encargos'!I8-'Swap - Encargos'!$M8-'Swap - Encargos'!$L8+'Swap - Encargos'!U8)</f>
        <v>180</v>
      </c>
      <c r="S91" s="4">
        <f>Forward!S91+(-'Swap - Encargos'!J8-'Swap - Encargos'!$M8-'Swap - Encargos'!$L8+'Swap - Encargos'!V8)</f>
        <v>175</v>
      </c>
      <c r="T91" s="4">
        <f>Forward!T91+(-'Swap - Encargos'!K8-'Swap - Encargos'!$M8-'Swap - Encargos'!$L8+'Swap - Encargos'!W8)</f>
        <v>170</v>
      </c>
      <c r="U91" s="4">
        <f>Forward!U91</f>
        <v>0</v>
      </c>
      <c r="V91" s="6"/>
      <c r="W91" s="20">
        <f t="shared" si="0"/>
        <v>208.08333333333334</v>
      </c>
      <c r="X91" s="20">
        <f t="shared" si="1"/>
        <v>193.36363636363626</v>
      </c>
      <c r="Y91" s="23">
        <f t="shared" si="2"/>
        <v>200.7</v>
      </c>
      <c r="Z91" s="23">
        <f t="shared" si="3"/>
        <v>190.35181818181817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97.916666666666657</v>
      </c>
      <c r="AJ91" s="9">
        <f t="shared" si="8"/>
        <v>0.31998910675381259</v>
      </c>
      <c r="AK91" s="9">
        <f t="shared" si="9"/>
        <v>0.31998910675381259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Encargos'!$M9-'Swap - Encargos'!$L9+'Swap - Encargos'!N9)</f>
        <v>93</v>
      </c>
      <c r="L92" s="4">
        <f>Forward!L92+(-'Swap - Encargos'!C9-'Swap - Encargos'!$M9-'Swap - Encargos'!$L9+'Swap - Encargos'!O9)</f>
        <v>204</v>
      </c>
      <c r="M92" s="4">
        <f>Forward!M92+(-'Swap - Encargos'!D9-'Swap - Encargos'!$M9-'Swap - Encargos'!$L9+'Swap - Encargos'!P9)</f>
        <v>208</v>
      </c>
      <c r="N92" s="4">
        <f>Forward!N92+(-'Swap - Encargos'!E9-'Swap - Encargos'!$M9-'Swap - Encargos'!$L9+'Swap - Encargos'!Q9)</f>
        <v>199</v>
      </c>
      <c r="O92" s="4">
        <f>Forward!O92+(-'Swap - Encargos'!F9-'Swap - Encargos'!$M9-'Swap - Encargos'!$L9+'Swap - Encargos'!R9)</f>
        <v>191</v>
      </c>
      <c r="P92" s="4">
        <f>Forward!P92+(-'Swap - Encargos'!G9-'Swap - Encargos'!$M9-'Swap - Encargos'!$L9+'Swap - Encargos'!S9)</f>
        <v>185</v>
      </c>
      <c r="Q92" s="4">
        <f>Forward!Q92+(-'Swap - Encargos'!H9-'Swap - Encargos'!$M9-'Swap - Encargos'!$L9+'Swap - Encargos'!T9)</f>
        <v>182</v>
      </c>
      <c r="R92" s="4">
        <f>Forward!R92+(-'Swap - Encargos'!I9-'Swap - Encargos'!$M9-'Swap - Encargos'!$L9+'Swap - Encargos'!U9)</f>
        <v>180</v>
      </c>
      <c r="S92" s="4">
        <f>Forward!S92+(-'Swap - Encargos'!J9-'Swap - Encargos'!$M9-'Swap - Encargos'!$L9+'Swap - Encargos'!V9)</f>
        <v>175</v>
      </c>
      <c r="T92" s="4">
        <f>Forward!T92+(-'Swap - Encargos'!K9-'Swap - Encargos'!$M9-'Swap - Encargos'!$L9+'Swap - Encargos'!W9)</f>
        <v>170</v>
      </c>
      <c r="U92" s="4">
        <f>Forward!U92</f>
        <v>0</v>
      </c>
      <c r="V92" s="6"/>
      <c r="W92" s="20">
        <f t="shared" si="0"/>
        <v>186</v>
      </c>
      <c r="X92" s="20">
        <f t="shared" si="1"/>
        <v>193.36363636363626</v>
      </c>
      <c r="Y92" s="23">
        <f t="shared" si="2"/>
        <v>188.2</v>
      </c>
      <c r="Z92" s="23">
        <f t="shared" si="3"/>
        <v>190.35181818181817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120</v>
      </c>
      <c r="AJ92" s="9">
        <f t="shared" si="8"/>
        <v>0.39215686274509803</v>
      </c>
      <c r="AK92" s="9">
        <f t="shared" si="9"/>
        <v>0.39215686274509803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Encargos'!$M10-'Swap - Encargos'!$L10+'Swap - Encargos'!N10)</f>
        <v>109</v>
      </c>
      <c r="L93" s="4">
        <f>Forward!L93+(-'Swap - Encargos'!C10-'Swap - Encargos'!$M10-'Swap - Encargos'!$L10+'Swap - Encargos'!O10)</f>
        <v>200</v>
      </c>
      <c r="M93" s="4">
        <f>Forward!M93+(-'Swap - Encargos'!D10-'Swap - Encargos'!$M10-'Swap - Encargos'!$L10+'Swap - Encargos'!P10)</f>
        <v>203</v>
      </c>
      <c r="N93" s="4">
        <f>Forward!N93+(-'Swap - Encargos'!E10-'Swap - Encargos'!$M10-'Swap - Encargos'!$L10+'Swap - Encargos'!Q10)</f>
        <v>194</v>
      </c>
      <c r="O93" s="4">
        <f>Forward!O93+(-'Swap - Encargos'!F10-'Swap - Encargos'!$M10-'Swap - Encargos'!$L10+'Swap - Encargos'!R10)</f>
        <v>187</v>
      </c>
      <c r="P93" s="4">
        <f>Forward!P93+(-'Swap - Encargos'!G10-'Swap - Encargos'!$M10-'Swap - Encargos'!$L10+'Swap - Encargos'!S10)</f>
        <v>186</v>
      </c>
      <c r="Q93" s="4">
        <f>Forward!Q93+(-'Swap - Encargos'!H10-'Swap - Encargos'!$M10-'Swap - Encargos'!$L10+'Swap - Encargos'!T10)</f>
        <v>186</v>
      </c>
      <c r="R93" s="4">
        <f>Forward!R93+(-'Swap - Encargos'!I10-'Swap - Encargos'!$M10-'Swap - Encargos'!$L10+'Swap - Encargos'!U10)</f>
        <v>179</v>
      </c>
      <c r="S93" s="4">
        <f>Forward!S93+(-'Swap - Encargos'!J10-'Swap - Encargos'!$M10-'Swap - Encargos'!$L10+'Swap - Encargos'!V10)</f>
        <v>174</v>
      </c>
      <c r="T93" s="4">
        <f>Forward!T93+(-'Swap - Encargos'!K10-'Swap - Encargos'!$M10-'Swap - Encargos'!$L10+'Swap - Encargos'!W10)</f>
        <v>169</v>
      </c>
      <c r="U93" s="4">
        <f>Forward!U93</f>
        <v>0</v>
      </c>
      <c r="V93" s="6"/>
      <c r="W93" s="20">
        <f t="shared" si="0"/>
        <v>187.19444444444446</v>
      </c>
      <c r="X93" s="20">
        <f t="shared" si="1"/>
        <v>193.36363636363626</v>
      </c>
      <c r="Y93" s="23">
        <f t="shared" si="2"/>
        <v>187.58333333333334</v>
      </c>
      <c r="Z93" s="23">
        <f t="shared" si="3"/>
        <v>190.35181818181817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118.80555555555554</v>
      </c>
      <c r="AJ93" s="9">
        <f t="shared" si="8"/>
        <v>0.38825344952795932</v>
      </c>
      <c r="AK93" s="9">
        <f t="shared" si="9"/>
        <v>0.38825344952795932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Encargos'!$M11-'Swap - Encargos'!$L11+'Swap - Encargos'!N11)</f>
        <v>123</v>
      </c>
      <c r="L94" s="4">
        <f>Forward!L94+(-'Swap - Encargos'!C11-'Swap - Encargos'!$M11-'Swap - Encargos'!$L11+'Swap - Encargos'!O11)</f>
        <v>181</v>
      </c>
      <c r="M94" s="4">
        <f>Forward!M94+(-'Swap - Encargos'!D11-'Swap - Encargos'!$M11-'Swap - Encargos'!$L11+'Swap - Encargos'!P11)</f>
        <v>202</v>
      </c>
      <c r="N94" s="4">
        <f>Forward!N94+(-'Swap - Encargos'!E11-'Swap - Encargos'!$M11-'Swap - Encargos'!$L11+'Swap - Encargos'!Q11)</f>
        <v>198</v>
      </c>
      <c r="O94" s="4">
        <f>Forward!O94+(-'Swap - Encargos'!F11-'Swap - Encargos'!$M11-'Swap - Encargos'!$L11+'Swap - Encargos'!R11)</f>
        <v>191</v>
      </c>
      <c r="P94" s="4">
        <f>Forward!P94+(-'Swap - Encargos'!G11-'Swap - Encargos'!$M11-'Swap - Encargos'!$L11+'Swap - Encargos'!S11)</f>
        <v>189</v>
      </c>
      <c r="Q94" s="4">
        <f>Forward!Q94+(-'Swap - Encargos'!H11-'Swap - Encargos'!$M11-'Swap - Encargos'!$L11+'Swap - Encargos'!T11)</f>
        <v>183</v>
      </c>
      <c r="R94" s="4">
        <f>Forward!R94+(-'Swap - Encargos'!I11-'Swap - Encargos'!$M11-'Swap - Encargos'!$L11+'Swap - Encargos'!U11)</f>
        <v>177</v>
      </c>
      <c r="S94" s="4">
        <f>Forward!S94+(-'Swap - Encargos'!J11-'Swap - Encargos'!$M11-'Swap - Encargos'!$L11+'Swap - Encargos'!V11)</f>
        <v>174</v>
      </c>
      <c r="T94" s="4">
        <f>Forward!T94+(-'Swap - Encargos'!K11-'Swap - Encargos'!$M11-'Swap - Encargos'!$L11+'Swap - Encargos'!W11)</f>
        <v>171</v>
      </c>
      <c r="U94" s="4">
        <f>Forward!U94</f>
        <v>0</v>
      </c>
      <c r="V94" s="6"/>
      <c r="W94" s="20">
        <f t="shared" si="0"/>
        <v>185.33333333333334</v>
      </c>
      <c r="X94" s="20">
        <f t="shared" si="1"/>
        <v>193.36363636363626</v>
      </c>
      <c r="Y94" s="23">
        <f t="shared" si="2"/>
        <v>187.8</v>
      </c>
      <c r="Z94" s="23">
        <f t="shared" si="3"/>
        <v>190.35181818181817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120.66666666666666</v>
      </c>
      <c r="AJ94" s="9">
        <f t="shared" si="8"/>
        <v>0.39433551198257077</v>
      </c>
      <c r="AK94" s="9">
        <f t="shared" si="9"/>
        <v>0.39433551198257077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Encargos'!$M12-'Swap - Encargos'!$L12+'Swap - Encargos'!N12)</f>
        <v>104</v>
      </c>
      <c r="L95" s="4">
        <f>Forward!L95+(-'Swap - Encargos'!C12-'Swap - Encargos'!$M12-'Swap - Encargos'!$L12+'Swap - Encargos'!O12)</f>
        <v>157</v>
      </c>
      <c r="M95" s="4">
        <f>Forward!M95+(-'Swap - Encargos'!D12-'Swap - Encargos'!$M12-'Swap - Encargos'!$L12+'Swap - Encargos'!P12)</f>
        <v>179</v>
      </c>
      <c r="N95" s="4">
        <f>Forward!N95+(-'Swap - Encargos'!E12-'Swap - Encargos'!$M12-'Swap - Encargos'!$L12+'Swap - Encargos'!Q12)</f>
        <v>186</v>
      </c>
      <c r="O95" s="4">
        <f>Forward!O95+(-'Swap - Encargos'!F12-'Swap - Encargos'!$M12-'Swap - Encargos'!$L12+'Swap - Encargos'!R12)</f>
        <v>174</v>
      </c>
      <c r="P95" s="4">
        <f>Forward!P95+(-'Swap - Encargos'!G12-'Swap - Encargos'!$M12-'Swap - Encargos'!$L12+'Swap - Encargos'!S12)</f>
        <v>176</v>
      </c>
      <c r="Q95" s="4">
        <f>Forward!Q95+(-'Swap - Encargos'!H12-'Swap - Encargos'!$M12-'Swap - Encargos'!$L12+'Swap - Encargos'!T12)</f>
        <v>170</v>
      </c>
      <c r="R95" s="4">
        <f>Forward!R95+(-'Swap - Encargos'!I12-'Swap - Encargos'!$M12-'Swap - Encargos'!$L12+'Swap - Encargos'!U12)</f>
        <v>167</v>
      </c>
      <c r="S95" s="4">
        <f>Forward!S95+(-'Swap - Encargos'!J12-'Swap - Encargos'!$M12-'Swap - Encargos'!$L12+'Swap - Encargos'!V12)</f>
        <v>164</v>
      </c>
      <c r="T95" s="4">
        <f>Forward!T95+(-'Swap - Encargos'!K12-'Swap - Encargos'!$M12-'Swap - Encargos'!$L12+'Swap - Encargos'!W12)</f>
        <v>161</v>
      </c>
      <c r="U95" s="4">
        <f>Forward!U95</f>
        <v>0</v>
      </c>
      <c r="V95" s="6"/>
      <c r="W95" s="20">
        <f t="shared" si="0"/>
        <v>167.16666666666666</v>
      </c>
      <c r="X95" s="20">
        <f t="shared" si="1"/>
        <v>193.36363636363626</v>
      </c>
      <c r="Y95" s="23">
        <f t="shared" si="2"/>
        <v>170.8</v>
      </c>
      <c r="Z95" s="23">
        <f t="shared" si="3"/>
        <v>190.35181818181817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138.83333333333334</v>
      </c>
      <c r="AJ95" s="9">
        <f t="shared" si="8"/>
        <v>0.45370370370370372</v>
      </c>
      <c r="AK95" s="9">
        <f t="shared" si="9"/>
        <v>0.45370370370370372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Encargos'!$M13-'Swap - Encargos'!$L13+'Swap - Encargos'!N13)</f>
        <v>103</v>
      </c>
      <c r="L96" s="4">
        <f>Forward!L96+(-'Swap - Encargos'!C13-'Swap - Encargos'!$M13-'Swap - Encargos'!$L13+'Swap - Encargos'!O13)</f>
        <v>119</v>
      </c>
      <c r="M96" s="4">
        <f>Forward!M96+(-'Swap - Encargos'!D13-'Swap - Encargos'!$M13-'Swap - Encargos'!$L13+'Swap - Encargos'!P13)</f>
        <v>153</v>
      </c>
      <c r="N96" s="4">
        <f>Forward!N96+(-'Swap - Encargos'!E13-'Swap - Encargos'!$M13-'Swap - Encargos'!$L13+'Swap - Encargos'!Q13)</f>
        <v>168</v>
      </c>
      <c r="O96" s="4">
        <f>Forward!O96+(-'Swap - Encargos'!F13-'Swap - Encargos'!$M13-'Swap - Encargos'!$L13+'Swap - Encargos'!R13)</f>
        <v>161</v>
      </c>
      <c r="P96" s="4">
        <f>Forward!P96+(-'Swap - Encargos'!G13-'Swap - Encargos'!$M13-'Swap - Encargos'!$L13+'Swap - Encargos'!S13)</f>
        <v>171</v>
      </c>
      <c r="Q96" s="4">
        <f>Forward!Q96+(-'Swap - Encargos'!H13-'Swap - Encargos'!$M13-'Swap - Encargos'!$L13+'Swap - Encargos'!T13)</f>
        <v>165</v>
      </c>
      <c r="R96" s="4">
        <f>Forward!R96+(-'Swap - Encargos'!I13-'Swap - Encargos'!$M13-'Swap - Encargos'!$L13+'Swap - Encargos'!U13)</f>
        <v>165</v>
      </c>
      <c r="S96" s="4">
        <f>Forward!S96+(-'Swap - Encargos'!J13-'Swap - Encargos'!$M13-'Swap - Encargos'!$L13+'Swap - Encargos'!V13)</f>
        <v>163</v>
      </c>
      <c r="T96" s="4">
        <f>Forward!T96+(-'Swap - Encargos'!K13-'Swap - Encargos'!$M13-'Swap - Encargos'!$L13+'Swap - Encargos'!W13)</f>
        <v>156</v>
      </c>
      <c r="U96" s="4">
        <f>Forward!U96</f>
        <v>0</v>
      </c>
      <c r="V96" s="6"/>
      <c r="W96" s="20">
        <f t="shared" si="0"/>
        <v>143.05555555555554</v>
      </c>
      <c r="X96" s="20">
        <f t="shared" si="1"/>
        <v>193.36363636363626</v>
      </c>
      <c r="Y96" s="23">
        <f t="shared" si="2"/>
        <v>152.13333333333333</v>
      </c>
      <c r="Z96" s="23">
        <f t="shared" si="3"/>
        <v>190.35181818181817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162.94444444444446</v>
      </c>
      <c r="AJ96" s="9">
        <f t="shared" si="8"/>
        <v>0.53249818445896879</v>
      </c>
      <c r="AK96" s="9">
        <f t="shared" si="9"/>
        <v>0.53249818445896879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Encargos'!$M14-'Swap - Encargos'!$L14+'Swap - Encargos'!N14)</f>
        <v>101</v>
      </c>
      <c r="L97" s="4">
        <f>Forward!L97+(-'Swap - Encargos'!C14-'Swap - Encargos'!$M14-'Swap - Encargos'!$L14+'Swap - Encargos'!O14)</f>
        <v>114</v>
      </c>
      <c r="M97" s="4">
        <f>Forward!M97+(-'Swap - Encargos'!D14-'Swap - Encargos'!$M14-'Swap - Encargos'!$L14+'Swap - Encargos'!P14)</f>
        <v>156</v>
      </c>
      <c r="N97" s="4">
        <f>Forward!N97+(-'Swap - Encargos'!E14-'Swap - Encargos'!$M14-'Swap - Encargos'!$L14+'Swap - Encargos'!Q14)</f>
        <v>164</v>
      </c>
      <c r="O97" s="4">
        <f>Forward!O97+(-'Swap - Encargos'!F14-'Swap - Encargos'!$M14-'Swap - Encargos'!$L14+'Swap - Encargos'!R14)</f>
        <v>161</v>
      </c>
      <c r="P97" s="4">
        <f>Forward!P97+(-'Swap - Encargos'!G14-'Swap - Encargos'!$M14-'Swap - Encargos'!$L14+'Swap - Encargos'!S14)</f>
        <v>177</v>
      </c>
      <c r="Q97" s="4">
        <f>Forward!Q97+(-'Swap - Encargos'!H14-'Swap - Encargos'!$M14-'Swap - Encargos'!$L14+'Swap - Encargos'!T14)</f>
        <v>176</v>
      </c>
      <c r="R97" s="4">
        <f>Forward!R97+(-'Swap - Encargos'!I14-'Swap - Encargos'!$M14-'Swap - Encargos'!$L14+'Swap - Encargos'!U14)</f>
        <v>167</v>
      </c>
      <c r="S97" s="4">
        <f>Forward!S97+(-'Swap - Encargos'!J14-'Swap - Encargos'!$M14-'Swap - Encargos'!$L14+'Swap - Encargos'!V14)</f>
        <v>163</v>
      </c>
      <c r="T97" s="4">
        <f>Forward!T97+(-'Swap - Encargos'!K14-'Swap - Encargos'!$M14-'Swap - Encargos'!$L14+'Swap - Encargos'!W14)</f>
        <v>157</v>
      </c>
      <c r="U97" s="4">
        <f>Forward!U97</f>
        <v>0</v>
      </c>
      <c r="V97" s="6"/>
      <c r="W97" s="20">
        <f t="shared" si="0"/>
        <v>142.91666666666666</v>
      </c>
      <c r="X97" s="20">
        <f t="shared" si="1"/>
        <v>193.36363636363626</v>
      </c>
      <c r="Y97" s="23">
        <f t="shared" si="2"/>
        <v>153.13333333333333</v>
      </c>
      <c r="Z97" s="23">
        <f t="shared" si="3"/>
        <v>190.35181818181817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163.08333333333334</v>
      </c>
      <c r="AJ97" s="9">
        <f t="shared" si="8"/>
        <v>0.53295206971677567</v>
      </c>
      <c r="AK97" s="9">
        <f t="shared" si="9"/>
        <v>0.53295206971677567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Encargos'!$M15-'Swap - Encargos'!$L15+'Swap - Encargos'!O15)</f>
        <v>108</v>
      </c>
      <c r="M98" s="4">
        <f>Forward!M98+(-'Swap - Encargos'!D15-'Swap - Encargos'!$M15-'Swap - Encargos'!$L15+'Swap - Encargos'!P15)</f>
        <v>127</v>
      </c>
      <c r="N98" s="4">
        <f>Forward!N98+(-'Swap - Encargos'!E15-'Swap - Encargos'!$M15-'Swap - Encargos'!$L15+'Swap - Encargos'!Q15)</f>
        <v>142</v>
      </c>
      <c r="O98" s="4">
        <f>Forward!O98+(-'Swap - Encargos'!F15-'Swap - Encargos'!$M15-'Swap - Encargos'!$L15+'Swap - Encargos'!R15)</f>
        <v>155</v>
      </c>
      <c r="P98" s="4">
        <f>Forward!P98+(-'Swap - Encargos'!G15-'Swap - Encargos'!$M15-'Swap - Encargos'!$L15+'Swap - Encargos'!S15)</f>
        <v>180</v>
      </c>
      <c r="Q98" s="4">
        <f>Forward!Q98+(-'Swap - Encargos'!H15-'Swap - Encargos'!$M15-'Swap - Encargos'!$L15+'Swap - Encargos'!T15)</f>
        <v>176</v>
      </c>
      <c r="R98" s="4">
        <f>Forward!R98+(-'Swap - Encargos'!I15-'Swap - Encargos'!$M15-'Swap - Encargos'!$L15+'Swap - Encargos'!U15)</f>
        <v>170</v>
      </c>
      <c r="S98" s="4">
        <f>Forward!S98+(-'Swap - Encargos'!J15-'Swap - Encargos'!$M15-'Swap - Encargos'!$L15+'Swap - Encargos'!V15)</f>
        <v>166</v>
      </c>
      <c r="T98" s="4">
        <f>Forward!T98+(-'Swap - Encargos'!K15-'Swap - Encargos'!$M15-'Swap - Encargos'!$L15+'Swap - Encargos'!W15)</f>
        <v>160</v>
      </c>
      <c r="U98" s="4">
        <f>Forward!U98</f>
        <v>0</v>
      </c>
      <c r="V98" s="6"/>
      <c r="W98" s="20">
        <f t="shared" si="0"/>
        <v>125.66666666666667</v>
      </c>
      <c r="X98" s="20">
        <f t="shared" si="1"/>
        <v>193.36363636363626</v>
      </c>
      <c r="Y98" s="23">
        <f t="shared" si="2"/>
        <v>142.4</v>
      </c>
      <c r="Z98" s="23">
        <f t="shared" si="3"/>
        <v>190.35181818181817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191.13333333333333</v>
      </c>
      <c r="AJ98" s="9">
        <f t="shared" si="8"/>
        <v>0.60332491582491576</v>
      </c>
      <c r="AK98" s="9">
        <f t="shared" si="9"/>
        <v>0.60332491582491576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Encargos'!$M16-'Swap - Encargos'!$L16+'Swap - Encargos'!O16)</f>
        <v>112</v>
      </c>
      <c r="M99" s="4">
        <f>Forward!M99+(-'Swap - Encargos'!D16-'Swap - Encargos'!$M16-'Swap - Encargos'!$L16+'Swap - Encargos'!P16)</f>
        <v>116</v>
      </c>
      <c r="N99" s="4">
        <f>Forward!N99+(-'Swap - Encargos'!E16-'Swap - Encargos'!$M16-'Swap - Encargos'!$L16+'Swap - Encargos'!Q16)</f>
        <v>127</v>
      </c>
      <c r="O99" s="4">
        <f>Forward!O99+(-'Swap - Encargos'!F16-'Swap - Encargos'!$M16-'Swap - Encargos'!$L16+'Swap - Encargos'!R16)</f>
        <v>144</v>
      </c>
      <c r="P99" s="4">
        <f>Forward!P99+(-'Swap - Encargos'!G16-'Swap - Encargos'!$M16-'Swap - Encargos'!$L16+'Swap - Encargos'!S16)</f>
        <v>183</v>
      </c>
      <c r="Q99" s="4">
        <f>Forward!Q99+(-'Swap - Encargos'!H16-'Swap - Encargos'!$M16-'Swap - Encargos'!$L16+'Swap - Encargos'!T16)</f>
        <v>179</v>
      </c>
      <c r="R99" s="4">
        <f>Forward!R99+(-'Swap - Encargos'!I16-'Swap - Encargos'!$M16-'Swap - Encargos'!$L16+'Swap - Encargos'!U16)</f>
        <v>174</v>
      </c>
      <c r="S99" s="4">
        <f>Forward!S99+(-'Swap - Encargos'!J16-'Swap - Encargos'!$M16-'Swap - Encargos'!$L16+'Swap - Encargos'!V16)</f>
        <v>170</v>
      </c>
      <c r="T99" s="4">
        <f>Forward!T99+(-'Swap - Encargos'!K16-'Swap - Encargos'!$M16-'Swap - Encargos'!$L16+'Swap - Encargos'!W16)</f>
        <v>164</v>
      </c>
      <c r="U99" s="4">
        <f>Forward!U99</f>
        <v>0</v>
      </c>
      <c r="V99" s="6"/>
      <c r="W99" s="20">
        <f t="shared" si="0"/>
        <v>119.22222222222223</v>
      </c>
      <c r="X99" s="20">
        <f t="shared" si="1"/>
        <v>193.36363636363626</v>
      </c>
      <c r="Y99" s="23">
        <f t="shared" si="2"/>
        <v>137.51666666666668</v>
      </c>
      <c r="Z99" s="23">
        <f t="shared" si="3"/>
        <v>190.35181818181817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197.57777777777778</v>
      </c>
      <c r="AJ99" s="9">
        <f t="shared" si="8"/>
        <v>0.6236672278338945</v>
      </c>
      <c r="AK99" s="9">
        <f t="shared" si="9"/>
        <v>0.6236672278338945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Encargos'!$M17-'Swap - Encargos'!$L17+'Swap - Encargos'!O17)</f>
        <v>108</v>
      </c>
      <c r="M100" s="4">
        <f>Forward!M100+(-'Swap - Encargos'!D17-'Swap - Encargos'!$M17-'Swap - Encargos'!$L17+'Swap - Encargos'!P17)</f>
        <v>123</v>
      </c>
      <c r="N100" s="4">
        <f>Forward!N100+(-'Swap - Encargos'!E17-'Swap - Encargos'!$M17-'Swap - Encargos'!$L17+'Swap - Encargos'!Q17)</f>
        <v>127</v>
      </c>
      <c r="O100" s="4">
        <f>Forward!O100+(-'Swap - Encargos'!F17-'Swap - Encargos'!$M17-'Swap - Encargos'!$L17+'Swap - Encargos'!R17)</f>
        <v>138</v>
      </c>
      <c r="P100" s="4">
        <f>Forward!P100+(-'Swap - Encargos'!G17-'Swap - Encargos'!$M17-'Swap - Encargos'!$L17+'Swap - Encargos'!S17)</f>
        <v>160</v>
      </c>
      <c r="Q100" s="4">
        <f>Forward!Q100+(-'Swap - Encargos'!H17-'Swap - Encargos'!$M17-'Swap - Encargos'!$L17+'Swap - Encargos'!T17)</f>
        <v>174</v>
      </c>
      <c r="R100" s="4">
        <f>Forward!R100+(-'Swap - Encargos'!I17-'Swap - Encargos'!$M17-'Swap - Encargos'!$L17+'Swap - Encargos'!U17)</f>
        <v>168</v>
      </c>
      <c r="S100" s="4">
        <f>Forward!S100+(-'Swap - Encargos'!J17-'Swap - Encargos'!$M17-'Swap - Encargos'!$L17+'Swap - Encargos'!V17)</f>
        <v>164</v>
      </c>
      <c r="T100" s="4">
        <f>Forward!T100+(-'Swap - Encargos'!K17-'Swap - Encargos'!$M17-'Swap - Encargos'!$L17+'Swap - Encargos'!W17)</f>
        <v>158</v>
      </c>
      <c r="U100" s="4">
        <f>Forward!U100</f>
        <v>0</v>
      </c>
      <c r="V100" s="6"/>
      <c r="W100" s="20">
        <f t="shared" si="0"/>
        <v>121</v>
      </c>
      <c r="X100" s="20">
        <f t="shared" si="1"/>
        <v>193.36363636363626</v>
      </c>
      <c r="Y100" s="23">
        <f t="shared" si="2"/>
        <v>133.4</v>
      </c>
      <c r="Z100" s="23">
        <f t="shared" si="3"/>
        <v>190.35181818181817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195.8</v>
      </c>
      <c r="AJ100" s="9">
        <f t="shared" si="8"/>
        <v>0.61805555555555558</v>
      </c>
      <c r="AK100" s="9">
        <f t="shared" si="9"/>
        <v>0.61805555555555558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Encargos'!$M18-'Swap - Encargos'!$L18+'Swap - Encargos'!O18)</f>
        <v>105</v>
      </c>
      <c r="M101" s="4">
        <f>Forward!M101+(-'Swap - Encargos'!D18-'Swap - Encargos'!$M18-'Swap - Encargos'!$L18+'Swap - Encargos'!P18)</f>
        <v>109</v>
      </c>
      <c r="N101" s="4">
        <f>Forward!N101+(-'Swap - Encargos'!E18-'Swap - Encargos'!$M18-'Swap - Encargos'!$L18+'Swap - Encargos'!Q18)</f>
        <v>114</v>
      </c>
      <c r="O101" s="4">
        <f>Forward!O101+(-'Swap - Encargos'!F18-'Swap - Encargos'!$M18-'Swap - Encargos'!$L18+'Swap - Encargos'!R18)</f>
        <v>126</v>
      </c>
      <c r="P101" s="4">
        <f>Forward!P101+(-'Swap - Encargos'!G18-'Swap - Encargos'!$M18-'Swap - Encargos'!$L18+'Swap - Encargos'!S18)</f>
        <v>155</v>
      </c>
      <c r="Q101" s="4">
        <f>Forward!Q101+(-'Swap - Encargos'!H18-'Swap - Encargos'!$M18-'Swap - Encargos'!$L18+'Swap - Encargos'!T18)</f>
        <v>169</v>
      </c>
      <c r="R101" s="4">
        <f>Forward!R101+(-'Swap - Encargos'!I18-'Swap - Encargos'!$M18-'Swap - Encargos'!$L18+'Swap - Encargos'!U18)</f>
        <v>167</v>
      </c>
      <c r="S101" s="4">
        <f>Forward!S101+(-'Swap - Encargos'!J18-'Swap - Encargos'!$M18-'Swap - Encargos'!$L18+'Swap - Encargos'!V18)</f>
        <v>166</v>
      </c>
      <c r="T101" s="4">
        <f>Forward!T101+(-'Swap - Encargos'!K18-'Swap - Encargos'!$M18-'Swap - Encargos'!$L18+'Swap - Encargos'!W18)</f>
        <v>163</v>
      </c>
      <c r="U101" s="4">
        <f>Forward!U101</f>
        <v>0</v>
      </c>
      <c r="V101" s="6"/>
      <c r="W101" s="20">
        <f t="shared" si="0"/>
        <v>111.08333333333333</v>
      </c>
      <c r="X101" s="20">
        <f t="shared" si="1"/>
        <v>193.36363636363626</v>
      </c>
      <c r="Y101" s="23">
        <f t="shared" si="2"/>
        <v>125</v>
      </c>
      <c r="Z101" s="23">
        <f t="shared" si="3"/>
        <v>190.35181818181817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205.7166666666667</v>
      </c>
      <c r="AJ101" s="9">
        <f t="shared" si="8"/>
        <v>0.64935816498316501</v>
      </c>
      <c r="AK101" s="9">
        <f t="shared" si="9"/>
        <v>0.64935816498316501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Encargos'!$M19-'Swap - Encargos'!$L19+'Swap - Encargos'!O19)</f>
        <v>112</v>
      </c>
      <c r="M102" s="4">
        <f>Forward!M102+(-'Swap - Encargos'!D19-'Swap - Encargos'!$M19-'Swap - Encargos'!$L19+'Swap - Encargos'!P19)</f>
        <v>110</v>
      </c>
      <c r="N102" s="4">
        <f>Forward!N102+(-'Swap - Encargos'!E19-'Swap - Encargos'!$M19-'Swap - Encargos'!$L19+'Swap - Encargos'!Q19)</f>
        <v>126</v>
      </c>
      <c r="O102" s="4">
        <f>Forward!O102+(-'Swap - Encargos'!F19-'Swap - Encargos'!$M19-'Swap - Encargos'!$L19+'Swap - Encargos'!R19)</f>
        <v>136</v>
      </c>
      <c r="P102" s="4">
        <f>Forward!P102+(-'Swap - Encargos'!G19-'Swap - Encargos'!$M19-'Swap - Encargos'!$L19+'Swap - Encargos'!S19)</f>
        <v>150</v>
      </c>
      <c r="Q102" s="4">
        <f>Forward!Q102+(-'Swap - Encargos'!H19-'Swap - Encargos'!$M19-'Swap - Encargos'!$L19+'Swap - Encargos'!T19)</f>
        <v>166</v>
      </c>
      <c r="R102" s="4">
        <f>Forward!R102+(-'Swap - Encargos'!I19-'Swap - Encargos'!$M19-'Swap - Encargos'!$L19+'Swap - Encargos'!U19)</f>
        <v>163</v>
      </c>
      <c r="S102" s="4">
        <f>Forward!S102+(-'Swap - Encargos'!J19-'Swap - Encargos'!$M19-'Swap - Encargos'!$L19+'Swap - Encargos'!V19)</f>
        <v>161</v>
      </c>
      <c r="T102" s="4">
        <f>Forward!T102+(-'Swap - Encargos'!K19-'Swap - Encargos'!$M19-'Swap - Encargos'!$L19+'Swap - Encargos'!W19)</f>
        <v>159</v>
      </c>
      <c r="U102" s="4">
        <f>Forward!U102</f>
        <v>0</v>
      </c>
      <c r="V102" s="6"/>
      <c r="W102" s="20">
        <f t="shared" si="0"/>
        <v>118.66666666666667</v>
      </c>
      <c r="X102" s="20">
        <f t="shared" si="1"/>
        <v>193.36363636363626</v>
      </c>
      <c r="Y102" s="23">
        <f t="shared" si="2"/>
        <v>130.4</v>
      </c>
      <c r="Z102" s="23">
        <f t="shared" si="3"/>
        <v>190.35181818181817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198.13333333333333</v>
      </c>
      <c r="AJ102" s="9">
        <f t="shared" si="8"/>
        <v>0.62542087542087532</v>
      </c>
      <c r="AK102" s="9">
        <f t="shared" si="9"/>
        <v>0.62542087542087532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Encargos'!$M20-'Swap - Encargos'!$L20+'Swap - Encargos'!O20)</f>
        <v>107</v>
      </c>
      <c r="M103" s="4">
        <f>Forward!M103+(-'Swap - Encargos'!D20-'Swap - Encargos'!$M20-'Swap - Encargos'!$L20+'Swap - Encargos'!P20)</f>
        <v>111</v>
      </c>
      <c r="N103" s="4">
        <f>Forward!N103+(-'Swap - Encargos'!E20-'Swap - Encargos'!$M20-'Swap - Encargos'!$L20+'Swap - Encargos'!Q20)</f>
        <v>125</v>
      </c>
      <c r="O103" s="4">
        <f>Forward!O103+(-'Swap - Encargos'!F20-'Swap - Encargos'!$M20-'Swap - Encargos'!$L20+'Swap - Encargos'!R20)</f>
        <v>132</v>
      </c>
      <c r="P103" s="4">
        <f>Forward!P103+(-'Swap - Encargos'!G20-'Swap - Encargos'!$M20-'Swap - Encargos'!$L20+'Swap - Encargos'!S20)</f>
        <v>143</v>
      </c>
      <c r="Q103" s="4">
        <f>Forward!Q103+(-'Swap - Encargos'!H20-'Swap - Encargos'!$M20-'Swap - Encargos'!$L20+'Swap - Encargos'!T20)</f>
        <v>160</v>
      </c>
      <c r="R103" s="4">
        <f>Forward!R103+(-'Swap - Encargos'!I20-'Swap - Encargos'!$M20-'Swap - Encargos'!$L20+'Swap - Encargos'!U20)</f>
        <v>158</v>
      </c>
      <c r="S103" s="4">
        <f>Forward!S103+(-'Swap - Encargos'!J20-'Swap - Encargos'!$M20-'Swap - Encargos'!$L20+'Swap - Encargos'!V20)</f>
        <v>156</v>
      </c>
      <c r="T103" s="4">
        <f>Forward!T103+(-'Swap - Encargos'!K20-'Swap - Encargos'!$M20-'Swap - Encargos'!$L20+'Swap - Encargos'!W20)</f>
        <v>154</v>
      </c>
      <c r="U103" s="4">
        <f>Forward!U103</f>
        <v>0</v>
      </c>
      <c r="V103" s="6"/>
      <c r="W103" s="20">
        <f t="shared" si="0"/>
        <v>117.80555555555556</v>
      </c>
      <c r="X103" s="20">
        <f t="shared" si="1"/>
        <v>193.36363636363626</v>
      </c>
      <c r="Y103" s="23">
        <f t="shared" si="2"/>
        <v>128.01666666666668</v>
      </c>
      <c r="Z103" s="23">
        <f t="shared" si="3"/>
        <v>190.35181818181817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198.99444444444447</v>
      </c>
      <c r="AJ103" s="9">
        <f t="shared" si="8"/>
        <v>0.62813902918069586</v>
      </c>
      <c r="AK103" s="9">
        <f t="shared" si="9"/>
        <v>0.62813902918069586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Encargos'!$M21-'Swap - Encargos'!$L21+'Swap - Encargos'!O21)</f>
        <v>112</v>
      </c>
      <c r="M104" s="4">
        <f>Forward!M104+(-'Swap - Encargos'!D21-'Swap - Encargos'!$M21-'Swap - Encargos'!$L21+'Swap - Encargos'!P21)</f>
        <v>114</v>
      </c>
      <c r="N104" s="4">
        <f>Forward!N104+(-'Swap - Encargos'!E21-'Swap - Encargos'!$M21-'Swap - Encargos'!$L21+'Swap - Encargos'!Q21)</f>
        <v>124</v>
      </c>
      <c r="O104" s="4">
        <f>Forward!O104+(-'Swap - Encargos'!F21-'Swap - Encargos'!$M21-'Swap - Encargos'!$L21+'Swap - Encargos'!R21)</f>
        <v>130</v>
      </c>
      <c r="P104" s="4">
        <f>Forward!P104+(-'Swap - Encargos'!G21-'Swap - Encargos'!$M21-'Swap - Encargos'!$L21+'Swap - Encargos'!S21)</f>
        <v>138</v>
      </c>
      <c r="Q104" s="4">
        <f>Forward!Q104+(-'Swap - Encargos'!H21-'Swap - Encargos'!$M21-'Swap - Encargos'!$L21+'Swap - Encargos'!T21)</f>
        <v>156</v>
      </c>
      <c r="R104" s="4">
        <f>Forward!R104+(-'Swap - Encargos'!I21-'Swap - Encargos'!$M21-'Swap - Encargos'!$L21+'Swap - Encargos'!U21)</f>
        <v>153</v>
      </c>
      <c r="S104" s="4">
        <f>Forward!S104+(-'Swap - Encargos'!J21-'Swap - Encargos'!$M21-'Swap - Encargos'!$L21+'Swap - Encargos'!V21)</f>
        <v>151</v>
      </c>
      <c r="T104" s="4">
        <f>Forward!T104+(-'Swap - Encargos'!K21-'Swap - Encargos'!$M21-'Swap - Encargos'!$L21+'Swap - Encargos'!W21)</f>
        <v>149</v>
      </c>
      <c r="U104" s="4">
        <f>Forward!U104</f>
        <v>0</v>
      </c>
      <c r="V104" s="6"/>
      <c r="W104" s="20">
        <f t="shared" si="0"/>
        <v>119.66666666666667</v>
      </c>
      <c r="X104" s="20">
        <f t="shared" si="1"/>
        <v>193.36363636363626</v>
      </c>
      <c r="Y104" s="23">
        <f t="shared" si="2"/>
        <v>128</v>
      </c>
      <c r="Z104" s="23">
        <f t="shared" si="3"/>
        <v>190.35181818181817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197.13333333333333</v>
      </c>
      <c r="AJ104" s="9">
        <f t="shared" si="8"/>
        <v>0.62226430976430969</v>
      </c>
      <c r="AK104" s="9">
        <f t="shared" si="9"/>
        <v>0.62226430976430969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Encargos'!$M22-'Swap - Encargos'!$L22+'Swap - Encargos'!O22)</f>
        <v>118</v>
      </c>
      <c r="M105" s="4">
        <f>Forward!M105+(-'Swap - Encargos'!D22-'Swap - Encargos'!$M22-'Swap - Encargos'!$L22+'Swap - Encargos'!P22)</f>
        <v>108</v>
      </c>
      <c r="N105" s="4">
        <f>Forward!N105+(-'Swap - Encargos'!E22-'Swap - Encargos'!$M22-'Swap - Encargos'!$L22+'Swap - Encargos'!Q22)</f>
        <v>124</v>
      </c>
      <c r="O105" s="4">
        <f>Forward!O105+(-'Swap - Encargos'!F22-'Swap - Encargos'!$M22-'Swap - Encargos'!$L22+'Swap - Encargos'!R22)</f>
        <v>135</v>
      </c>
      <c r="P105" s="4">
        <f>Forward!P105+(-'Swap - Encargos'!G22-'Swap - Encargos'!$M22-'Swap - Encargos'!$L22+'Swap - Encargos'!S22)</f>
        <v>143</v>
      </c>
      <c r="Q105" s="4">
        <f>Forward!Q105+(-'Swap - Encargos'!H22-'Swap - Encargos'!$M22-'Swap - Encargos'!$L22+'Swap - Encargos'!T22)</f>
        <v>150</v>
      </c>
      <c r="R105" s="4">
        <f>Forward!R105+(-'Swap - Encargos'!I22-'Swap - Encargos'!$M22-'Swap - Encargos'!$L22+'Swap - Encargos'!U22)</f>
        <v>151</v>
      </c>
      <c r="S105" s="4">
        <f>Forward!S105+(-'Swap - Encargos'!J22-'Swap - Encargos'!$M22-'Swap - Encargos'!$L22+'Swap - Encargos'!V22)</f>
        <v>149</v>
      </c>
      <c r="T105" s="4">
        <f>Forward!T105+(-'Swap - Encargos'!K22-'Swap - Encargos'!$M22-'Swap - Encargos'!$L22+'Swap - Encargos'!W22)</f>
        <v>147</v>
      </c>
      <c r="U105" s="4">
        <f>Forward!U105</f>
        <v>0</v>
      </c>
      <c r="V105" s="6"/>
      <c r="W105" s="20">
        <f t="shared" si="0"/>
        <v>119.97222222222223</v>
      </c>
      <c r="X105" s="20">
        <f t="shared" si="1"/>
        <v>193.36363636363626</v>
      </c>
      <c r="Y105" s="23">
        <f t="shared" si="2"/>
        <v>129.33333333333334</v>
      </c>
      <c r="Z105" s="23">
        <f t="shared" si="3"/>
        <v>190.35181818181817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196.82777777777778</v>
      </c>
      <c r="AJ105" s="9">
        <f t="shared" si="8"/>
        <v>0.6212998035914703</v>
      </c>
      <c r="AK105" s="9">
        <f t="shared" si="9"/>
        <v>0.6212998035914703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Encargos'!$M23-'Swap - Encargos'!$L23+'Swap - Encargos'!O23)</f>
        <v>110</v>
      </c>
      <c r="M106" s="4">
        <f>Forward!M106+(-'Swap - Encargos'!D23-'Swap - Encargos'!$M23-'Swap - Encargos'!$L23+'Swap - Encargos'!P23)</f>
        <v>109</v>
      </c>
      <c r="N106" s="4">
        <f>Forward!N106+(-'Swap - Encargos'!E23-'Swap - Encargos'!$M23-'Swap - Encargos'!$L23+'Swap - Encargos'!Q23)</f>
        <v>120</v>
      </c>
      <c r="O106" s="4">
        <f>Forward!O106+(-'Swap - Encargos'!F23-'Swap - Encargos'!$M23-'Swap - Encargos'!$L23+'Swap - Encargos'!R23)</f>
        <v>130</v>
      </c>
      <c r="P106" s="4">
        <f>Forward!P106+(-'Swap - Encargos'!G23-'Swap - Encargos'!$M23-'Swap - Encargos'!$L23+'Swap - Encargos'!S23)</f>
        <v>145</v>
      </c>
      <c r="Q106" s="4">
        <f>Forward!Q106+(-'Swap - Encargos'!H23-'Swap - Encargos'!$M23-'Swap - Encargos'!$L23+'Swap - Encargos'!T23)</f>
        <v>153</v>
      </c>
      <c r="R106" s="4">
        <f>Forward!R106+(-'Swap - Encargos'!I23-'Swap - Encargos'!$M23-'Swap - Encargos'!$L23+'Swap - Encargos'!U23)</f>
        <v>153</v>
      </c>
      <c r="S106" s="4">
        <f>Forward!S106+(-'Swap - Encargos'!J23-'Swap - Encargos'!$M23-'Swap - Encargos'!$L23+'Swap - Encargos'!V23)</f>
        <v>151</v>
      </c>
      <c r="T106" s="4">
        <f>Forward!T106+(-'Swap - Encargos'!K23-'Swap - Encargos'!$M23-'Swap - Encargos'!$L23+'Swap - Encargos'!W23)</f>
        <v>149</v>
      </c>
      <c r="U106" s="4">
        <f>Forward!U106</f>
        <v>0</v>
      </c>
      <c r="V106" s="6"/>
      <c r="W106" s="20">
        <f t="shared" si="0"/>
        <v>117.44444444444444</v>
      </c>
      <c r="X106" s="20">
        <f t="shared" si="1"/>
        <v>193.36363636363626</v>
      </c>
      <c r="Y106" s="23">
        <f t="shared" si="2"/>
        <v>128.53333333333333</v>
      </c>
      <c r="Z106" s="23">
        <f t="shared" si="3"/>
        <v>190.35181818181817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199.35555555555555</v>
      </c>
      <c r="AJ106" s="9">
        <f t="shared" si="8"/>
        <v>0.62927890011223342</v>
      </c>
      <c r="AK106" s="9">
        <f t="shared" si="9"/>
        <v>0.62927890011223342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Encargos'!$M24-'Swap - Encargos'!$L24+'Swap - Encargos'!O24)</f>
        <v>114</v>
      </c>
      <c r="M107" s="4">
        <f>Forward!M107+(-'Swap - Encargos'!D24-'Swap - Encargos'!$M24-'Swap - Encargos'!$L24+'Swap - Encargos'!P24)</f>
        <v>109</v>
      </c>
      <c r="N107" s="4">
        <f>Forward!N107+(-'Swap - Encargos'!E24-'Swap - Encargos'!$M24-'Swap - Encargos'!$L24+'Swap - Encargos'!Q24)</f>
        <v>128</v>
      </c>
      <c r="O107" s="4">
        <f>Forward!O107+(-'Swap - Encargos'!F24-'Swap - Encargos'!$M24-'Swap - Encargos'!$L24+'Swap - Encargos'!R24)</f>
        <v>131</v>
      </c>
      <c r="P107" s="4">
        <f>Forward!P107+(-'Swap - Encargos'!G24-'Swap - Encargos'!$M24-'Swap - Encargos'!$L24+'Swap - Encargos'!S24)</f>
        <v>140</v>
      </c>
      <c r="Q107" s="4">
        <f>Forward!Q107+(-'Swap - Encargos'!H24-'Swap - Encargos'!$M24-'Swap - Encargos'!$L24+'Swap - Encargos'!T24)</f>
        <v>150</v>
      </c>
      <c r="R107" s="4">
        <f>Forward!R107+(-'Swap - Encargos'!I24-'Swap - Encargos'!$M24-'Swap - Encargos'!$L24+'Swap - Encargos'!U24)</f>
        <v>149</v>
      </c>
      <c r="S107" s="4">
        <f>Forward!S107+(-'Swap - Encargos'!J24-'Swap - Encargos'!$M24-'Swap - Encargos'!$L24+'Swap - Encargos'!V24)</f>
        <v>147</v>
      </c>
      <c r="T107" s="4">
        <f>Forward!T107+(-'Swap - Encargos'!K24-'Swap - Encargos'!$M24-'Swap - Encargos'!$L24+'Swap - Encargos'!W24)</f>
        <v>145</v>
      </c>
      <c r="U107" s="4">
        <f>Forward!U107</f>
        <v>0</v>
      </c>
      <c r="V107" s="6"/>
      <c r="W107" s="20">
        <f t="shared" si="0"/>
        <v>121.25</v>
      </c>
      <c r="X107" s="20">
        <f t="shared" si="1"/>
        <v>193.36363636363626</v>
      </c>
      <c r="Y107" s="23">
        <f t="shared" si="2"/>
        <v>129.80000000000001</v>
      </c>
      <c r="Z107" s="23">
        <f t="shared" si="3"/>
        <v>190.35181818181817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195.55</v>
      </c>
      <c r="AJ107" s="9">
        <f t="shared" si="8"/>
        <v>0.61726641414141414</v>
      </c>
      <c r="AK107" s="9">
        <f t="shared" si="9"/>
        <v>0.61726641414141414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Encargos'!$M25-'Swap - Encargos'!$L25+'Swap - Encargos'!O25)</f>
        <v>115</v>
      </c>
      <c r="M108" s="4">
        <f>Forward!M108+(-'Swap - Encargos'!D25-'Swap - Encargos'!$M25-'Swap - Encargos'!$L25+'Swap - Encargos'!P25)</f>
        <v>121</v>
      </c>
      <c r="N108" s="4">
        <f>Forward!N108+(-'Swap - Encargos'!E25-'Swap - Encargos'!$M25-'Swap - Encargos'!$L25+'Swap - Encargos'!Q25)</f>
        <v>136</v>
      </c>
      <c r="O108" s="4">
        <f>Forward!O108+(-'Swap - Encargos'!F25-'Swap - Encargos'!$M25-'Swap - Encargos'!$L25+'Swap - Encargos'!R25)</f>
        <v>138</v>
      </c>
      <c r="P108" s="4">
        <f>Forward!P108+(-'Swap - Encargos'!G25-'Swap - Encargos'!$M25-'Swap - Encargos'!$L25+'Swap - Encargos'!S25)</f>
        <v>140</v>
      </c>
      <c r="Q108" s="4">
        <f>Forward!Q108+(-'Swap - Encargos'!H25-'Swap - Encargos'!$M25-'Swap - Encargos'!$L25+'Swap - Encargos'!T25)</f>
        <v>158</v>
      </c>
      <c r="R108" s="4">
        <f>Forward!R108+(-'Swap - Encargos'!I25-'Swap - Encargos'!$M25-'Swap - Encargos'!$L25+'Swap - Encargos'!U25)</f>
        <v>156</v>
      </c>
      <c r="S108" s="4">
        <f>Forward!S108+(-'Swap - Encargos'!J25-'Swap - Encargos'!$M25-'Swap - Encargos'!$L25+'Swap - Encargos'!V25)</f>
        <v>154</v>
      </c>
      <c r="T108" s="4">
        <f>Forward!T108+(-'Swap - Encargos'!K25-'Swap - Encargos'!$M25-'Swap - Encargos'!$L25+'Swap - Encargos'!W25)</f>
        <v>152</v>
      </c>
      <c r="U108" s="4">
        <f>Forward!U108</f>
        <v>0</v>
      </c>
      <c r="V108" s="6"/>
      <c r="W108" s="20">
        <f t="shared" si="0"/>
        <v>130.38888888888889</v>
      </c>
      <c r="X108" s="20">
        <f t="shared" si="1"/>
        <v>193.36363636363626</v>
      </c>
      <c r="Y108" s="23">
        <f t="shared" si="2"/>
        <v>137.16666666666666</v>
      </c>
      <c r="Z108" s="23">
        <f t="shared" si="3"/>
        <v>190.35181818181817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186.41111111111113</v>
      </c>
      <c r="AJ108" s="9">
        <f t="shared" si="8"/>
        <v>0.588418911335578</v>
      </c>
      <c r="AK108" s="9">
        <f t="shared" si="9"/>
        <v>0.588418911335578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Encargos'!$M26-'Swap - Encargos'!$L26+'Swap - Encargos'!O26)</f>
        <v>117</v>
      </c>
      <c r="M109" s="4">
        <f>Forward!M109+(-'Swap - Encargos'!D26-'Swap - Encargos'!$M26-'Swap - Encargos'!$L26+'Swap - Encargos'!P26)</f>
        <v>123</v>
      </c>
      <c r="N109" s="4">
        <f>Forward!N109+(-'Swap - Encargos'!E26-'Swap - Encargos'!$M26-'Swap - Encargos'!$L26+'Swap - Encargos'!Q26)</f>
        <v>145</v>
      </c>
      <c r="O109" s="4">
        <f>Forward!O109+(-'Swap - Encargos'!F26-'Swap - Encargos'!$M26-'Swap - Encargos'!$L26+'Swap - Encargos'!R26)</f>
        <v>152</v>
      </c>
      <c r="P109" s="4">
        <f>Forward!P109+(-'Swap - Encargos'!G26-'Swap - Encargos'!$M26-'Swap - Encargos'!$L26+'Swap - Encargos'!S26)</f>
        <v>157</v>
      </c>
      <c r="Q109" s="4">
        <f>Forward!Q109+(-'Swap - Encargos'!H26-'Swap - Encargos'!$M26-'Swap - Encargos'!$L26+'Swap - Encargos'!T26)</f>
        <v>162</v>
      </c>
      <c r="R109" s="4">
        <f>Forward!R109+(-'Swap - Encargos'!I26-'Swap - Encargos'!$M26-'Swap - Encargos'!$L26+'Swap - Encargos'!U26)</f>
        <v>164</v>
      </c>
      <c r="S109" s="4">
        <f>Forward!S109+(-'Swap - Encargos'!J26-'Swap - Encargos'!$M26-'Swap - Encargos'!$L26+'Swap - Encargos'!V26)</f>
        <v>162</v>
      </c>
      <c r="T109" s="4">
        <f>Forward!T109+(-'Swap - Encargos'!K26-'Swap - Encargos'!$M26-'Swap - Encargos'!$L26+'Swap - Encargos'!W26)</f>
        <v>160</v>
      </c>
      <c r="U109" s="4">
        <f>Forward!U109</f>
        <v>0</v>
      </c>
      <c r="V109" s="6"/>
      <c r="W109" s="20">
        <f t="shared" si="0"/>
        <v>139.02777777777777</v>
      </c>
      <c r="X109" s="20">
        <f t="shared" si="1"/>
        <v>193.36363636363626</v>
      </c>
      <c r="Y109" s="23">
        <f t="shared" si="2"/>
        <v>147.05000000000001</v>
      </c>
      <c r="Z109" s="23">
        <f t="shared" si="3"/>
        <v>190.35181818181817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177.77222222222224</v>
      </c>
      <c r="AJ109" s="9">
        <f t="shared" si="8"/>
        <v>0.56114969135802473</v>
      </c>
      <c r="AK109" s="9">
        <f t="shared" si="9"/>
        <v>0.56114969135802473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Encargos'!$M27-'Swap - Encargos'!$L27+'Swap - Encargos'!P27)</f>
        <v>121</v>
      </c>
      <c r="N110" s="4">
        <f>Forward!N110+(-'Swap - Encargos'!E27-'Swap - Encargos'!$M27-'Swap - Encargos'!$L27+'Swap - Encargos'!Q27)</f>
        <v>137</v>
      </c>
      <c r="O110" s="4">
        <f>Forward!O110+(-'Swap - Encargos'!F27-'Swap - Encargos'!$M27-'Swap - Encargos'!$L27+'Swap - Encargos'!R27)</f>
        <v>143</v>
      </c>
      <c r="P110" s="4">
        <f>Forward!P110+(-'Swap - Encargos'!G27-'Swap - Encargos'!$M27-'Swap - Encargos'!$L27+'Swap - Encargos'!S27)</f>
        <v>171</v>
      </c>
      <c r="Q110" s="4">
        <f>Forward!Q110+(-'Swap - Encargos'!H27-'Swap - Encargos'!$M27-'Swap - Encargos'!$L27+'Swap - Encargos'!T27)</f>
        <v>167</v>
      </c>
      <c r="R110" s="4">
        <f>Forward!R110+(-'Swap - Encargos'!I27-'Swap - Encargos'!$M27-'Swap - Encargos'!$L27+'Swap - Encargos'!U27)</f>
        <v>170</v>
      </c>
      <c r="S110" s="4">
        <f>Forward!S110+(-'Swap - Encargos'!J27-'Swap - Encargos'!$M27-'Swap - Encargos'!$L27+'Swap - Encargos'!V27)</f>
        <v>168</v>
      </c>
      <c r="T110" s="4">
        <f>Forward!T110+(-'Swap - Encargos'!K27-'Swap - Encargos'!$M27-'Swap - Encargos'!$L27+'Swap - Encargos'!W27)</f>
        <v>166</v>
      </c>
      <c r="U110" s="4">
        <f>Forward!U110</f>
        <v>0</v>
      </c>
      <c r="V110" s="6"/>
      <c r="W110" s="20">
        <f t="shared" si="0"/>
        <v>133.66666666666666</v>
      </c>
      <c r="X110" s="20">
        <f t="shared" si="1"/>
        <v>193.36363636363626</v>
      </c>
      <c r="Y110" s="23">
        <f t="shared" si="2"/>
        <v>147.80000000000001</v>
      </c>
      <c r="Z110" s="23">
        <f t="shared" si="3"/>
        <v>190.35181818181817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212.83333333333334</v>
      </c>
      <c r="AJ110" s="9">
        <f t="shared" si="8"/>
        <v>0.61423761423761425</v>
      </c>
      <c r="AK110" s="9">
        <f t="shared" si="9"/>
        <v>0.61423761423761425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Encargos'!$M28-'Swap - Encargos'!$L28+'Swap - Encargos'!P28)</f>
        <v>160</v>
      </c>
      <c r="N111" s="4">
        <f>Forward!N111+(-'Swap - Encargos'!E28-'Swap - Encargos'!$M28-'Swap - Encargos'!$L28+'Swap - Encargos'!Q28)</f>
        <v>217</v>
      </c>
      <c r="O111" s="4">
        <f>Forward!O111+(-'Swap - Encargos'!F28-'Swap - Encargos'!$M28-'Swap - Encargos'!$L28+'Swap - Encargos'!R28)</f>
        <v>206</v>
      </c>
      <c r="P111" s="4">
        <f>Forward!P111+(-'Swap - Encargos'!G28-'Swap - Encargos'!$M28-'Swap - Encargos'!$L28+'Swap - Encargos'!S28)</f>
        <v>204</v>
      </c>
      <c r="Q111" s="4">
        <f>Forward!Q111+(-'Swap - Encargos'!H28-'Swap - Encargos'!$M28-'Swap - Encargos'!$L28+'Swap - Encargos'!T28)</f>
        <v>197</v>
      </c>
      <c r="R111" s="4">
        <f>Forward!R111+(-'Swap - Encargos'!I28-'Swap - Encargos'!$M28-'Swap - Encargos'!$L28+'Swap - Encargos'!U28)</f>
        <v>192</v>
      </c>
      <c r="S111" s="4">
        <f>Forward!S111+(-'Swap - Encargos'!J28-'Swap - Encargos'!$M28-'Swap - Encargos'!$L28+'Swap - Encargos'!V28)</f>
        <v>187</v>
      </c>
      <c r="T111" s="4">
        <f>Forward!T111+(-'Swap - Encargos'!K28-'Swap - Encargos'!$M28-'Swap - Encargos'!$L28+'Swap - Encargos'!W28)</f>
        <v>182</v>
      </c>
      <c r="U111" s="4">
        <f>Forward!U111</f>
        <v>0</v>
      </c>
      <c r="V111" s="6"/>
      <c r="W111" s="20">
        <f t="shared" si="0"/>
        <v>195.55555555555554</v>
      </c>
      <c r="X111" s="20">
        <f t="shared" si="1"/>
        <v>193.36363636363626</v>
      </c>
      <c r="Y111" s="23">
        <f t="shared" si="2"/>
        <v>197.33333333333334</v>
      </c>
      <c r="Z111" s="23">
        <f t="shared" si="3"/>
        <v>190.35181818181817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150.94444444444446</v>
      </c>
      <c r="AJ111" s="9">
        <f t="shared" si="8"/>
        <v>0.43562610229276899</v>
      </c>
      <c r="AK111" s="9">
        <f t="shared" si="9"/>
        <v>0.43562610229276899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Encargos'!$M29-'Swap - Encargos'!$L29+'Swap - Encargos'!P29)</f>
        <v>163</v>
      </c>
      <c r="N112" s="4">
        <f>Forward!N112+(-'Swap - Encargos'!E29-'Swap - Encargos'!$M29-'Swap - Encargos'!$L29+'Swap - Encargos'!Q29)</f>
        <v>200</v>
      </c>
      <c r="O112" s="4">
        <f>Forward!O112+(-'Swap - Encargos'!F29-'Swap - Encargos'!$M29-'Swap - Encargos'!$L29+'Swap - Encargos'!R29)</f>
        <v>193</v>
      </c>
      <c r="P112" s="4">
        <f>Forward!P112+(-'Swap - Encargos'!G29-'Swap - Encargos'!$M29-'Swap - Encargos'!$L29+'Swap - Encargos'!S29)</f>
        <v>190</v>
      </c>
      <c r="Q112" s="4">
        <f>Forward!Q112+(-'Swap - Encargos'!H29-'Swap - Encargos'!$M29-'Swap - Encargos'!$L29+'Swap - Encargos'!T29)</f>
        <v>192</v>
      </c>
      <c r="R112" s="4">
        <f>Forward!R112+(-'Swap - Encargos'!I29-'Swap - Encargos'!$M29-'Swap - Encargos'!$L29+'Swap - Encargos'!U29)</f>
        <v>191</v>
      </c>
      <c r="S112" s="4">
        <f>Forward!S112+(-'Swap - Encargos'!J29-'Swap - Encargos'!$M29-'Swap - Encargos'!$L29+'Swap - Encargos'!V29)</f>
        <v>186</v>
      </c>
      <c r="T112" s="4">
        <f>Forward!T112+(-'Swap - Encargos'!K29-'Swap - Encargos'!$M29-'Swap - Encargos'!$L29+'Swap - Encargos'!W29)</f>
        <v>181</v>
      </c>
      <c r="U112" s="4">
        <f>Forward!U112</f>
        <v>0</v>
      </c>
      <c r="V112" s="6"/>
      <c r="W112" s="20">
        <f t="shared" si="0"/>
        <v>186.83333333333334</v>
      </c>
      <c r="X112" s="20">
        <f t="shared" si="1"/>
        <v>193.36363636363626</v>
      </c>
      <c r="Y112" s="23">
        <f t="shared" si="2"/>
        <v>188.53333333333333</v>
      </c>
      <c r="Z112" s="23">
        <f t="shared" si="3"/>
        <v>190.35181818181817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159.66666666666666</v>
      </c>
      <c r="AJ112" s="9">
        <f t="shared" si="8"/>
        <v>0.46079846079846076</v>
      </c>
      <c r="AK112" s="9">
        <f t="shared" si="9"/>
        <v>0.46079846079846076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Encargos'!$M30-'Swap - Encargos'!$L30+'Swap - Encargos'!P30)</f>
        <v>145</v>
      </c>
      <c r="N113" s="4">
        <f>Forward!N113+(-'Swap - Encargos'!E30-'Swap - Encargos'!$M30-'Swap - Encargos'!$L30+'Swap - Encargos'!Q30)</f>
        <v>174</v>
      </c>
      <c r="O113" s="4">
        <f>Forward!O113+(-'Swap - Encargos'!F30-'Swap - Encargos'!$M30-'Swap - Encargos'!$L30+'Swap - Encargos'!R30)</f>
        <v>179</v>
      </c>
      <c r="P113" s="4">
        <f>Forward!P113+(-'Swap - Encargos'!G30-'Swap - Encargos'!$M30-'Swap - Encargos'!$L30+'Swap - Encargos'!S30)</f>
        <v>181</v>
      </c>
      <c r="Q113" s="4">
        <f>Forward!Q113+(-'Swap - Encargos'!H30-'Swap - Encargos'!$M30-'Swap - Encargos'!$L30+'Swap - Encargos'!T30)</f>
        <v>178</v>
      </c>
      <c r="R113" s="4">
        <f>Forward!R113+(-'Swap - Encargos'!I30-'Swap - Encargos'!$M30-'Swap - Encargos'!$L30+'Swap - Encargos'!U30)</f>
        <v>171</v>
      </c>
      <c r="S113" s="4">
        <f>Forward!S113+(-'Swap - Encargos'!J30-'Swap - Encargos'!$M30-'Swap - Encargos'!$L30+'Swap - Encargos'!V30)</f>
        <v>166</v>
      </c>
      <c r="T113" s="4">
        <f>Forward!T113+(-'Swap - Encargos'!K30-'Swap - Encargos'!$M30-'Swap - Encargos'!$L30+'Swap - Encargos'!W30)</f>
        <v>161</v>
      </c>
      <c r="U113" s="4">
        <f>Forward!U113</f>
        <v>0</v>
      </c>
      <c r="V113" s="6"/>
      <c r="W113" s="20">
        <f t="shared" si="0"/>
        <v>169</v>
      </c>
      <c r="X113" s="20">
        <f t="shared" si="1"/>
        <v>193.36363636363626</v>
      </c>
      <c r="Y113" s="23">
        <f t="shared" si="2"/>
        <v>172.7</v>
      </c>
      <c r="Z113" s="23">
        <f t="shared" si="3"/>
        <v>190.35181818181817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177.5</v>
      </c>
      <c r="AJ113" s="9">
        <f t="shared" si="8"/>
        <v>0.51226551226551231</v>
      </c>
      <c r="AK113" s="9">
        <f t="shared" si="9"/>
        <v>0.51226551226551231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Encargos'!$M31-'Swap - Encargos'!$L31+'Swap - Encargos'!P31)</f>
        <v>127</v>
      </c>
      <c r="N114" s="4">
        <f>Forward!N114+(-'Swap - Encargos'!E31-'Swap - Encargos'!$M31-'Swap - Encargos'!$L31+'Swap - Encargos'!Q31)</f>
        <v>164</v>
      </c>
      <c r="O114" s="4">
        <f>Forward!O114+(-'Swap - Encargos'!F31-'Swap - Encargos'!$M31-'Swap - Encargos'!$L31+'Swap - Encargos'!R31)</f>
        <v>174</v>
      </c>
      <c r="P114" s="4">
        <f>Forward!P114+(-'Swap - Encargos'!G31-'Swap - Encargos'!$M31-'Swap - Encargos'!$L31+'Swap - Encargos'!S31)</f>
        <v>171</v>
      </c>
      <c r="Q114" s="4">
        <f>Forward!Q114+(-'Swap - Encargos'!H31-'Swap - Encargos'!$M31-'Swap - Encargos'!$L31+'Swap - Encargos'!T31)</f>
        <v>170</v>
      </c>
      <c r="R114" s="4">
        <f>Forward!R114+(-'Swap - Encargos'!I31-'Swap - Encargos'!$M31-'Swap - Encargos'!$L31+'Swap - Encargos'!U31)</f>
        <v>166</v>
      </c>
      <c r="S114" s="4">
        <f>Forward!S114+(-'Swap - Encargos'!J31-'Swap - Encargos'!$M31-'Swap - Encargos'!$L31+'Swap - Encargos'!V31)</f>
        <v>161</v>
      </c>
      <c r="T114" s="4">
        <f>Forward!T114+(-'Swap - Encargos'!K31-'Swap - Encargos'!$M31-'Swap - Encargos'!$L31+'Swap - Encargos'!W31)</f>
        <v>156</v>
      </c>
      <c r="U114" s="4">
        <f>Forward!U114</f>
        <v>0</v>
      </c>
      <c r="V114" s="6"/>
      <c r="W114" s="20">
        <f t="shared" si="0"/>
        <v>159.88888888888889</v>
      </c>
      <c r="X114" s="20">
        <f t="shared" si="1"/>
        <v>193.36363636363626</v>
      </c>
      <c r="Y114" s="23">
        <f t="shared" si="2"/>
        <v>163.80000000000001</v>
      </c>
      <c r="Z114" s="23">
        <f t="shared" si="3"/>
        <v>190.35181818181817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186.61111111111111</v>
      </c>
      <c r="AJ114" s="9">
        <f t="shared" si="8"/>
        <v>0.53856020522687187</v>
      </c>
      <c r="AK114" s="9">
        <f t="shared" si="9"/>
        <v>0.53856020522687187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Encargos'!$M32-'Swap - Encargos'!$L32+'Swap - Encargos'!P32)</f>
        <v>186</v>
      </c>
      <c r="N115" s="4">
        <f>Forward!N115+(-'Swap - Encargos'!E32-'Swap - Encargos'!$M32-'Swap - Encargos'!$L32+'Swap - Encargos'!Q32)</f>
        <v>197</v>
      </c>
      <c r="O115" s="4">
        <f>Forward!O115+(-'Swap - Encargos'!F32-'Swap - Encargos'!$M32-'Swap - Encargos'!$L32+'Swap - Encargos'!R32)</f>
        <v>191</v>
      </c>
      <c r="P115" s="4">
        <f>Forward!P115+(-'Swap - Encargos'!G32-'Swap - Encargos'!$M32-'Swap - Encargos'!$L32+'Swap - Encargos'!S32)</f>
        <v>180</v>
      </c>
      <c r="Q115" s="4">
        <f>Forward!Q115+(-'Swap - Encargos'!H32-'Swap - Encargos'!$M32-'Swap - Encargos'!$L32+'Swap - Encargos'!T32)</f>
        <v>178</v>
      </c>
      <c r="R115" s="4">
        <f>Forward!R115+(-'Swap - Encargos'!I32-'Swap - Encargos'!$M32-'Swap - Encargos'!$L32+'Swap - Encargos'!U32)</f>
        <v>171</v>
      </c>
      <c r="S115" s="4">
        <f>Forward!S115+(-'Swap - Encargos'!J32-'Swap - Encargos'!$M32-'Swap - Encargos'!$L32+'Swap - Encargos'!V32)</f>
        <v>166</v>
      </c>
      <c r="T115" s="4">
        <f>Forward!T115+(-'Swap - Encargos'!K32-'Swap - Encargos'!$M32-'Swap - Encargos'!$L32+'Swap - Encargos'!W32)</f>
        <v>161</v>
      </c>
      <c r="U115" s="4">
        <f>Forward!U115</f>
        <v>0</v>
      </c>
      <c r="V115" s="6"/>
      <c r="W115" s="20">
        <f t="shared" si="0"/>
        <v>190.5</v>
      </c>
      <c r="X115" s="20">
        <f t="shared" si="1"/>
        <v>193.36363636363626</v>
      </c>
      <c r="Y115" s="23">
        <f t="shared" si="2"/>
        <v>185.15</v>
      </c>
      <c r="Z115" s="23">
        <f t="shared" si="3"/>
        <v>190.35181818181817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156</v>
      </c>
      <c r="AJ115" s="9">
        <f t="shared" si="8"/>
        <v>0.45021645021645024</v>
      </c>
      <c r="AK115" s="9">
        <f t="shared" si="9"/>
        <v>0.45021645021645024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Encargos'!$M33-'Swap - Encargos'!$L33+'Swap - Encargos'!P33)</f>
        <v>241</v>
      </c>
      <c r="N116" s="4">
        <f>Forward!N116+(-'Swap - Encargos'!E33-'Swap - Encargos'!$M33-'Swap - Encargos'!$L33+'Swap - Encargos'!Q33)</f>
        <v>217</v>
      </c>
      <c r="O116" s="4">
        <f>Forward!O116+(-'Swap - Encargos'!F33-'Swap - Encargos'!$M33-'Swap - Encargos'!$L33+'Swap - Encargos'!R33)</f>
        <v>197</v>
      </c>
      <c r="P116" s="4">
        <f>Forward!P116+(-'Swap - Encargos'!G33-'Swap - Encargos'!$M33-'Swap - Encargos'!$L33+'Swap - Encargos'!S33)</f>
        <v>184</v>
      </c>
      <c r="Q116" s="4">
        <f>Forward!Q116+(-'Swap - Encargos'!H33-'Swap - Encargos'!$M33-'Swap - Encargos'!$L33+'Swap - Encargos'!T33)</f>
        <v>179</v>
      </c>
      <c r="R116" s="4">
        <f>Forward!R116+(-'Swap - Encargos'!I33-'Swap - Encargos'!$M33-'Swap - Encargos'!$L33+'Swap - Encargos'!U33)</f>
        <v>172</v>
      </c>
      <c r="S116" s="4">
        <f>Forward!S116+(-'Swap - Encargos'!J33-'Swap - Encargos'!$M33-'Swap - Encargos'!$L33+'Swap - Encargos'!V33)</f>
        <v>167</v>
      </c>
      <c r="T116" s="4">
        <f>Forward!T116+(-'Swap - Encargos'!K33-'Swap - Encargos'!$M33-'Swap - Encargos'!$L33+'Swap - Encargos'!W33)</f>
        <v>162</v>
      </c>
      <c r="U116" s="4">
        <f>Forward!U116</f>
        <v>0</v>
      </c>
      <c r="V116" s="6"/>
      <c r="W116" s="20">
        <f t="shared" si="0"/>
        <v>208.83333333333334</v>
      </c>
      <c r="X116" s="20">
        <f t="shared" si="1"/>
        <v>193.36363636363626</v>
      </c>
      <c r="Y116" s="23">
        <f t="shared" si="2"/>
        <v>196.7</v>
      </c>
      <c r="Z116" s="23">
        <f t="shared" si="3"/>
        <v>190.35181818181817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137.66666666666666</v>
      </c>
      <c r="AJ116" s="9">
        <f t="shared" si="8"/>
        <v>0.39730639730639727</v>
      </c>
      <c r="AK116" s="9">
        <f t="shared" si="9"/>
        <v>0.39730639730639727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Encargos'!$M34-'Swap - Encargos'!$L34+'Swap - Encargos'!P34)</f>
        <v>186</v>
      </c>
      <c r="N117" s="4">
        <f>Forward!N117+(-'Swap - Encargos'!E34-'Swap - Encargos'!$M34-'Swap - Encargos'!$L34+'Swap - Encargos'!Q34)</f>
        <v>202</v>
      </c>
      <c r="O117" s="4">
        <f>Forward!O117+(-'Swap - Encargos'!F34-'Swap - Encargos'!$M34-'Swap - Encargos'!$L34+'Swap - Encargos'!R34)</f>
        <v>186</v>
      </c>
      <c r="P117" s="4">
        <f>Forward!P117+(-'Swap - Encargos'!G34-'Swap - Encargos'!$M34-'Swap - Encargos'!$L34+'Swap - Encargos'!S34)</f>
        <v>182</v>
      </c>
      <c r="Q117" s="4">
        <f>Forward!Q117+(-'Swap - Encargos'!H34-'Swap - Encargos'!$M34-'Swap - Encargos'!$L34+'Swap - Encargos'!T34)</f>
        <v>173</v>
      </c>
      <c r="R117" s="4">
        <f>Forward!R117+(-'Swap - Encargos'!I34-'Swap - Encargos'!$M34-'Swap - Encargos'!$L34+'Swap - Encargos'!U34)</f>
        <v>166</v>
      </c>
      <c r="S117" s="4">
        <f>Forward!S117+(-'Swap - Encargos'!J34-'Swap - Encargos'!$M34-'Swap - Encargos'!$L34+'Swap - Encargos'!V34)</f>
        <v>163</v>
      </c>
      <c r="T117" s="4">
        <f>Forward!T117+(-'Swap - Encargos'!K34-'Swap - Encargos'!$M34-'Swap - Encargos'!$L34+'Swap - Encargos'!W34)</f>
        <v>159</v>
      </c>
      <c r="U117" s="4">
        <f>Forward!U117</f>
        <v>0</v>
      </c>
      <c r="V117" s="6"/>
      <c r="W117" s="20">
        <f t="shared" si="0"/>
        <v>190.55555555555554</v>
      </c>
      <c r="X117" s="20">
        <f t="shared" si="1"/>
        <v>193.36363636363626</v>
      </c>
      <c r="Y117" s="23">
        <f t="shared" si="2"/>
        <v>183.46666666666667</v>
      </c>
      <c r="Z117" s="23">
        <f t="shared" si="3"/>
        <v>190.35181818181817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155.94444444444446</v>
      </c>
      <c r="AJ117" s="9">
        <f t="shared" si="8"/>
        <v>0.45005611672278345</v>
      </c>
      <c r="AK117" s="9">
        <f t="shared" si="9"/>
        <v>0.45005611672278345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Encargos'!$M35-'Swap - Encargos'!$L35+'Swap - Encargos'!P35)</f>
        <v>233</v>
      </c>
      <c r="N118" s="4">
        <f>Forward!N118+(-'Swap - Encargos'!E35-'Swap - Encargos'!$M35-'Swap - Encargos'!$L35+'Swap - Encargos'!Q35)</f>
        <v>211</v>
      </c>
      <c r="O118" s="4">
        <f>Forward!O118+(-'Swap - Encargos'!F35-'Swap - Encargos'!$M35-'Swap - Encargos'!$L35+'Swap - Encargos'!R35)</f>
        <v>197</v>
      </c>
      <c r="P118" s="4">
        <f>Forward!P118+(-'Swap - Encargos'!G35-'Swap - Encargos'!$M35-'Swap - Encargos'!$L35+'Swap - Encargos'!S35)</f>
        <v>187</v>
      </c>
      <c r="Q118" s="4">
        <f>Forward!Q118+(-'Swap - Encargos'!H35-'Swap - Encargos'!$M35-'Swap - Encargos'!$L35+'Swap - Encargos'!T35)</f>
        <v>177</v>
      </c>
      <c r="R118" s="4">
        <f>Forward!R118+(-'Swap - Encargos'!I35-'Swap - Encargos'!$M35-'Swap - Encargos'!$L35+'Swap - Encargos'!U35)</f>
        <v>174</v>
      </c>
      <c r="S118" s="4">
        <f>Forward!S118+(-'Swap - Encargos'!J35-'Swap - Encargos'!$M35-'Swap - Encargos'!$L35+'Swap - Encargos'!V35)</f>
        <v>171</v>
      </c>
      <c r="T118" s="4">
        <f>Forward!T118+(-'Swap - Encargos'!K35-'Swap - Encargos'!$M35-'Swap - Encargos'!$L35+'Swap - Encargos'!W35)</f>
        <v>167</v>
      </c>
      <c r="U118" s="4">
        <f>Forward!U118</f>
        <v>0</v>
      </c>
      <c r="V118" s="6"/>
      <c r="W118" s="20">
        <f t="shared" si="0"/>
        <v>203.44444444444446</v>
      </c>
      <c r="X118" s="20">
        <f t="shared" si="1"/>
        <v>193.36363636363626</v>
      </c>
      <c r="Y118" s="23">
        <f t="shared" si="2"/>
        <v>193.13333333333333</v>
      </c>
      <c r="Z118" s="23">
        <f t="shared" si="3"/>
        <v>190.35181818181817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143.05555555555554</v>
      </c>
      <c r="AJ118" s="9">
        <f t="shared" si="8"/>
        <v>0.41285874619207946</v>
      </c>
      <c r="AK118" s="9">
        <f t="shared" si="9"/>
        <v>0.41285874619207946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Encargos'!$M36-'Swap - Encargos'!$L36+'Swap - Encargos'!P36)</f>
        <v>288</v>
      </c>
      <c r="N119" s="4">
        <f>Forward!N119+(-'Swap - Encargos'!E36-'Swap - Encargos'!$M36-'Swap - Encargos'!$L36+'Swap - Encargos'!Q36)</f>
        <v>216</v>
      </c>
      <c r="O119" s="4">
        <f>Forward!O119+(-'Swap - Encargos'!F36-'Swap - Encargos'!$M36-'Swap - Encargos'!$L36+'Swap - Encargos'!R36)</f>
        <v>190</v>
      </c>
      <c r="P119" s="4">
        <f>Forward!P119+(-'Swap - Encargos'!G36-'Swap - Encargos'!$M36-'Swap - Encargos'!$L36+'Swap - Encargos'!S36)</f>
        <v>177</v>
      </c>
      <c r="Q119" s="4">
        <f>Forward!Q119+(-'Swap - Encargos'!H36-'Swap - Encargos'!$M36-'Swap - Encargos'!$L36+'Swap - Encargos'!T36)</f>
        <v>178</v>
      </c>
      <c r="R119" s="4">
        <f>Forward!R119+(-'Swap - Encargos'!I36-'Swap - Encargos'!$M36-'Swap - Encargos'!$L36+'Swap - Encargos'!U36)</f>
        <v>171</v>
      </c>
      <c r="S119" s="4">
        <f>Forward!S119+(-'Swap - Encargos'!J36-'Swap - Encargos'!$M36-'Swap - Encargos'!$L36+'Swap - Encargos'!V36)</f>
        <v>168</v>
      </c>
      <c r="T119" s="4">
        <f>Forward!T119+(-'Swap - Encargos'!K36-'Swap - Encargos'!$M36-'Swap - Encargos'!$L36+'Swap - Encargos'!W36)</f>
        <v>164</v>
      </c>
      <c r="U119" s="4">
        <f>Forward!U119</f>
        <v>0</v>
      </c>
      <c r="V119" s="6"/>
      <c r="W119" s="20">
        <f t="shared" si="0"/>
        <v>203.58333333333334</v>
      </c>
      <c r="X119" s="20">
        <f t="shared" si="1"/>
        <v>193.36363636363626</v>
      </c>
      <c r="Y119" s="23">
        <f t="shared" si="2"/>
        <v>192.25</v>
      </c>
      <c r="Z119" s="23">
        <f t="shared" si="3"/>
        <v>190.35181818181817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142.91666666666666</v>
      </c>
      <c r="AJ119" s="9">
        <f t="shared" si="8"/>
        <v>0.41245791245791241</v>
      </c>
      <c r="AK119" s="9">
        <f t="shared" si="9"/>
        <v>0.41245791245791241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Encargos'!$M37-'Swap - Encargos'!$L37+'Swap - Encargos'!P37)</f>
        <v>253</v>
      </c>
      <c r="N120" s="4">
        <f>Forward!N120+(-'Swap - Encargos'!E37-'Swap - Encargos'!$M37-'Swap - Encargos'!$L37+'Swap - Encargos'!Q37)</f>
        <v>152</v>
      </c>
      <c r="O120" s="4">
        <f>Forward!O120+(-'Swap - Encargos'!F37-'Swap - Encargos'!$M37-'Swap - Encargos'!$L37+'Swap - Encargos'!R37)</f>
        <v>179</v>
      </c>
      <c r="P120" s="4">
        <f>Forward!P120+(-'Swap - Encargos'!G37-'Swap - Encargos'!$M37-'Swap - Encargos'!$L37+'Swap - Encargos'!S37)</f>
        <v>179</v>
      </c>
      <c r="Q120" s="4">
        <f>Forward!Q120+(-'Swap - Encargos'!H37-'Swap - Encargos'!$M37-'Swap - Encargos'!$L37+'Swap - Encargos'!T37)</f>
        <v>169</v>
      </c>
      <c r="R120" s="4">
        <f>Forward!R120+(-'Swap - Encargos'!I37-'Swap - Encargos'!$M37-'Swap - Encargos'!$L37+'Swap - Encargos'!U37)</f>
        <v>167</v>
      </c>
      <c r="S120" s="4">
        <f>Forward!S120+(-'Swap - Encargos'!J37-'Swap - Encargos'!$M37-'Swap - Encargos'!$L37+'Swap - Encargos'!V37)</f>
        <v>164</v>
      </c>
      <c r="T120" s="4">
        <f>Forward!T120+(-'Swap - Encargos'!K37-'Swap - Encargos'!$M37-'Swap - Encargos'!$L37+'Swap - Encargos'!W37)</f>
        <v>160</v>
      </c>
      <c r="U120" s="4">
        <f>Forward!U120</f>
        <v>0</v>
      </c>
      <c r="V120" s="6"/>
      <c r="W120" s="20">
        <f t="shared" si="0"/>
        <v>174.11111111111111</v>
      </c>
      <c r="X120" s="20">
        <f t="shared" si="1"/>
        <v>193.36363636363626</v>
      </c>
      <c r="Y120" s="23">
        <f t="shared" si="2"/>
        <v>172.06666666666666</v>
      </c>
      <c r="Z120" s="23">
        <f t="shared" si="3"/>
        <v>190.35181818181817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172.38888888888889</v>
      </c>
      <c r="AJ120" s="9">
        <f t="shared" si="8"/>
        <v>0.49751483084816417</v>
      </c>
      <c r="AK120" s="9">
        <f t="shared" si="9"/>
        <v>0.49751483084816417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Encargos'!$M38-'Swap - Encargos'!$L38+'Swap - Encargos'!P38)</f>
        <v>122</v>
      </c>
      <c r="N121" s="4">
        <f>Forward!N121+(-'Swap - Encargos'!E38-'Swap - Encargos'!$M38-'Swap - Encargos'!$L38+'Swap - Encargos'!Q38)</f>
        <v>166</v>
      </c>
      <c r="O121" s="4">
        <f>Forward!O121+(-'Swap - Encargos'!F38-'Swap - Encargos'!$M38-'Swap - Encargos'!$L38+'Swap - Encargos'!R38)</f>
        <v>181</v>
      </c>
      <c r="P121" s="4">
        <f>Forward!P121+(-'Swap - Encargos'!G38-'Swap - Encargos'!$M38-'Swap - Encargos'!$L38+'Swap - Encargos'!S38)</f>
        <v>191</v>
      </c>
      <c r="Q121" s="4">
        <f>Forward!Q121+(-'Swap - Encargos'!H38-'Swap - Encargos'!$M38-'Swap - Encargos'!$L38+'Swap - Encargos'!T38)</f>
        <v>183</v>
      </c>
      <c r="R121" s="4">
        <f>Forward!R121+(-'Swap - Encargos'!I38-'Swap - Encargos'!$M38-'Swap - Encargos'!$L38+'Swap - Encargos'!U38)</f>
        <v>177</v>
      </c>
      <c r="S121" s="4">
        <f>Forward!S121+(-'Swap - Encargos'!J38-'Swap - Encargos'!$M38-'Swap - Encargos'!$L38+'Swap - Encargos'!V38)</f>
        <v>174</v>
      </c>
      <c r="T121" s="4">
        <f>Forward!T121+(-'Swap - Encargos'!K38-'Swap - Encargos'!$M38-'Swap - Encargos'!$L38+'Swap - Encargos'!W38)</f>
        <v>170</v>
      </c>
      <c r="U121" s="4">
        <f>Forward!U121</f>
        <v>0</v>
      </c>
      <c r="V121" s="6"/>
      <c r="W121" s="20">
        <f t="shared" si="0"/>
        <v>177.41666666666666</v>
      </c>
      <c r="X121" s="20">
        <f t="shared" si="1"/>
        <v>193.36363636363626</v>
      </c>
      <c r="Y121" s="23">
        <f t="shared" si="2"/>
        <v>178.68333333333334</v>
      </c>
      <c r="Z121" s="23">
        <f t="shared" si="3"/>
        <v>190.35181818181817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169.08333333333334</v>
      </c>
      <c r="AJ121" s="9">
        <f t="shared" si="8"/>
        <v>0.48797498797498801</v>
      </c>
      <c r="AK121" s="9">
        <f t="shared" si="9"/>
        <v>0.48797498797498801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Encargos'!$M39-'Swap - Encargos'!$L39+'Swap - Encargos'!Q39)</f>
        <v>166</v>
      </c>
      <c r="O122" s="4">
        <f>Forward!O122+(-'Swap - Encargos'!F39-'Swap - Encargos'!$M39-'Swap - Encargos'!$L39+'Swap - Encargos'!R39)</f>
        <v>191</v>
      </c>
      <c r="P122" s="4">
        <f>Forward!P122+(-'Swap - Encargos'!G39-'Swap - Encargos'!$M39-'Swap - Encargos'!$L39+'Swap - Encargos'!S39)</f>
        <v>185</v>
      </c>
      <c r="Q122" s="4">
        <f>Forward!Q122+(-'Swap - Encargos'!H39-'Swap - Encargos'!$M39-'Swap - Encargos'!$L39+'Swap - Encargos'!T39)</f>
        <v>176</v>
      </c>
      <c r="R122" s="4">
        <f>Forward!R122+(-'Swap - Encargos'!I39-'Swap - Encargos'!$M39-'Swap - Encargos'!$L39+'Swap - Encargos'!U39)</f>
        <v>171</v>
      </c>
      <c r="S122" s="4">
        <f>Forward!S122+(-'Swap - Encargos'!J39-'Swap - Encargos'!$M39-'Swap - Encargos'!$L39+'Swap - Encargos'!V39)</f>
        <v>168</v>
      </c>
      <c r="T122" s="4">
        <f>Forward!T122+(-'Swap - Encargos'!K39-'Swap - Encargos'!$M39-'Swap - Encargos'!$L39+'Swap - Encargos'!W39)</f>
        <v>164</v>
      </c>
      <c r="U122" s="4">
        <f>Forward!U122</f>
        <v>0</v>
      </c>
      <c r="V122" s="6"/>
      <c r="W122" s="20">
        <f t="shared" si="0"/>
        <v>180.66666666666666</v>
      </c>
      <c r="X122" s="20">
        <f t="shared" si="1"/>
        <v>193.36363636363626</v>
      </c>
      <c r="Y122" s="23">
        <f t="shared" si="2"/>
        <v>177.8</v>
      </c>
      <c r="Z122" s="23">
        <f t="shared" si="3"/>
        <v>190.35181818181817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197.63333333333335</v>
      </c>
      <c r="AJ122" s="9">
        <f t="shared" si="8"/>
        <v>0.52242488324962555</v>
      </c>
      <c r="AK122" s="9">
        <f t="shared" si="9"/>
        <v>0.52242488324962555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Encargos'!$M40-'Swap - Encargos'!$L40+'Swap - Encargos'!Q40)</f>
        <v>219</v>
      </c>
      <c r="O123" s="4">
        <f>Forward!O123+(-'Swap - Encargos'!F40-'Swap - Encargos'!$M40-'Swap - Encargos'!$L40+'Swap - Encargos'!R40)</f>
        <v>204</v>
      </c>
      <c r="P123" s="4">
        <f>Forward!P123+(-'Swap - Encargos'!G40-'Swap - Encargos'!$M40-'Swap - Encargos'!$L40+'Swap - Encargos'!S40)</f>
        <v>202</v>
      </c>
      <c r="Q123" s="4">
        <f>Forward!Q123+(-'Swap - Encargos'!H40-'Swap - Encargos'!$M40-'Swap - Encargos'!$L40+'Swap - Encargos'!T40)</f>
        <v>184</v>
      </c>
      <c r="R123" s="4">
        <f>Forward!R123+(-'Swap - Encargos'!I40-'Swap - Encargos'!$M40-'Swap - Encargos'!$L40+'Swap - Encargos'!U40)</f>
        <v>180</v>
      </c>
      <c r="S123" s="4">
        <f>Forward!S123+(-'Swap - Encargos'!J40-'Swap - Encargos'!$M40-'Swap - Encargos'!$L40+'Swap - Encargos'!V40)</f>
        <v>177</v>
      </c>
      <c r="T123" s="4">
        <f>Forward!T123+(-'Swap - Encargos'!K40-'Swap - Encargos'!$M40-'Swap - Encargos'!$L40+'Swap - Encargos'!W40)</f>
        <v>168</v>
      </c>
      <c r="U123" s="4">
        <f>Forward!U123</f>
        <v>0</v>
      </c>
      <c r="V123" s="6"/>
      <c r="W123" s="20">
        <f t="shared" si="0"/>
        <v>207.36111111111111</v>
      </c>
      <c r="X123" s="20">
        <f t="shared" si="1"/>
        <v>193.36363636363626</v>
      </c>
      <c r="Y123" s="23">
        <f t="shared" si="2"/>
        <v>197.1</v>
      </c>
      <c r="Z123" s="23">
        <f t="shared" si="3"/>
        <v>190.35181818181817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170.9388888888889</v>
      </c>
      <c r="AJ123" s="9">
        <f t="shared" si="8"/>
        <v>0.45186066320086937</v>
      </c>
      <c r="AK123" s="9">
        <f t="shared" si="9"/>
        <v>0.45186066320086937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Encargos'!$M41-'Swap - Encargos'!$L41+'Swap - Encargos'!Q41)</f>
        <v>291</v>
      </c>
      <c r="O124" s="4">
        <f>Forward!O124+(-'Swap - Encargos'!F41-'Swap - Encargos'!$M41-'Swap - Encargos'!$L41+'Swap - Encargos'!R41)</f>
        <v>233</v>
      </c>
      <c r="P124" s="4">
        <f>Forward!P124+(-'Swap - Encargos'!G41-'Swap - Encargos'!$M41-'Swap - Encargos'!$L41+'Swap - Encargos'!S41)</f>
        <v>200</v>
      </c>
      <c r="Q124" s="4">
        <f>Forward!Q124+(-'Swap - Encargos'!H41-'Swap - Encargos'!$M41-'Swap - Encargos'!$L41+'Swap - Encargos'!T41)</f>
        <v>192</v>
      </c>
      <c r="R124" s="4">
        <f>Forward!R124+(-'Swap - Encargos'!I41-'Swap - Encargos'!$M41-'Swap - Encargos'!$L41+'Swap - Encargos'!U41)</f>
        <v>187</v>
      </c>
      <c r="S124" s="4">
        <f>Forward!S124+(-'Swap - Encargos'!J41-'Swap - Encargos'!$M41-'Swap - Encargos'!$L41+'Swap - Encargos'!V41)</f>
        <v>187</v>
      </c>
      <c r="T124" s="4">
        <f>Forward!T124+(-'Swap - Encargos'!K41-'Swap - Encargos'!$M41-'Swap - Encargos'!$L41+'Swap - Encargos'!W41)</f>
        <v>177</v>
      </c>
      <c r="U124" s="4">
        <f>Forward!U124</f>
        <v>0</v>
      </c>
      <c r="V124" s="6"/>
      <c r="W124" s="20">
        <f t="shared" si="0"/>
        <v>235.83333333333334</v>
      </c>
      <c r="X124" s="20">
        <f t="shared" si="1"/>
        <v>193.36363636363626</v>
      </c>
      <c r="Y124" s="23">
        <f t="shared" si="2"/>
        <v>217.13333333333333</v>
      </c>
      <c r="Z124" s="23">
        <f t="shared" si="3"/>
        <v>190.35181818181817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142.46666666666667</v>
      </c>
      <c r="AJ124" s="9">
        <f t="shared" si="8"/>
        <v>0.37659705700942814</v>
      </c>
      <c r="AK124" s="9">
        <f t="shared" si="9"/>
        <v>0.37659705700942814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Encargos'!$M42-'Swap - Encargos'!$L42+'Swap - Encargos'!Q42)</f>
        <v>296</v>
      </c>
      <c r="O125" s="4">
        <f>Forward!O125+(-'Swap - Encargos'!F42-'Swap - Encargos'!$M42-'Swap - Encargos'!$L42+'Swap - Encargos'!R42)</f>
        <v>236</v>
      </c>
      <c r="P125" s="4">
        <f>Forward!P125+(-'Swap - Encargos'!G42-'Swap - Encargos'!$M42-'Swap - Encargos'!$L42+'Swap - Encargos'!S42)</f>
        <v>195</v>
      </c>
      <c r="Q125" s="4">
        <f>Forward!Q125+(-'Swap - Encargos'!H42-'Swap - Encargos'!$M42-'Swap - Encargos'!$L42+'Swap - Encargos'!T42)</f>
        <v>178</v>
      </c>
      <c r="R125" s="4">
        <f>Forward!R125+(-'Swap - Encargos'!I42-'Swap - Encargos'!$M42-'Swap - Encargos'!$L42+'Swap - Encargos'!U42)</f>
        <v>185</v>
      </c>
      <c r="S125" s="4">
        <f>Forward!S125+(-'Swap - Encargos'!J42-'Swap - Encargos'!$M42-'Swap - Encargos'!$L42+'Swap - Encargos'!V42)</f>
        <v>190</v>
      </c>
      <c r="T125" s="4">
        <f>Forward!T125+(-'Swap - Encargos'!K42-'Swap - Encargos'!$M42-'Swap - Encargos'!$L42+'Swap - Encargos'!W42)</f>
        <v>183</v>
      </c>
      <c r="U125" s="4">
        <f>Forward!U125</f>
        <v>0</v>
      </c>
      <c r="V125" s="6"/>
      <c r="W125" s="20">
        <f t="shared" si="0"/>
        <v>232.5</v>
      </c>
      <c r="X125" s="20">
        <f t="shared" si="1"/>
        <v>193.36363636363626</v>
      </c>
      <c r="Y125" s="23">
        <f t="shared" si="2"/>
        <v>212.7</v>
      </c>
      <c r="Z125" s="23">
        <f t="shared" si="3"/>
        <v>190.35181818181817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145.80000000000001</v>
      </c>
      <c r="AJ125" s="9">
        <f t="shared" si="8"/>
        <v>0.38540840602696275</v>
      </c>
      <c r="AK125" s="9">
        <f t="shared" si="9"/>
        <v>0.38540840602696275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Encargos'!$M43-'Swap - Encargos'!$L43+'Swap - Encargos'!Q43)</f>
        <v>307</v>
      </c>
      <c r="O126" s="4">
        <f>Forward!O126+(-'Swap - Encargos'!F43-'Swap - Encargos'!$M43-'Swap - Encargos'!$L43+'Swap - Encargos'!R43)</f>
        <v>239</v>
      </c>
      <c r="P126" s="4">
        <f>Forward!P126+(-'Swap - Encargos'!G43-'Swap - Encargos'!$M43-'Swap - Encargos'!$L43+'Swap - Encargos'!S43)</f>
        <v>194</v>
      </c>
      <c r="Q126" s="4">
        <f>Forward!Q126+(-'Swap - Encargos'!H43-'Swap - Encargos'!$M43-'Swap - Encargos'!$L43+'Swap - Encargos'!T43)</f>
        <v>179</v>
      </c>
      <c r="R126" s="4">
        <f>Forward!R126+(-'Swap - Encargos'!I43-'Swap - Encargos'!$M43-'Swap - Encargos'!$L43+'Swap - Encargos'!U43)</f>
        <v>190</v>
      </c>
      <c r="S126" s="4">
        <f>Forward!S126+(-'Swap - Encargos'!J43-'Swap - Encargos'!$M43-'Swap - Encargos'!$L43+'Swap - Encargos'!V43)</f>
        <v>191</v>
      </c>
      <c r="T126" s="4">
        <f>Forward!T126+(-'Swap - Encargos'!K43-'Swap - Encargos'!$M43-'Swap - Encargos'!$L43+'Swap - Encargos'!W43)</f>
        <v>182</v>
      </c>
      <c r="U126" s="4">
        <f>Forward!U126</f>
        <v>0</v>
      </c>
      <c r="V126" s="6"/>
      <c r="W126" s="20">
        <f t="shared" si="0"/>
        <v>232.44444444444446</v>
      </c>
      <c r="X126" s="20">
        <f t="shared" si="1"/>
        <v>193.36363636363626</v>
      </c>
      <c r="Y126" s="23">
        <f t="shared" si="2"/>
        <v>214.06666666666666</v>
      </c>
      <c r="Z126" s="23">
        <f t="shared" si="3"/>
        <v>190.35181818181817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145.85555555555555</v>
      </c>
      <c r="AJ126" s="9">
        <f t="shared" si="8"/>
        <v>0.38555526184392164</v>
      </c>
      <c r="AK126" s="9">
        <f t="shared" si="9"/>
        <v>0.38555526184392164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Encargos'!$M44-'Swap - Encargos'!$L44+'Swap - Encargos'!Q44)</f>
        <v>323</v>
      </c>
      <c r="O127" s="4">
        <f>Forward!O127+(-'Swap - Encargos'!F44-'Swap - Encargos'!$M44-'Swap - Encargos'!$L44+'Swap - Encargos'!R44)</f>
        <v>249</v>
      </c>
      <c r="P127" s="4">
        <f>Forward!P127+(-'Swap - Encargos'!G44-'Swap - Encargos'!$M44-'Swap - Encargos'!$L44+'Swap - Encargos'!S44)</f>
        <v>201</v>
      </c>
      <c r="Q127" s="4">
        <f>Forward!Q127+(-'Swap - Encargos'!H44-'Swap - Encargos'!$M44-'Swap - Encargos'!$L44+'Swap - Encargos'!T44)</f>
        <v>191</v>
      </c>
      <c r="R127" s="4">
        <f>Forward!R127+(-'Swap - Encargos'!I44-'Swap - Encargos'!$M44-'Swap - Encargos'!$L44+'Swap - Encargos'!U44)</f>
        <v>195</v>
      </c>
      <c r="S127" s="4">
        <f>Forward!S127+(-'Swap - Encargos'!J44-'Swap - Encargos'!$M44-'Swap - Encargos'!$L44+'Swap - Encargos'!V44)</f>
        <v>192</v>
      </c>
      <c r="T127" s="4">
        <f>Forward!T127+(-'Swap - Encargos'!K44-'Swap - Encargos'!$M44-'Swap - Encargos'!$L44+'Swap - Encargos'!W44)</f>
        <v>177</v>
      </c>
      <c r="U127" s="4">
        <f>Forward!U127</f>
        <v>0</v>
      </c>
      <c r="V127" s="6"/>
      <c r="W127" s="20">
        <f t="shared" si="0"/>
        <v>239.33333333333334</v>
      </c>
      <c r="X127" s="20">
        <f t="shared" si="1"/>
        <v>193.36363636363626</v>
      </c>
      <c r="Y127" s="23">
        <f t="shared" si="2"/>
        <v>220.88333333333333</v>
      </c>
      <c r="Z127" s="23">
        <f t="shared" si="3"/>
        <v>190.35181818181817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138.96666666666667</v>
      </c>
      <c r="AJ127" s="9">
        <f t="shared" si="8"/>
        <v>0.3673451405410168</v>
      </c>
      <c r="AK127" s="9">
        <f t="shared" si="9"/>
        <v>0.3673451405410168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Encargos'!$M45-'Swap - Encargos'!$L45+'Swap - Encargos'!Q45)</f>
        <v>288</v>
      </c>
      <c r="O128" s="4">
        <f>Forward!O128+(-'Swap - Encargos'!F45-'Swap - Encargos'!$M45-'Swap - Encargos'!$L45+'Swap - Encargos'!R45)</f>
        <v>242</v>
      </c>
      <c r="P128" s="4">
        <f>Forward!P128+(-'Swap - Encargos'!G45-'Swap - Encargos'!$M45-'Swap - Encargos'!$L45+'Swap - Encargos'!S45)</f>
        <v>213</v>
      </c>
      <c r="Q128" s="4">
        <f>Forward!Q128+(-'Swap - Encargos'!H45-'Swap - Encargos'!$M45-'Swap - Encargos'!$L45+'Swap - Encargos'!T45)</f>
        <v>193</v>
      </c>
      <c r="R128" s="4">
        <f>Forward!R128+(-'Swap - Encargos'!I45-'Swap - Encargos'!$M45-'Swap - Encargos'!$L45+'Swap - Encargos'!U45)</f>
        <v>197</v>
      </c>
      <c r="S128" s="4">
        <f>Forward!S128+(-'Swap - Encargos'!J45-'Swap - Encargos'!$M45-'Swap - Encargos'!$L45+'Swap - Encargos'!V45)</f>
        <v>193</v>
      </c>
      <c r="T128" s="4">
        <f>Forward!T128+(-'Swap - Encargos'!K45-'Swap - Encargos'!$M45-'Swap - Encargos'!$L45+'Swap - Encargos'!W45)</f>
        <v>179</v>
      </c>
      <c r="U128" s="4">
        <f>Forward!U128</f>
        <v>0</v>
      </c>
      <c r="V128" s="6"/>
      <c r="W128" s="20">
        <f t="shared" si="0"/>
        <v>231.83333333333334</v>
      </c>
      <c r="X128" s="20">
        <f t="shared" si="1"/>
        <v>193.36363636363626</v>
      </c>
      <c r="Y128" s="23">
        <f t="shared" si="2"/>
        <v>217.1</v>
      </c>
      <c r="Z128" s="23">
        <f t="shared" si="3"/>
        <v>190.35181818181817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146.46666666666667</v>
      </c>
      <c r="AJ128" s="9">
        <f t="shared" si="8"/>
        <v>0.38717067583046966</v>
      </c>
      <c r="AK128" s="9">
        <f t="shared" si="9"/>
        <v>0.38717067583046966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Encargos'!$M46-'Swap - Encargos'!$L46+'Swap - Encargos'!Q46)</f>
        <v>267</v>
      </c>
      <c r="O129" s="4">
        <f>Forward!O129+(-'Swap - Encargos'!F46-'Swap - Encargos'!$M46-'Swap - Encargos'!$L46+'Swap - Encargos'!R46)</f>
        <v>229</v>
      </c>
      <c r="P129" s="4">
        <f>Forward!P129+(-'Swap - Encargos'!G46-'Swap - Encargos'!$M46-'Swap - Encargos'!$L46+'Swap - Encargos'!S46)</f>
        <v>205</v>
      </c>
      <c r="Q129" s="4">
        <f>Forward!Q129+(-'Swap - Encargos'!H46-'Swap - Encargos'!$M46-'Swap - Encargos'!$L46+'Swap - Encargos'!T46)</f>
        <v>189</v>
      </c>
      <c r="R129" s="4">
        <f>Forward!R129+(-'Swap - Encargos'!I46-'Swap - Encargos'!$M46-'Swap - Encargos'!$L46+'Swap - Encargos'!U46)</f>
        <v>202</v>
      </c>
      <c r="S129" s="4">
        <f>Forward!S129+(-'Swap - Encargos'!J46-'Swap - Encargos'!$M46-'Swap - Encargos'!$L46+'Swap - Encargos'!V46)</f>
        <v>188</v>
      </c>
      <c r="T129" s="4">
        <f>Forward!T129+(-'Swap - Encargos'!K46-'Swap - Encargos'!$M46-'Swap - Encargos'!$L46+'Swap - Encargos'!W46)</f>
        <v>198</v>
      </c>
      <c r="U129" s="4">
        <f>Forward!U129</f>
        <v>0</v>
      </c>
      <c r="V129" s="6"/>
      <c r="W129" s="20">
        <f t="shared" si="0"/>
        <v>218.5</v>
      </c>
      <c r="X129" s="20">
        <f t="shared" si="1"/>
        <v>193.36363636363626</v>
      </c>
      <c r="Y129" s="23">
        <f t="shared" si="2"/>
        <v>209.18333333333334</v>
      </c>
      <c r="Z129" s="23">
        <f t="shared" si="3"/>
        <v>190.35181818181817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159.80000000000001</v>
      </c>
      <c r="AJ129" s="9">
        <f t="shared" si="8"/>
        <v>0.42241607190060798</v>
      </c>
      <c r="AK129" s="9">
        <f t="shared" si="9"/>
        <v>0.42241607190060798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Encargos'!$M47-'Swap - Encargos'!$L47+'Swap - Encargos'!Q47)</f>
        <v>318</v>
      </c>
      <c r="O130" s="4">
        <f>Forward!O130+(-'Swap - Encargos'!F47-'Swap - Encargos'!$M47-'Swap - Encargos'!$L47+'Swap - Encargos'!R47)</f>
        <v>246</v>
      </c>
      <c r="P130" s="4">
        <f>Forward!P130+(-'Swap - Encargos'!G47-'Swap - Encargos'!$M47-'Swap - Encargos'!$L47+'Swap - Encargos'!S47)</f>
        <v>207</v>
      </c>
      <c r="Q130" s="4">
        <f>Forward!Q130+(-'Swap - Encargos'!H47-'Swap - Encargos'!$M47-'Swap - Encargos'!$L47+'Swap - Encargos'!T47)</f>
        <v>199</v>
      </c>
      <c r="R130" s="4">
        <f>Forward!R130+(-'Swap - Encargos'!I47-'Swap - Encargos'!$M47-'Swap - Encargos'!$L47+'Swap - Encargos'!U47)</f>
        <v>207</v>
      </c>
      <c r="S130" s="4">
        <f>Forward!S130+(-'Swap - Encargos'!J47-'Swap - Encargos'!$M47-'Swap - Encargos'!$L47+'Swap - Encargos'!V47)</f>
        <v>207</v>
      </c>
      <c r="T130" s="4">
        <f>Forward!T130+(-'Swap - Encargos'!K47-'Swap - Encargos'!$M47-'Swap - Encargos'!$L47+'Swap - Encargos'!W47)</f>
        <v>207</v>
      </c>
      <c r="U130" s="4">
        <f>Forward!U130</f>
        <v>0</v>
      </c>
      <c r="V130" s="6"/>
      <c r="W130" s="20">
        <f t="shared" si="0"/>
        <v>230.55555555555554</v>
      </c>
      <c r="X130" s="20">
        <f t="shared" si="1"/>
        <v>193.36363636363626</v>
      </c>
      <c r="Y130" s="23">
        <f t="shared" si="2"/>
        <v>220.6</v>
      </c>
      <c r="Z130" s="23">
        <f t="shared" si="3"/>
        <v>190.35181818181817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147.74444444444447</v>
      </c>
      <c r="AJ130" s="9">
        <f t="shared" si="8"/>
        <v>0.39054835962052464</v>
      </c>
      <c r="AK130" s="9">
        <f t="shared" si="9"/>
        <v>0.39054835962052464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Encargos'!$M48-'Swap - Encargos'!$L48+'Swap - Encargos'!Q48)</f>
        <v>313</v>
      </c>
      <c r="O131" s="4">
        <f>Forward!O131+(-'Swap - Encargos'!F48-'Swap - Encargos'!$M48-'Swap - Encargos'!$L48+'Swap - Encargos'!R48)</f>
        <v>222</v>
      </c>
      <c r="P131" s="4">
        <f>Forward!P131+(-'Swap - Encargos'!G48-'Swap - Encargos'!$M48-'Swap - Encargos'!$L48+'Swap - Encargos'!S48)</f>
        <v>210</v>
      </c>
      <c r="Q131" s="4">
        <f>Forward!Q131+(-'Swap - Encargos'!H48-'Swap - Encargos'!$M48-'Swap - Encargos'!$L48+'Swap - Encargos'!T48)</f>
        <v>214</v>
      </c>
      <c r="R131" s="4">
        <f>Forward!R131+(-'Swap - Encargos'!I48-'Swap - Encargos'!$M48-'Swap - Encargos'!$L48+'Swap - Encargos'!U48)</f>
        <v>217</v>
      </c>
      <c r="S131" s="4">
        <f>Forward!S131+(-'Swap - Encargos'!J48-'Swap - Encargos'!$M48-'Swap - Encargos'!$L48+'Swap - Encargos'!V48)</f>
        <v>218</v>
      </c>
      <c r="T131" s="4">
        <f>Forward!T131+(-'Swap - Encargos'!K48-'Swap - Encargos'!$M48-'Swap - Encargos'!$L48+'Swap - Encargos'!W48)</f>
        <v>217</v>
      </c>
      <c r="U131" s="4">
        <f>Forward!U131</f>
        <v>0</v>
      </c>
      <c r="V131" s="6"/>
      <c r="W131" s="20">
        <f t="shared" si="0"/>
        <v>223.58333333333334</v>
      </c>
      <c r="X131" s="20">
        <f t="shared" si="1"/>
        <v>193.36363636363626</v>
      </c>
      <c r="Y131" s="23">
        <f t="shared" si="2"/>
        <v>220.95</v>
      </c>
      <c r="Z131" s="23">
        <f t="shared" si="3"/>
        <v>190.35181818181817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154.71666666666667</v>
      </c>
      <c r="AJ131" s="9">
        <f t="shared" si="8"/>
        <v>0.40897876464886773</v>
      </c>
      <c r="AK131" s="9">
        <f>IF(AJ131&gt;0,AJ131,0)</f>
        <v>0.40897876464886773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Encargos'!$M49-'Swap - Encargos'!$L49+'Swap - Encargos'!Q49)</f>
        <v>286</v>
      </c>
      <c r="O132" s="4">
        <f>Forward!O132+(-'Swap - Encargos'!F49-'Swap - Encargos'!$M49-'Swap - Encargos'!$L49+'Swap - Encargos'!R49)</f>
        <v>220</v>
      </c>
      <c r="P132" s="4">
        <f>Forward!P132+(-'Swap - Encargos'!G49-'Swap - Encargos'!$M49-'Swap - Encargos'!$L49+'Swap - Encargos'!S49)</f>
        <v>202</v>
      </c>
      <c r="Q132" s="4">
        <f>Forward!Q132+(-'Swap - Encargos'!H49-'Swap - Encargos'!$M49-'Swap - Encargos'!$L49+'Swap - Encargos'!T49)</f>
        <v>209</v>
      </c>
      <c r="R132" s="4">
        <f>Forward!R132+(-'Swap - Encargos'!I49-'Swap - Encargos'!$M49-'Swap - Encargos'!$L49+'Swap - Encargos'!U49)</f>
        <v>208</v>
      </c>
      <c r="S132" s="4">
        <f>Forward!S132+(-'Swap - Encargos'!J49-'Swap - Encargos'!$M49-'Swap - Encargos'!$L49+'Swap - Encargos'!V49)</f>
        <v>212</v>
      </c>
      <c r="T132" s="4">
        <f>Forward!T132+(-'Swap - Encargos'!K49-'Swap - Encargos'!$M49-'Swap - Encargos'!$L49+'Swap - Encargos'!W49)</f>
        <v>214</v>
      </c>
      <c r="U132" s="4">
        <f>Forward!U132</f>
        <v>0</v>
      </c>
      <c r="V132" s="6"/>
      <c r="W132" s="20">
        <f t="shared" si="0"/>
        <v>214.61111111111111</v>
      </c>
      <c r="X132" s="20">
        <f t="shared" si="1"/>
        <v>193.36363636363626</v>
      </c>
      <c r="Y132" s="23">
        <f t="shared" si="2"/>
        <v>212.66666666666666</v>
      </c>
      <c r="Z132" s="23">
        <f t="shared" si="3"/>
        <v>190.35181818181817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163.6888888888889</v>
      </c>
      <c r="AJ132" s="9">
        <f t="shared" si="8"/>
        <v>0.43269597908773166</v>
      </c>
      <c r="AK132" s="9">
        <f>IF(AJ132&gt;0,AJ132,0)</f>
        <v>0.43269597908773166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Encargos'!$M50-'Swap - Encargos'!$L50+'Swap - Encargos'!Q50)</f>
        <v>318</v>
      </c>
      <c r="O133" s="4">
        <f>Forward!O133+(-'Swap - Encargos'!F50-'Swap - Encargos'!$M50-'Swap - Encargos'!$L50+'Swap - Encargos'!R50)</f>
        <v>269</v>
      </c>
      <c r="P133" s="4">
        <f>Forward!P133+(-'Swap - Encargos'!G50-'Swap - Encargos'!$M50-'Swap - Encargos'!$L50+'Swap - Encargos'!S50)</f>
        <v>250</v>
      </c>
      <c r="Q133" s="4">
        <f>Forward!Q133+(-'Swap - Encargos'!H50-'Swap - Encargos'!$M50-'Swap - Encargos'!$L50+'Swap - Encargos'!T50)</f>
        <v>251</v>
      </c>
      <c r="R133" s="4">
        <f>Forward!R133+(-'Swap - Encargos'!I50-'Swap - Encargos'!$M50-'Swap - Encargos'!$L50+'Swap - Encargos'!U50)</f>
        <v>228</v>
      </c>
      <c r="S133" s="4">
        <f>Forward!S133+(-'Swap - Encargos'!J50-'Swap - Encargos'!$M50-'Swap - Encargos'!$L50+'Swap - Encargos'!V50)</f>
        <v>215</v>
      </c>
      <c r="T133" s="4">
        <f>Forward!T133+(-'Swap - Encargos'!K50-'Swap - Encargos'!$M50-'Swap - Encargos'!$L50+'Swap - Encargos'!W50)</f>
        <v>206</v>
      </c>
      <c r="U133" s="4">
        <f>Forward!U133</f>
        <v>0</v>
      </c>
      <c r="V133" s="6"/>
      <c r="W133" s="20">
        <f t="shared" si="0"/>
        <v>258.52777777777777</v>
      </c>
      <c r="X133" s="20">
        <f t="shared" si="1"/>
        <v>193.36363636363626</v>
      </c>
      <c r="Y133" s="23">
        <f t="shared" si="2"/>
        <v>244.31666666666666</v>
      </c>
      <c r="Z133" s="23">
        <f t="shared" si="3"/>
        <v>190.35181818181817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119.77222222222224</v>
      </c>
      <c r="AJ133" s="9">
        <f t="shared" si="8"/>
        <v>0.31660645578171354</v>
      </c>
      <c r="AK133" s="9">
        <f>IF(AJ133&gt;0,AJ133,0)</f>
        <v>0.31660645578171354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Encargos'!$M51-'Swap - Encargos'!$L51+'Swap - Encargos'!R51)</f>
        <v>334</v>
      </c>
      <c r="P134" s="4">
        <f>Forward!P134+(-'Swap - Encargos'!G51-'Swap - Encargos'!$M51-'Swap - Encargos'!$L51+'Swap - Encargos'!S51)</f>
        <v>274</v>
      </c>
      <c r="Q134" s="4">
        <f>Forward!Q134+(-'Swap - Encargos'!H51-'Swap - Encargos'!$M51-'Swap - Encargos'!$L51+'Swap - Encargos'!T51)</f>
        <v>273</v>
      </c>
      <c r="R134" s="4">
        <f>Forward!R134+(-'Swap - Encargos'!I51-'Swap - Encargos'!$M51-'Swap - Encargos'!$L51+'Swap - Encargos'!U51)</f>
        <v>254</v>
      </c>
      <c r="S134" s="4">
        <f>Forward!S134+(-'Swap - Encargos'!J51-'Swap - Encargos'!$M51-'Swap - Encargos'!$L51+'Swap - Encargos'!V51)</f>
        <v>227</v>
      </c>
      <c r="T134" s="4">
        <f>Forward!T134+(-'Swap - Encargos'!K51-'Swap - Encargos'!$M51-'Swap - Encargos'!$L51+'Swap - Encargos'!W51)</f>
        <v>215</v>
      </c>
      <c r="U134" s="4">
        <f>Forward!U134</f>
        <v>0</v>
      </c>
      <c r="V134" s="6"/>
      <c r="W134" s="20">
        <f t="shared" si="0"/>
        <v>293.66666666666669</v>
      </c>
      <c r="X134" s="20">
        <f t="shared" si="1"/>
        <v>193.36363636363626</v>
      </c>
      <c r="Y134" s="23">
        <f t="shared" si="2"/>
        <v>272.39999999999998</v>
      </c>
      <c r="Z134" s="23">
        <f t="shared" si="3"/>
        <v>190.35181818181817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96.333333333333314</v>
      </c>
      <c r="AJ134" s="9">
        <f t="shared" si="8"/>
        <v>0.24700854700854696</v>
      </c>
      <c r="AK134" s="9">
        <f>IF(AJ134&gt;0,AJ134,0)</f>
        <v>0.24700854700854696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Encargos'!$M52-'Swap - Encargos'!$L52+'Swap - Encargos'!R52)</f>
        <v>381</v>
      </c>
      <c r="P135" s="4">
        <f>Forward!P135+(-'Swap - Encargos'!G52-'Swap - Encargos'!$M52-'Swap - Encargos'!$L52+'Swap - Encargos'!S52)</f>
        <v>278</v>
      </c>
      <c r="Q135" s="4">
        <f>Forward!Q135+(-'Swap - Encargos'!H52-'Swap - Encargos'!$M52-'Swap - Encargos'!$L52+'Swap - Encargos'!T52)</f>
        <v>287</v>
      </c>
      <c r="R135" s="4">
        <f>Forward!R135+(-'Swap - Encargos'!I52-'Swap - Encargos'!$M52-'Swap - Encargos'!$L52+'Swap - Encargos'!U52)</f>
        <v>260</v>
      </c>
      <c r="S135" s="4">
        <f>Forward!S135+(-'Swap - Encargos'!J52-'Swap - Encargos'!$M52-'Swap - Encargos'!$L52+'Swap - Encargos'!V52)</f>
        <v>244</v>
      </c>
      <c r="T135" s="4">
        <f>Forward!T135+(-'Swap - Encargos'!K52-'Swap - Encargos'!$M52-'Swap - Encargos'!$L52+'Swap - Encargos'!W52)</f>
        <v>218</v>
      </c>
      <c r="U135" s="4">
        <f>Forward!U135</f>
        <v>0</v>
      </c>
      <c r="V135" s="6"/>
      <c r="W135" s="20">
        <f t="shared" si="0"/>
        <v>311.97222222222223</v>
      </c>
      <c r="X135" s="20">
        <f t="shared" si="1"/>
        <v>193.36363636363626</v>
      </c>
      <c r="Y135" s="23">
        <f t="shared" si="2"/>
        <v>287.28333333333336</v>
      </c>
      <c r="Z135" s="23">
        <f t="shared" si="3"/>
        <v>190.35181818181817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78.027777777777771</v>
      </c>
      <c r="AJ135" s="9">
        <f>(AE135-W135)/AE135</f>
        <v>0.20007122507122505</v>
      </c>
      <c r="AK135" s="9">
        <f>IF(AJ135&gt;0,AJ135,0)</f>
        <v>0.20007122507122505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Encargos'!$M53-'Swap - Encargos'!$L53+'Swap - Encargos'!R53)</f>
        <v>343</v>
      </c>
      <c r="P136" s="4">
        <f>Forward!P136+(-'Swap - Encargos'!G53-'Swap - Encargos'!$M53-'Swap - Encargos'!$L53+'Swap - Encargos'!S53)</f>
        <v>267</v>
      </c>
      <c r="Q136" s="4">
        <f>Forward!Q136+(-'Swap - Encargos'!H53-'Swap - Encargos'!$M53-'Swap - Encargos'!$L53+'Swap - Encargos'!T53)</f>
        <v>264</v>
      </c>
      <c r="R136" s="4">
        <f>Forward!R136+(-'Swap - Encargos'!I53-'Swap - Encargos'!$M53-'Swap - Encargos'!$L53+'Swap - Encargos'!U53)</f>
        <v>250</v>
      </c>
      <c r="S136" s="4">
        <f>Forward!S136+(-'Swap - Encargos'!J53-'Swap - Encargos'!$M53-'Swap - Encargos'!$L53+'Swap - Encargos'!V53)</f>
        <v>239</v>
      </c>
      <c r="T136" s="4">
        <f>Forward!T136+(-'Swap - Encargos'!K53-'Swap - Encargos'!$M53-'Swap - Encargos'!$L53+'Swap - Encargos'!W53)</f>
        <v>224</v>
      </c>
      <c r="U136" s="4">
        <f>Forward!U136</f>
        <v>0</v>
      </c>
      <c r="V136" s="6"/>
      <c r="W136" s="20">
        <f t="shared" si="0"/>
        <v>286.16666666666669</v>
      </c>
      <c r="X136" s="20">
        <f t="shared" si="1"/>
        <v>193.36363636363626</v>
      </c>
      <c r="Y136" s="23">
        <f t="shared" si="2"/>
        <v>268.63333333333333</v>
      </c>
      <c r="Z136" s="23">
        <f t="shared" si="3"/>
        <v>190.35181818181817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103.83333333333331</v>
      </c>
      <c r="AJ136" s="9">
        <f t="shared" ref="AJ136:AJ139" si="18">(AE136-W136)/AE136</f>
        <v>0.26623931623931618</v>
      </c>
      <c r="AK136" s="9">
        <f t="shared" ref="AK136:AK139" si="19">IF(AJ136&gt;0,AJ136,0)</f>
        <v>0.26623931623931618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Encargos'!$M54-'Swap - Encargos'!$L54+'Swap - Encargos'!R54)</f>
        <v>277</v>
      </c>
      <c r="P137" s="4">
        <f>Forward!P137+(-'Swap - Encargos'!G54-'Swap - Encargos'!$M54-'Swap - Encargos'!$L54+'Swap - Encargos'!S54)</f>
        <v>264</v>
      </c>
      <c r="Q137" s="4">
        <f>Forward!Q137+(-'Swap - Encargos'!H54-'Swap - Encargos'!$M54-'Swap - Encargos'!$L54+'Swap - Encargos'!T54)</f>
        <v>269</v>
      </c>
      <c r="R137" s="4">
        <f>Forward!R137+(-'Swap - Encargos'!I54-'Swap - Encargos'!$M54-'Swap - Encargos'!$L54+'Swap - Encargos'!U54)</f>
        <v>249</v>
      </c>
      <c r="S137" s="4">
        <f>Forward!S137+(-'Swap - Encargos'!J54-'Swap - Encargos'!$M54-'Swap - Encargos'!$L54+'Swap - Encargos'!V54)</f>
        <v>227</v>
      </c>
      <c r="T137" s="4">
        <f>Forward!T137+(-'Swap - Encargos'!K54-'Swap - Encargos'!$M54-'Swap - Encargos'!$L54+'Swap - Encargos'!W54)</f>
        <v>224</v>
      </c>
      <c r="U137" s="4">
        <f>Forward!U137</f>
        <v>0</v>
      </c>
      <c r="V137" s="4"/>
      <c r="W137" s="20">
        <f t="shared" si="0"/>
        <v>267.66666666666669</v>
      </c>
      <c r="X137" s="20">
        <f t="shared" si="1"/>
        <v>193.36363636363626</v>
      </c>
      <c r="Y137" s="23">
        <f t="shared" si="2"/>
        <v>254.55</v>
      </c>
      <c r="Z137" s="23">
        <f t="shared" si="3"/>
        <v>190.35181818181817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122.33333333333331</v>
      </c>
      <c r="AJ137" s="9">
        <f t="shared" si="18"/>
        <v>0.31367521367521362</v>
      </c>
      <c r="AK137" s="9">
        <f t="shared" si="19"/>
        <v>0.31367521367521362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Encargos'!$M55-'Swap - Encargos'!$L55+'Swap - Encargos'!R55)</f>
        <v>315</v>
      </c>
      <c r="P138" s="4">
        <f>Forward!P138+(-'Swap - Encargos'!G55-'Swap - Encargos'!$M55-'Swap - Encargos'!$L55+'Swap - Encargos'!S55)</f>
        <v>276</v>
      </c>
      <c r="Q138" s="4">
        <f>Forward!Q138+(-'Swap - Encargos'!H55-'Swap - Encargos'!$M55-'Swap - Encargos'!$L55+'Swap - Encargos'!T55)</f>
        <v>270</v>
      </c>
      <c r="R138" s="4">
        <f>Forward!R138+(-'Swap - Encargos'!I55-'Swap - Encargos'!$M55-'Swap - Encargos'!$L55+'Swap - Encargos'!U55)</f>
        <v>251</v>
      </c>
      <c r="S138" s="4">
        <f>Forward!S138+(-'Swap - Encargos'!J55-'Swap - Encargos'!$M55-'Swap - Encargos'!$L55+'Swap - Encargos'!V55)</f>
        <v>247</v>
      </c>
      <c r="T138" s="4">
        <f>Forward!T138+(-'Swap - Encargos'!K55-'Swap - Encargos'!$M55-'Swap - Encargos'!$L55+'Swap - Encargos'!W55)</f>
        <v>223</v>
      </c>
      <c r="U138" s="4">
        <f>Forward!U138</f>
        <v>0</v>
      </c>
      <c r="V138" s="4"/>
      <c r="W138" s="20">
        <f t="shared" si="0"/>
        <v>279.88888888888891</v>
      </c>
      <c r="X138" s="20">
        <f t="shared" si="1"/>
        <v>193.36363636363626</v>
      </c>
      <c r="Y138" s="23">
        <f t="shared" si="2"/>
        <v>265.66666666666669</v>
      </c>
      <c r="Z138" s="23">
        <f t="shared" si="3"/>
        <v>190.35181818181817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110.11111111111109</v>
      </c>
      <c r="AJ138" s="9">
        <f t="shared" si="18"/>
        <v>0.2823361823361823</v>
      </c>
      <c r="AK138" s="9">
        <f t="shared" si="19"/>
        <v>0.2823361823361823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Encargos'!$M56-'Swap - Encargos'!$L56+'Swap - Encargos'!R56)</f>
        <v>312</v>
      </c>
      <c r="P139" s="4">
        <f>Forward!P139+(-'Swap - Encargos'!G56-'Swap - Encargos'!$M56-'Swap - Encargos'!$L56+'Swap - Encargos'!S56)</f>
        <v>287</v>
      </c>
      <c r="Q139" s="4">
        <f>Forward!Q139+(-'Swap - Encargos'!H56-'Swap - Encargos'!$M56-'Swap - Encargos'!$L56+'Swap - Encargos'!T56)</f>
        <v>272</v>
      </c>
      <c r="R139" s="4">
        <f>Forward!R139+(-'Swap - Encargos'!I56-'Swap - Encargos'!$M56-'Swap - Encargos'!$L56+'Swap - Encargos'!U56)</f>
        <v>255</v>
      </c>
      <c r="S139" s="4">
        <f>Forward!S139+(-'Swap - Encargos'!J56-'Swap - Encargos'!$M56-'Swap - Encargos'!$L56+'Swap - Encargos'!V56)</f>
        <v>239</v>
      </c>
      <c r="T139" s="4">
        <f>Forward!T139+(-'Swap - Encargos'!K56-'Swap - Encargos'!$M56-'Swap - Encargos'!$L56+'Swap - Encargos'!W56)</f>
        <v>226</v>
      </c>
      <c r="U139" s="4">
        <f>Forward!U139</f>
        <v>0</v>
      </c>
      <c r="V139" s="4"/>
      <c r="W139" s="20">
        <f t="shared" si="0"/>
        <v>282.41666666666669</v>
      </c>
      <c r="X139" s="20">
        <f t="shared" si="1"/>
        <v>193.36363636363626</v>
      </c>
      <c r="Y139" s="23">
        <f t="shared" si="2"/>
        <v>265.83333333333331</v>
      </c>
      <c r="Z139" s="23">
        <f t="shared" si="3"/>
        <v>190.35181818181817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107.58333333333331</v>
      </c>
      <c r="AJ139" s="9">
        <f t="shared" si="18"/>
        <v>0.27585470085470082</v>
      </c>
      <c r="AK139" s="9">
        <f t="shared" si="19"/>
        <v>0.27585470085470082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Encargos'!$M57-'Swap - Encargos'!$L57+'Swap - Encargos'!R57)</f>
        <v>269</v>
      </c>
      <c r="P140" s="4">
        <f>Forward!P140+(-'Swap - Encargos'!G57-'Swap - Encargos'!$M57-'Swap - Encargos'!$L57+'Swap - Encargos'!S57)</f>
        <v>291</v>
      </c>
      <c r="Q140" s="4">
        <f>Forward!Q140+(-'Swap - Encargos'!H57-'Swap - Encargos'!$M57-'Swap - Encargos'!$L57+'Swap - Encargos'!T57)</f>
        <v>274</v>
      </c>
      <c r="R140" s="4">
        <f>Forward!R140+(-'Swap - Encargos'!I57-'Swap - Encargos'!$M57-'Swap - Encargos'!$L57+'Swap - Encargos'!U57)</f>
        <v>255</v>
      </c>
      <c r="S140" s="4">
        <f>Forward!S140+(-'Swap - Encargos'!J57-'Swap - Encargos'!$M57-'Swap - Encargos'!$L57+'Swap - Encargos'!V57)</f>
        <v>235</v>
      </c>
      <c r="T140" s="4">
        <f>Forward!T140+(-'Swap - Encargos'!K57-'Swap - Encargos'!$M57-'Swap - Encargos'!$L57+'Swap - Encargos'!W57)</f>
        <v>227</v>
      </c>
      <c r="U140" s="4">
        <f>Forward!U140</f>
        <v>0</v>
      </c>
      <c r="V140" s="4"/>
      <c r="W140" s="20">
        <f t="shared" si="0"/>
        <v>275.66666666666669</v>
      </c>
      <c r="X140" s="20">
        <f t="shared" si="1"/>
        <v>193.36363636363626</v>
      </c>
      <c r="Y140" s="23">
        <f t="shared" si="2"/>
        <v>260.60000000000002</v>
      </c>
      <c r="Z140" s="23">
        <f t="shared" si="3"/>
        <v>190.35181818181817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114.33333333333331</v>
      </c>
      <c r="AJ140" s="9">
        <f t="shared" ref="AJ140" si="23">(AE140-W140)/AE140</f>
        <v>0.29316239316239312</v>
      </c>
      <c r="AK140" s="9">
        <f t="shared" ref="AK140" si="24">IF(AJ140&gt;0,AJ140,0)</f>
        <v>0.29316239316239312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891A4-59D7-443B-A34A-5C43F8475381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Forward!K86*(1+SUM($B86:$B$228))+('Swap - Encargos'!X3)*(1+SUM($B86:$B$228))</f>
        <v>314.64510000000001</v>
      </c>
      <c r="L86" s="4">
        <f>Forward!L86*(1+SUM($B86:$B$228))+('Swap - Encargos'!Y3)*(1+SUM($B86:$B$228))</f>
        <v>323.21519999999998</v>
      </c>
      <c r="M86" s="4">
        <f>Forward!M86*(1+SUM($B86:$B$228))+('Swap - Encargos'!Z3)*(1+SUM($B86:$B$228))</f>
        <v>287.71050000000002</v>
      </c>
      <c r="N86" s="4">
        <f>Forward!N86*(1+SUM($B86:$B$228))+('Swap - Encargos'!AA3)*(1+SUM($B86:$B$228))</f>
        <v>271.7946</v>
      </c>
      <c r="O86" s="4">
        <f>Forward!O86*(1+SUM($B86:$B$228))+('Swap - Encargos'!AB3)*(1+SUM($B86:$B$228))</f>
        <v>258.32729999999998</v>
      </c>
      <c r="P86" s="4">
        <f>Forward!P86*(1+SUM($B86:$B$228))+('Swap - Encargos'!AC3)*(1+SUM($B86:$B$228))</f>
        <v>252.20579999999998</v>
      </c>
      <c r="Q86" s="4">
        <f>Forward!Q86*(1+SUM($B86:$B$228))+('Swap - Encargos'!AD3)*(1+SUM($B86:$B$228))</f>
        <v>243.63569999999999</v>
      </c>
      <c r="R86" s="4">
        <f>Forward!R86*(1+SUM($B86:$B$228))+('Swap - Encargos'!AE3)*(1+SUM($B86:$B$228))</f>
        <v>236.28989999999999</v>
      </c>
      <c r="S86" s="4">
        <f>Forward!S86*(1+SUM($B86:$B$228))+('Swap - Encargos'!AF3)*(1+SUM($B86:$B$228))</f>
        <v>231.39269999999999</v>
      </c>
      <c r="T86" s="4">
        <f>Forward!T86*(1+SUM($B86:$B$228))+('Swap - Encargos'!AG3)*(1+SUM($B86:$B$228))</f>
        <v>225.27119999999999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308.52359999999999</v>
      </c>
      <c r="X86" s="20">
        <f t="shared" ref="X86:X140" si="1">AVERAGE($W$2:$W$198)</f>
        <v>246.31702974747478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291.13853999999998</v>
      </c>
      <c r="Z86" s="23">
        <f t="shared" ref="Z86:Z140" si="3">AVERAGE($Y$2:$Y$198)</f>
        <v>239.70765430303035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66.112199999999973</v>
      </c>
      <c r="AJ86" s="9">
        <f t="shared" ref="AJ86:AJ134" si="8">(AE86-W86)/AE86</f>
        <v>0.17647058823529407</v>
      </c>
      <c r="AK86" s="9">
        <f t="shared" ref="AK86:AK130" si="9">IF(AJ86&gt;0,AJ86,0)</f>
        <v>0.17647058823529407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Forward!K87*(1+SUM($B87:$B$228))+('Swap - Encargos'!X4)*(1+SUM($B87:$B$228))</f>
        <v>238.90440000000001</v>
      </c>
      <c r="L87" s="4">
        <f>Forward!L87*(1+SUM($B87:$B$228))+('Swap - Encargos'!Y4)*(1+SUM($B87:$B$228))</f>
        <v>310.81950000000001</v>
      </c>
      <c r="M87" s="4">
        <f>Forward!M87*(1+SUM($B87:$B$228))+('Swap - Encargos'!Z4)*(1+SUM($B87:$B$228))</f>
        <v>293.75490000000002</v>
      </c>
      <c r="N87" s="4">
        <f>Forward!N87*(1+SUM($B87:$B$228))+('Swap - Encargos'!AA4)*(1+SUM($B87:$B$228))</f>
        <v>269.37690000000003</v>
      </c>
      <c r="O87" s="4">
        <f>Forward!O87*(1+SUM($B87:$B$228))+('Swap - Encargos'!AB4)*(1+SUM($B87:$B$228))</f>
        <v>260.84460000000001</v>
      </c>
      <c r="P87" s="4">
        <f>Forward!P87*(1+SUM($B87:$B$228))+('Swap - Encargos'!AC4)*(1+SUM($B87:$B$228))</f>
        <v>252.31230000000002</v>
      </c>
      <c r="Q87" s="4">
        <f>Forward!Q87*(1+SUM($B87:$B$228))+('Swap - Encargos'!AD4)*(1+SUM($B87:$B$228))</f>
        <v>246.21780000000001</v>
      </c>
      <c r="R87" s="4">
        <f>Forward!R87*(1+SUM($B87:$B$228))+('Swap - Encargos'!AE4)*(1+SUM($B87:$B$228))</f>
        <v>237.68549999999999</v>
      </c>
      <c r="S87" s="4">
        <f>Forward!S87*(1+SUM($B87:$B$228))+('Swap - Encargos'!AF4)*(1+SUM($B87:$B$228))</f>
        <v>231.59100000000001</v>
      </c>
      <c r="T87" s="4">
        <f>Forward!T87*(1+SUM($B87:$B$228))+('Swap - Encargos'!AG4)*(1+SUM($B87:$B$228))</f>
        <v>226.71540000000002</v>
      </c>
      <c r="U87" s="4">
        <f>Forward!U87*(1+SUM($B87:$B$228))</f>
        <v>0</v>
      </c>
      <c r="V87" s="6"/>
      <c r="W87" s="20">
        <f t="shared" si="0"/>
        <v>282.00605833333333</v>
      </c>
      <c r="X87" s="20">
        <f t="shared" si="1"/>
        <v>246.31702974747478</v>
      </c>
      <c r="Y87" s="23">
        <f t="shared" si="2"/>
        <v>274.96352500000006</v>
      </c>
      <c r="Z87" s="23">
        <f t="shared" si="3"/>
        <v>239.70765430303035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92.629741666666632</v>
      </c>
      <c r="AJ87" s="9">
        <f t="shared" si="8"/>
        <v>0.2472527763408266</v>
      </c>
      <c r="AK87" s="9">
        <f t="shared" si="9"/>
        <v>0.2472527763408266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Forward!K88*(1+SUM($B88:$B$228))+('Swap - Encargos'!X5)*(1+SUM($B88:$B$228))</f>
        <v>256.26560000000001</v>
      </c>
      <c r="L88" s="4">
        <f>Forward!L88*(1+SUM($B88:$B$228))+('Swap - Encargos'!Y5)*(1+SUM($B88:$B$228))</f>
        <v>337.2552</v>
      </c>
      <c r="M88" s="4">
        <f>Forward!M88*(1+SUM($B88:$B$228))+('Swap - Encargos'!Z5)*(1+SUM($B88:$B$228))</f>
        <v>297.3648</v>
      </c>
      <c r="N88" s="4">
        <f>Forward!N88*(1+SUM($B88:$B$228))+('Swap - Encargos'!AA5)*(1+SUM($B88:$B$228))</f>
        <v>268.35360000000003</v>
      </c>
      <c r="O88" s="4">
        <f>Forward!O88*(1+SUM($B88:$B$228))+('Swap - Encargos'!AB5)*(1+SUM($B88:$B$228))</f>
        <v>259.892</v>
      </c>
      <c r="P88" s="4">
        <f>Forward!P88*(1+SUM($B88:$B$228))+('Swap - Encargos'!AC5)*(1+SUM($B88:$B$228))</f>
        <v>247.80400000000003</v>
      </c>
      <c r="Q88" s="4">
        <f>Forward!Q88*(1+SUM($B88:$B$228))+('Swap - Encargos'!AD5)*(1+SUM($B88:$B$228))</f>
        <v>240.55119999999999</v>
      </c>
      <c r="R88" s="4">
        <f>Forward!R88*(1+SUM($B88:$B$228))+('Swap - Encargos'!AE5)*(1+SUM($B88:$B$228))</f>
        <v>236.92480000000003</v>
      </c>
      <c r="S88" s="4">
        <f>Forward!S88*(1+SUM($B88:$B$228))+('Swap - Encargos'!AF5)*(1+SUM($B88:$B$228))</f>
        <v>232.08960000000002</v>
      </c>
      <c r="T88" s="4">
        <f>Forward!T88*(1+SUM($B88:$B$228))+('Swap - Encargos'!AG5)*(1+SUM($B88:$B$228))</f>
        <v>224.83680000000001</v>
      </c>
      <c r="U88" s="4">
        <f>Forward!U88*(1+SUM($B88:$B$228))</f>
        <v>0</v>
      </c>
      <c r="V88" s="6"/>
      <c r="W88" s="20">
        <f t="shared" si="0"/>
        <v>297.63342222222224</v>
      </c>
      <c r="X88" s="20">
        <f t="shared" si="1"/>
        <v>246.31702974747478</v>
      </c>
      <c r="Y88" s="23">
        <f t="shared" si="2"/>
        <v>283.54418666666669</v>
      </c>
      <c r="Z88" s="23">
        <f t="shared" si="3"/>
        <v>239.70765430303035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77.002377777777724</v>
      </c>
      <c r="AJ88" s="9">
        <f t="shared" si="8"/>
        <v>0.20553929383624772</v>
      </c>
      <c r="AK88" s="9">
        <f t="shared" si="9"/>
        <v>0.20553929383624772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Forward!K89*(1+SUM($B89:$B$228))+('Swap - Encargos'!X6)*(1+SUM($B89:$B$228))</f>
        <v>230.17180000000002</v>
      </c>
      <c r="L89" s="4">
        <f>Forward!L89*(1+SUM($B89:$B$228))+('Swap - Encargos'!Y6)*(1+SUM($B89:$B$228))</f>
        <v>331.54280000000006</v>
      </c>
      <c r="M89" s="4">
        <f>Forward!M89*(1+SUM($B89:$B$228))+('Swap - Encargos'!Z6)*(1+SUM($B89:$B$228))</f>
        <v>304.11300000000006</v>
      </c>
      <c r="N89" s="4">
        <f>Forward!N89*(1+SUM($B89:$B$228))+('Swap - Encargos'!AA6)*(1+SUM($B89:$B$228))</f>
        <v>264.75720000000001</v>
      </c>
      <c r="O89" s="4">
        <f>Forward!O89*(1+SUM($B89:$B$228))+('Swap - Encargos'!AB6)*(1+SUM($B89:$B$228))</f>
        <v>255.21640000000002</v>
      </c>
      <c r="P89" s="4">
        <f>Forward!P89*(1+SUM($B89:$B$228))+('Swap - Encargos'!AC6)*(1+SUM($B89:$B$228))</f>
        <v>248.06080000000003</v>
      </c>
      <c r="Q89" s="4">
        <f>Forward!Q89*(1+SUM($B89:$B$228))+('Swap - Encargos'!AD6)*(1+SUM($B89:$B$228))</f>
        <v>242.09780000000001</v>
      </c>
      <c r="R89" s="4">
        <f>Forward!R89*(1+SUM($B89:$B$228))+('Swap - Encargos'!AE6)*(1+SUM($B89:$B$228))</f>
        <v>233.74960000000002</v>
      </c>
      <c r="S89" s="4">
        <f>Forward!S89*(1+SUM($B89:$B$228))+('Swap - Encargos'!AF6)*(1+SUM($B89:$B$228))</f>
        <v>230.17180000000002</v>
      </c>
      <c r="T89" s="4">
        <f>Forward!T89*(1+SUM($B89:$B$228))+('Swap - Encargos'!AG6)*(1+SUM($B89:$B$228))</f>
        <v>225.40140000000002</v>
      </c>
      <c r="U89" s="4">
        <f>Forward!U89*(1+SUM($B89:$B$228))</f>
        <v>0</v>
      </c>
      <c r="V89" s="6"/>
      <c r="W89" s="20">
        <f t="shared" si="0"/>
        <v>291.49131666666676</v>
      </c>
      <c r="X89" s="20">
        <f t="shared" si="1"/>
        <v>246.31702974747478</v>
      </c>
      <c r="Y89" s="23">
        <f t="shared" si="2"/>
        <v>278.05469000000005</v>
      </c>
      <c r="Z89" s="23">
        <f t="shared" si="3"/>
        <v>239.70765430303035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83.144483333333199</v>
      </c>
      <c r="AJ89" s="9">
        <f t="shared" si="8"/>
        <v>0.22193416468296198</v>
      </c>
      <c r="AK89" s="9">
        <f t="shared" si="9"/>
        <v>0.22193416468296198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Forward!K90*(1+SUM($B90:$B$228))+('Swap - Encargos'!X7)*(1+SUM($B90:$B$228))</f>
        <v>225.762</v>
      </c>
      <c r="L90" s="4">
        <f>Forward!L90*(1+SUM($B90:$B$228))+('Swap - Encargos'!Y7)*(1+SUM($B90:$B$228))</f>
        <v>301.40999999999997</v>
      </c>
      <c r="M90" s="4">
        <f>Forward!M90*(1+SUM($B90:$B$228))+('Swap - Encargos'!Z7)*(1+SUM($B90:$B$228))</f>
        <v>294.31799999999998</v>
      </c>
      <c r="N90" s="4">
        <f>Forward!N90*(1+SUM($B90:$B$228))+('Swap - Encargos'!AA7)*(1+SUM($B90:$B$228))</f>
        <v>273.04199999999997</v>
      </c>
      <c r="O90" s="4">
        <f>Forward!O90*(1+SUM($B90:$B$228))+('Swap - Encargos'!AB7)*(1+SUM($B90:$B$228))</f>
        <v>262.404</v>
      </c>
      <c r="P90" s="4">
        <f>Forward!P90*(1+SUM($B90:$B$228))+('Swap - Encargos'!AC7)*(1+SUM($B90:$B$228))</f>
        <v>252.94799999999998</v>
      </c>
      <c r="Q90" s="4">
        <f>Forward!Q90*(1+SUM($B90:$B$228))+('Swap - Encargos'!AD7)*(1+SUM($B90:$B$228))</f>
        <v>248.22</v>
      </c>
      <c r="R90" s="4">
        <f>Forward!R90*(1+SUM($B90:$B$228))+('Swap - Encargos'!AE7)*(1+SUM($B90:$B$228))</f>
        <v>239.946</v>
      </c>
      <c r="S90" s="4">
        <f>Forward!S90*(1+SUM($B90:$B$228))+('Swap - Encargos'!AF7)*(1+SUM($B90:$B$228))</f>
        <v>232.85399999999998</v>
      </c>
      <c r="T90" s="4">
        <f>Forward!T90*(1+SUM($B90:$B$228))+('Swap - Encargos'!AG7)*(1+SUM($B90:$B$228))</f>
        <v>230.49</v>
      </c>
      <c r="U90" s="4">
        <f>Forward!U90*(1+SUM($B90:$B$228))</f>
        <v>0</v>
      </c>
      <c r="V90" s="6"/>
      <c r="W90" s="20">
        <f t="shared" si="0"/>
        <v>279.08333333333326</v>
      </c>
      <c r="X90" s="20">
        <f t="shared" si="1"/>
        <v>246.31702974747478</v>
      </c>
      <c r="Y90" s="23">
        <f t="shared" si="2"/>
        <v>273.19959999999998</v>
      </c>
      <c r="Z90" s="23">
        <f t="shared" si="3"/>
        <v>239.70765430303035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95.552466666666703</v>
      </c>
      <c r="AJ90" s="9">
        <f t="shared" si="8"/>
        <v>0.25505428650082751</v>
      </c>
      <c r="AK90" s="9">
        <f t="shared" si="9"/>
        <v>0.25505428650082751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Forward!K91*(1+SUM($B91:$B$228))+('Swap - Encargos'!X8)*(1+SUM($B91:$B$228))</f>
        <v>216.6232</v>
      </c>
      <c r="L91" s="4">
        <f>Forward!L91*(1+SUM($B91:$B$228))+('Swap - Encargos'!Y8)*(1+SUM($B91:$B$228))</f>
        <v>296.67959999999999</v>
      </c>
      <c r="M91" s="4">
        <f>Forward!M91*(1+SUM($B91:$B$228))+('Swap - Encargos'!Z8)*(1+SUM($B91:$B$228))</f>
        <v>287.26119999999997</v>
      </c>
      <c r="N91" s="4">
        <f>Forward!N91*(1+SUM($B91:$B$228))+('Swap - Encargos'!AA8)*(1+SUM($B91:$B$228))</f>
        <v>262.53790000000004</v>
      </c>
      <c r="O91" s="4">
        <f>Forward!O91*(1+SUM($B91:$B$228))+('Swap - Encargos'!AB8)*(1+SUM($B91:$B$228))</f>
        <v>253.11949999999999</v>
      </c>
      <c r="P91" s="4">
        <f>Forward!P91*(1+SUM($B91:$B$228))+('Swap - Encargos'!AC8)*(1+SUM($B91:$B$228))</f>
        <v>246.0557</v>
      </c>
      <c r="Q91" s="4">
        <f>Forward!Q91*(1+SUM($B91:$B$228))+('Swap - Encargos'!AD8)*(1+SUM($B91:$B$228))</f>
        <v>237.81459999999998</v>
      </c>
      <c r="R91" s="4">
        <f>Forward!R91*(1+SUM($B91:$B$228))+('Swap - Encargos'!AE8)*(1+SUM($B91:$B$228))</f>
        <v>233.1054</v>
      </c>
      <c r="S91" s="4">
        <f>Forward!S91*(1+SUM($B91:$B$228))+('Swap - Encargos'!AF8)*(1+SUM($B91:$B$228))</f>
        <v>228.39619999999999</v>
      </c>
      <c r="T91" s="4">
        <f>Forward!T91*(1+SUM($B91:$B$228))+('Swap - Encargos'!AG8)*(1+SUM($B91:$B$228))</f>
        <v>221.33240000000001</v>
      </c>
      <c r="U91" s="4">
        <f>Forward!U91*(1+SUM($B91:$B$228))</f>
        <v>0</v>
      </c>
      <c r="V91" s="6"/>
      <c r="W91" s="20">
        <f t="shared" si="0"/>
        <v>273.23170833333336</v>
      </c>
      <c r="X91" s="20">
        <f t="shared" si="1"/>
        <v>246.31702974747478</v>
      </c>
      <c r="Y91" s="23">
        <f t="shared" si="2"/>
        <v>265.69698833333337</v>
      </c>
      <c r="Z91" s="23">
        <f t="shared" si="3"/>
        <v>239.70765430303035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101.4040916666666</v>
      </c>
      <c r="AJ91" s="9">
        <f t="shared" si="8"/>
        <v>0.27067378949546894</v>
      </c>
      <c r="AK91" s="9">
        <f t="shared" si="9"/>
        <v>0.27067378949546894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Forward!K92*(1+SUM($B92:$B$228))+('Swap - Encargos'!X9)*(1+SUM($B92:$B$228))</f>
        <v>136.96020000000001</v>
      </c>
      <c r="L92" s="4">
        <f>Forward!L92*(1+SUM($B92:$B$228))+('Swap - Encargos'!Y9)*(1+SUM($B92:$B$228))</f>
        <v>280.94400000000002</v>
      </c>
      <c r="M92" s="4">
        <f>Forward!M92*(1+SUM($B92:$B$228))+('Swap - Encargos'!Z9)*(1+SUM($B92:$B$228))</f>
        <v>279.77340000000004</v>
      </c>
      <c r="N92" s="4">
        <f>Forward!N92*(1+SUM($B92:$B$228))+('Swap - Encargos'!AA9)*(1+SUM($B92:$B$228))</f>
        <v>262.21440000000001</v>
      </c>
      <c r="O92" s="4">
        <f>Forward!O92*(1+SUM($B92:$B$228))+('Swap - Encargos'!AB9)*(1+SUM($B92:$B$228))</f>
        <v>251.67900000000003</v>
      </c>
      <c r="P92" s="4">
        <f>Forward!P92*(1+SUM($B92:$B$228))+('Swap - Encargos'!AC9)*(1+SUM($B92:$B$228))</f>
        <v>245.82600000000002</v>
      </c>
      <c r="Q92" s="4">
        <f>Forward!Q92*(1+SUM($B92:$B$228))+('Swap - Encargos'!AD9)*(1+SUM($B92:$B$228))</f>
        <v>238.80240000000001</v>
      </c>
      <c r="R92" s="4">
        <f>Forward!R92*(1+SUM($B92:$B$228))+('Swap - Encargos'!AE9)*(1+SUM($B92:$B$228))</f>
        <v>230.60820000000001</v>
      </c>
      <c r="S92" s="4">
        <f>Forward!S92*(1+SUM($B92:$B$228))+('Swap - Encargos'!AF9)*(1+SUM($B92:$B$228))</f>
        <v>225.92580000000004</v>
      </c>
      <c r="T92" s="4">
        <f>Forward!T92*(1+SUM($B92:$B$228))+('Swap - Encargos'!AG9)*(1+SUM($B92:$B$228))</f>
        <v>222.41400000000002</v>
      </c>
      <c r="U92" s="4">
        <f>Forward!U92*(1+SUM($B92:$B$228))</f>
        <v>0</v>
      </c>
      <c r="V92" s="6"/>
      <c r="W92" s="20">
        <f t="shared" si="0"/>
        <v>253.4349</v>
      </c>
      <c r="X92" s="20">
        <f t="shared" si="1"/>
        <v>246.31702974747478</v>
      </c>
      <c r="Y92" s="23">
        <f t="shared" si="2"/>
        <v>253.20078000000004</v>
      </c>
      <c r="Z92" s="23">
        <f t="shared" si="3"/>
        <v>239.70765430303035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121.20089999999996</v>
      </c>
      <c r="AJ92" s="9">
        <f t="shared" si="8"/>
        <v>0.32351659932126076</v>
      </c>
      <c r="AK92" s="9">
        <f t="shared" si="9"/>
        <v>0.32351659932126076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Forward!K93*(1+SUM($B93:$B$228))+('Swap - Encargos'!X10)*(1+SUM($B93:$B$228))</f>
        <v>142.46539999999999</v>
      </c>
      <c r="L93" s="4">
        <f>Forward!L93*(1+SUM($B93:$B$228))+('Swap - Encargos'!Y10)*(1+SUM($B93:$B$228))</f>
        <v>266.0924</v>
      </c>
      <c r="M93" s="4">
        <f>Forward!M93*(1+SUM($B93:$B$228))+('Swap - Encargos'!Z10)*(1+SUM($B93:$B$228))</f>
        <v>269.62459999999999</v>
      </c>
      <c r="N93" s="4">
        <f>Forward!N93*(1+SUM($B93:$B$228))+('Swap - Encargos'!AA10)*(1+SUM($B93:$B$228))</f>
        <v>257.85059999999999</v>
      </c>
      <c r="O93" s="4">
        <f>Forward!O93*(1+SUM($B93:$B$228))+('Swap - Encargos'!AB10)*(1+SUM($B93:$B$228))</f>
        <v>250.78619999999998</v>
      </c>
      <c r="P93" s="4">
        <f>Forward!P93*(1+SUM($B93:$B$228))+('Swap - Encargos'!AC10)*(1+SUM($B93:$B$228))</f>
        <v>237.8348</v>
      </c>
      <c r="Q93" s="4">
        <f>Forward!Q93*(1+SUM($B93:$B$228))+('Swap - Encargos'!AD10)*(1+SUM($B93:$B$228))</f>
        <v>234.30259999999998</v>
      </c>
      <c r="R93" s="4">
        <f>Forward!R93*(1+SUM($B93:$B$228))+('Swap - Encargos'!AE10)*(1+SUM($B93:$B$228))</f>
        <v>229.59299999999999</v>
      </c>
      <c r="S93" s="4">
        <f>Forward!S93*(1+SUM($B93:$B$228))+('Swap - Encargos'!AF10)*(1+SUM($B93:$B$228))</f>
        <v>220.1738</v>
      </c>
      <c r="T93" s="4">
        <f>Forward!T93*(1+SUM($B93:$B$228))+('Swap - Encargos'!AG10)*(1+SUM($B93:$B$228))</f>
        <v>216.64159999999998</v>
      </c>
      <c r="U93" s="4">
        <f>Forward!U93*(1+SUM($B93:$B$228))</f>
        <v>0</v>
      </c>
      <c r="V93" s="6"/>
      <c r="W93" s="20">
        <f t="shared" si="0"/>
        <v>248.49681111111113</v>
      </c>
      <c r="X93" s="20">
        <f t="shared" si="1"/>
        <v>246.31702974747478</v>
      </c>
      <c r="Y93" s="23">
        <f t="shared" si="2"/>
        <v>248.49027000000004</v>
      </c>
      <c r="Z93" s="23">
        <f t="shared" si="3"/>
        <v>239.70765430303035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126.13898888888883</v>
      </c>
      <c r="AJ93" s="9">
        <f t="shared" si="8"/>
        <v>0.33669763778285161</v>
      </c>
      <c r="AK93" s="9">
        <f t="shared" si="9"/>
        <v>0.33669763778285161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Forward!K94*(1+SUM($B94:$B$228))+('Swap - Encargos'!X11)*(1+SUM($B94:$B$228))</f>
        <v>166.52100000000002</v>
      </c>
      <c r="L94" s="4">
        <f>Forward!L94*(1+SUM($B94:$B$228))+('Swap - Encargos'!Y11)*(1+SUM($B94:$B$228))</f>
        <v>257.45800000000003</v>
      </c>
      <c r="M94" s="4">
        <f>Forward!M94*(1+SUM($B94:$B$228))+('Swap - Encargos'!Z11)*(1+SUM($B94:$B$228))</f>
        <v>266.90600000000001</v>
      </c>
      <c r="N94" s="4">
        <f>Forward!N94*(1+SUM($B94:$B$228))+('Swap - Encargos'!AA11)*(1+SUM($B94:$B$228))</f>
        <v>259.82</v>
      </c>
      <c r="O94" s="4">
        <f>Forward!O94*(1+SUM($B94:$B$228))+('Swap - Encargos'!AB11)*(1+SUM($B94:$B$228))</f>
        <v>251.553</v>
      </c>
      <c r="P94" s="4">
        <f>Forward!P94*(1+SUM($B94:$B$228))+('Swap - Encargos'!AC11)*(1+SUM($B94:$B$228))</f>
        <v>240.92400000000001</v>
      </c>
      <c r="Q94" s="4">
        <f>Forward!Q94*(1+SUM($B94:$B$228))+('Swap - Encargos'!AD11)*(1+SUM($B94:$B$228))</f>
        <v>237.381</v>
      </c>
      <c r="R94" s="4">
        <f>Forward!R94*(1+SUM($B94:$B$228))+('Swap - Encargos'!AE11)*(1+SUM($B94:$B$228))</f>
        <v>230.29500000000002</v>
      </c>
      <c r="S94" s="4">
        <f>Forward!S94*(1+SUM($B94:$B$228))+('Swap - Encargos'!AF11)*(1+SUM($B94:$B$228))</f>
        <v>224.39</v>
      </c>
      <c r="T94" s="4">
        <f>Forward!T94*(1+SUM($B94:$B$228))+('Swap - Encargos'!AG11)*(1+SUM($B94:$B$228))</f>
        <v>217.304</v>
      </c>
      <c r="U94" s="4">
        <f>Forward!U94*(1+SUM($B94:$B$228))</f>
        <v>0</v>
      </c>
      <c r="V94" s="6"/>
      <c r="W94" s="20">
        <f t="shared" si="0"/>
        <v>251.02811111111112</v>
      </c>
      <c r="X94" s="20">
        <f t="shared" si="1"/>
        <v>246.31702974747478</v>
      </c>
      <c r="Y94" s="23">
        <f t="shared" si="2"/>
        <v>250.37200000000001</v>
      </c>
      <c r="Z94" s="23">
        <f t="shared" si="3"/>
        <v>239.70765430303035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123.60768888888884</v>
      </c>
      <c r="AJ94" s="9">
        <f t="shared" si="8"/>
        <v>0.32994094234691096</v>
      </c>
      <c r="AK94" s="9">
        <f t="shared" si="9"/>
        <v>0.32994094234691096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Forward!K95*(1+SUM($B95:$B$228))+('Swap - Encargos'!X12)*(1+SUM($B95:$B$228))</f>
        <v>139.7002</v>
      </c>
      <c r="L95" s="4">
        <f>Forward!L95*(1+SUM($B95:$B$228))+('Swap - Encargos'!Y12)*(1+SUM($B95:$B$228))</f>
        <v>221.38929999999999</v>
      </c>
      <c r="M95" s="4">
        <f>Forward!M95*(1+SUM($B95:$B$228))+('Swap - Encargos'!Z12)*(1+SUM($B95:$B$228))</f>
        <v>242.6995</v>
      </c>
      <c r="N95" s="4">
        <f>Forward!N95*(1+SUM($B95:$B$228))+('Swap - Encargos'!AA12)*(1+SUM($B95:$B$228))</f>
        <v>242.6995</v>
      </c>
      <c r="O95" s="4">
        <f>Forward!O95*(1+SUM($B95:$B$228))+('Swap - Encargos'!AB12)*(1+SUM($B95:$B$228))</f>
        <v>235.59609999999998</v>
      </c>
      <c r="P95" s="4">
        <f>Forward!P95*(1+SUM($B95:$B$228))+('Swap - Encargos'!AC12)*(1+SUM($B95:$B$228))</f>
        <v>230.8605</v>
      </c>
      <c r="Q95" s="4">
        <f>Forward!Q95*(1+SUM($B95:$B$228))+('Swap - Encargos'!AD12)*(1+SUM($B95:$B$228))</f>
        <v>228.49270000000001</v>
      </c>
      <c r="R95" s="4">
        <f>Forward!R95*(1+SUM($B95:$B$228))+('Swap - Encargos'!AE12)*(1+SUM($B95:$B$228))</f>
        <v>222.57320000000001</v>
      </c>
      <c r="S95" s="4">
        <f>Forward!S95*(1+SUM($B95:$B$228))+('Swap - Encargos'!AF12)*(1+SUM($B95:$B$228))</f>
        <v>216.65369999999999</v>
      </c>
      <c r="T95" s="4">
        <f>Forward!T95*(1+SUM($B95:$B$228))+('Swap - Encargos'!AG12)*(1+SUM($B95:$B$228))</f>
        <v>209.55029999999999</v>
      </c>
      <c r="U95" s="4">
        <f>Forward!U95*(1+SUM($B95:$B$228))</f>
        <v>0</v>
      </c>
      <c r="V95" s="6"/>
      <c r="W95" s="20">
        <f t="shared" si="0"/>
        <v>227.01282499999999</v>
      </c>
      <c r="X95" s="20">
        <f t="shared" si="1"/>
        <v>246.31702974747478</v>
      </c>
      <c r="Y95" s="23">
        <f t="shared" si="2"/>
        <v>230.09096500000001</v>
      </c>
      <c r="Z95" s="23">
        <f t="shared" si="3"/>
        <v>239.70765430303035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147.62297499999997</v>
      </c>
      <c r="AJ95" s="9">
        <f t="shared" si="8"/>
        <v>0.39404396216271903</v>
      </c>
      <c r="AK95" s="9">
        <f t="shared" si="9"/>
        <v>0.39404396216271903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Forward!K96*(1+SUM($B96:$B$228))+('Swap - Encargos'!X13)*(1+SUM($B96:$B$228))</f>
        <v>131.93599999999998</v>
      </c>
      <c r="L96" s="4">
        <f>Forward!L96*(1+SUM($B96:$B$228))+('Swap - Encargos'!Y13)*(1+SUM($B96:$B$228))</f>
        <v>169.63199999999998</v>
      </c>
      <c r="M96" s="4">
        <f>Forward!M96*(1+SUM($B96:$B$228))+('Swap - Encargos'!Z13)*(1+SUM($B96:$B$228))</f>
        <v>219.10799999999998</v>
      </c>
      <c r="N96" s="4">
        <f>Forward!N96*(1+SUM($B96:$B$228))+('Swap - Encargos'!AA13)*(1+SUM($B96:$B$228))</f>
        <v>227.35399999999998</v>
      </c>
      <c r="O96" s="4">
        <f>Forward!O96*(1+SUM($B96:$B$228))+('Swap - Encargos'!AB13)*(1+SUM($B96:$B$228))</f>
        <v>220.28599999999997</v>
      </c>
      <c r="P96" s="4">
        <f>Forward!P96*(1+SUM($B96:$B$228))+('Swap - Encargos'!AC13)*(1+SUM($B96:$B$228))</f>
        <v>229.70999999999998</v>
      </c>
      <c r="Q96" s="4">
        <f>Forward!Q96*(1+SUM($B96:$B$228))+('Swap - Encargos'!AD13)*(1+SUM($B96:$B$228))</f>
        <v>227.35399999999998</v>
      </c>
      <c r="R96" s="4">
        <f>Forward!R96*(1+SUM($B96:$B$228))+('Swap - Encargos'!AE13)*(1+SUM($B96:$B$228))</f>
        <v>221.46399999999997</v>
      </c>
      <c r="S96" s="4">
        <f>Forward!S96*(1+SUM($B96:$B$228))+('Swap - Encargos'!AF13)*(1+SUM($B96:$B$228))</f>
        <v>214.39599999999999</v>
      </c>
      <c r="T96" s="4">
        <f>Forward!T96*(1+SUM($B96:$B$228))+('Swap - Encargos'!AG13)*(1+SUM($B96:$B$228))</f>
        <v>209.684</v>
      </c>
      <c r="U96" s="4">
        <f>Forward!U96*(1+SUM($B96:$B$228))</f>
        <v>0</v>
      </c>
      <c r="V96" s="6"/>
      <c r="W96" s="20">
        <f t="shared" si="0"/>
        <v>200.06366666666665</v>
      </c>
      <c r="X96" s="20">
        <f t="shared" si="1"/>
        <v>246.31702974747478</v>
      </c>
      <c r="Y96" s="23">
        <f t="shared" si="2"/>
        <v>209.95886666666667</v>
      </c>
      <c r="Z96" s="23">
        <f t="shared" si="3"/>
        <v>239.70765430303035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174.57213333333331</v>
      </c>
      <c r="AJ96" s="9">
        <f t="shared" si="8"/>
        <v>0.46597824696233869</v>
      </c>
      <c r="AK96" s="9">
        <f t="shared" si="9"/>
        <v>0.46597824696233869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Forward!K97*(1+SUM($B97:$B$228))+('Swap - Encargos'!X14)*(1+SUM($B97:$B$228))</f>
        <v>133.8246</v>
      </c>
      <c r="L97" s="4">
        <f>Forward!L97*(1+SUM($B97:$B$228))+('Swap - Encargos'!Y14)*(1+SUM($B97:$B$228))</f>
        <v>161.9982</v>
      </c>
      <c r="M97" s="4">
        <f>Forward!M97*(1+SUM($B97:$B$228))+('Swap - Encargos'!Z14)*(1+SUM($B97:$B$228))</f>
        <v>208.95419999999999</v>
      </c>
      <c r="N97" s="4">
        <f>Forward!N97*(1+SUM($B97:$B$228))+('Swap - Encargos'!AA14)*(1+SUM($B97:$B$228))</f>
        <v>225.38879999999997</v>
      </c>
      <c r="O97" s="4">
        <f>Forward!O97*(1+SUM($B97:$B$228))+('Swap - Encargos'!AB14)*(1+SUM($B97:$B$228))</f>
        <v>213.6498</v>
      </c>
      <c r="P97" s="4">
        <f>Forward!P97*(1+SUM($B97:$B$228))+('Swap - Encargos'!AC14)*(1+SUM($B97:$B$228))</f>
        <v>230.08439999999996</v>
      </c>
      <c r="Q97" s="4">
        <f>Forward!Q97*(1+SUM($B97:$B$228))+('Swap - Encargos'!AD14)*(1+SUM($B97:$B$228))</f>
        <v>224.2149</v>
      </c>
      <c r="R97" s="4">
        <f>Forward!R97*(1+SUM($B97:$B$228))+('Swap - Encargos'!AE14)*(1+SUM($B97:$B$228))</f>
        <v>217.17150000000001</v>
      </c>
      <c r="S97" s="4">
        <f>Forward!S97*(1+SUM($B97:$B$228))+('Swap - Encargos'!AF14)*(1+SUM($B97:$B$228))</f>
        <v>212.47589999999997</v>
      </c>
      <c r="T97" s="4">
        <f>Forward!T97*(1+SUM($B97:$B$228))+('Swap - Encargos'!AG14)*(1+SUM($B97:$B$228))</f>
        <v>207.78029999999998</v>
      </c>
      <c r="U97" s="4">
        <f>Forward!U97*(1+SUM($B97:$B$228))</f>
        <v>0</v>
      </c>
      <c r="V97" s="6"/>
      <c r="W97" s="20">
        <f t="shared" si="0"/>
        <v>196.23694999999998</v>
      </c>
      <c r="X97" s="20">
        <f t="shared" si="1"/>
        <v>246.31702974747478</v>
      </c>
      <c r="Y97" s="23">
        <f t="shared" si="2"/>
        <v>206.41075000000001</v>
      </c>
      <c r="Z97" s="23">
        <f t="shared" si="3"/>
        <v>239.70765430303035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178.39884999999998</v>
      </c>
      <c r="AJ97" s="9">
        <f t="shared" si="8"/>
        <v>0.47619274506066961</v>
      </c>
      <c r="AK97" s="9">
        <f t="shared" si="9"/>
        <v>0.47619274506066961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Forward!L98*(1+SUM($B98:$B$228))+('Swap - Encargos'!Y15)*(1+SUM($B98:$B$228))</f>
        <v>151.80099999999999</v>
      </c>
      <c r="M98" s="4">
        <f>Forward!M98*(1+SUM($B98:$B$228))+('Swap - Encargos'!Z15)*(1+SUM($B98:$B$228))</f>
        <v>175.15499999999997</v>
      </c>
      <c r="N98" s="4">
        <f>Forward!N98*(1+SUM($B98:$B$228))+('Swap - Encargos'!AA15)*(1+SUM($B98:$B$228))</f>
        <v>193.8382</v>
      </c>
      <c r="O98" s="4">
        <f>Forward!O98*(1+SUM($B98:$B$228))+('Swap - Encargos'!AB15)*(1+SUM($B98:$B$228))</f>
        <v>210.18600000000001</v>
      </c>
      <c r="P98" s="4">
        <f>Forward!P98*(1+SUM($B98:$B$228))+('Swap - Encargos'!AC15)*(1+SUM($B98:$B$228))</f>
        <v>232.3723</v>
      </c>
      <c r="Q98" s="4">
        <f>Forward!Q98*(1+SUM($B98:$B$228))+('Swap - Encargos'!AD15)*(1+SUM($B98:$B$228))</f>
        <v>226.53379999999999</v>
      </c>
      <c r="R98" s="4">
        <f>Forward!R98*(1+SUM($B98:$B$228))+('Swap - Encargos'!AE15)*(1+SUM($B98:$B$228))</f>
        <v>223.0307</v>
      </c>
      <c r="S98" s="4">
        <f>Forward!S98*(1+SUM($B98:$B$228))+('Swap - Encargos'!AF15)*(1+SUM($B98:$B$228))</f>
        <v>218.35989999999998</v>
      </c>
      <c r="T98" s="4">
        <f>Forward!T98*(1+SUM($B98:$B$228))+('Swap - Encargos'!AG15)*(1+SUM($B98:$B$228))</f>
        <v>212.5214</v>
      </c>
      <c r="U98" s="4">
        <f>Forward!U98*(1+SUM($B98:$B$228))</f>
        <v>0</v>
      </c>
      <c r="V98" s="6"/>
      <c r="W98" s="20">
        <f t="shared" si="0"/>
        <v>173.59806666666665</v>
      </c>
      <c r="X98" s="20">
        <f t="shared" si="1"/>
        <v>246.31702974747478</v>
      </c>
      <c r="Y98" s="23">
        <f t="shared" si="2"/>
        <v>192.6705</v>
      </c>
      <c r="Z98" s="23">
        <f t="shared" si="3"/>
        <v>239.70765430303035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196.32929333333337</v>
      </c>
      <c r="AJ98" s="9">
        <f t="shared" si="8"/>
        <v>0.53072390572390582</v>
      </c>
      <c r="AK98" s="9">
        <f t="shared" si="9"/>
        <v>0.53072390572390582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Forward!L99*(1+SUM($B99:$B$228))+('Swap - Encargos'!Y16)*(1+SUM($B99:$B$228))</f>
        <v>151.11200000000002</v>
      </c>
      <c r="M99" s="4">
        <f>Forward!M99*(1+SUM($B99:$B$228))+('Swap - Encargos'!Z16)*(1+SUM($B99:$B$228))</f>
        <v>165.06080000000003</v>
      </c>
      <c r="N99" s="4">
        <f>Forward!N99*(1+SUM($B99:$B$228))+('Swap - Encargos'!AA16)*(1+SUM($B99:$B$228))</f>
        <v>182.49680000000001</v>
      </c>
      <c r="O99" s="4">
        <f>Forward!O99*(1+SUM($B99:$B$228))+('Swap - Encargos'!AB16)*(1+SUM($B99:$B$228))</f>
        <v>192.95840000000001</v>
      </c>
      <c r="P99" s="4">
        <f>Forward!P99*(1+SUM($B99:$B$228))+('Swap - Encargos'!AC16)*(1+SUM($B99:$B$228))</f>
        <v>234.8048</v>
      </c>
      <c r="Q99" s="4">
        <f>Forward!Q99*(1+SUM($B99:$B$228))+('Swap - Encargos'!AD16)*(1+SUM($B99:$B$228))</f>
        <v>233.64240000000001</v>
      </c>
      <c r="R99" s="4">
        <f>Forward!R99*(1+SUM($B99:$B$228))+('Swap - Encargos'!AE16)*(1+SUM($B99:$B$228))</f>
        <v>225.50560000000002</v>
      </c>
      <c r="S99" s="4">
        <f>Forward!S99*(1+SUM($B99:$B$228))+('Swap - Encargos'!AF16)*(1+SUM($B99:$B$228))</f>
        <v>222.01840000000001</v>
      </c>
      <c r="T99" s="4">
        <f>Forward!T99*(1+SUM($B99:$B$228))+('Swap - Encargos'!AG16)*(1+SUM($B99:$B$228))</f>
        <v>216.2064</v>
      </c>
      <c r="U99" s="4">
        <f>Forward!U99*(1+SUM($B99:$B$228))</f>
        <v>0</v>
      </c>
      <c r="V99" s="6"/>
      <c r="W99" s="20">
        <f t="shared" si="0"/>
        <v>167.38560000000004</v>
      </c>
      <c r="X99" s="20">
        <f t="shared" si="1"/>
        <v>246.31702974747478</v>
      </c>
      <c r="Y99" s="23">
        <f t="shared" si="2"/>
        <v>186.6620666666667</v>
      </c>
      <c r="Z99" s="23">
        <f t="shared" si="3"/>
        <v>239.70765430303035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202.54175999999998</v>
      </c>
      <c r="AJ99" s="9">
        <f t="shared" si="8"/>
        <v>0.54751765319548129</v>
      </c>
      <c r="AK99" s="9">
        <f t="shared" si="9"/>
        <v>0.54751765319548129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Forward!L100*(1+SUM($B100:$B$228))+('Swap - Encargos'!Y17)*(1+SUM($B100:$B$228))</f>
        <v>143.096</v>
      </c>
      <c r="M100" s="4">
        <f>Forward!M100*(1+SUM($B100:$B$228))+('Swap - Encargos'!Z17)*(1+SUM($B100:$B$228))</f>
        <v>158.09799999999998</v>
      </c>
      <c r="N100" s="4">
        <f>Forward!N100*(1+SUM($B100:$B$228))+('Swap - Encargos'!AA17)*(1+SUM($B100:$B$228))</f>
        <v>174.25399999999999</v>
      </c>
      <c r="O100" s="4">
        <f>Forward!O100*(1+SUM($B100:$B$228))+('Swap - Encargos'!AB17)*(1+SUM($B100:$B$228))</f>
        <v>184.64</v>
      </c>
      <c r="P100" s="4">
        <f>Forward!P100*(1+SUM($B100:$B$228))+('Swap - Encargos'!AC17)*(1+SUM($B100:$B$228))</f>
        <v>207.72</v>
      </c>
      <c r="Q100" s="4">
        <f>Forward!Q100*(1+SUM($B100:$B$228))+('Swap - Encargos'!AD17)*(1+SUM($B100:$B$228))</f>
        <v>223.87599999999998</v>
      </c>
      <c r="R100" s="4">
        <f>Forward!R100*(1+SUM($B100:$B$228))+('Swap - Encargos'!AE17)*(1+SUM($B100:$B$228))</f>
        <v>214.64400000000001</v>
      </c>
      <c r="S100" s="4">
        <f>Forward!S100*(1+SUM($B100:$B$228))+('Swap - Encargos'!AF17)*(1+SUM($B100:$B$228))</f>
        <v>212.33599999999998</v>
      </c>
      <c r="T100" s="4">
        <f>Forward!T100*(1+SUM($B100:$B$228))+('Swap - Encargos'!AG17)*(1+SUM($B100:$B$228))</f>
        <v>205.41200000000001</v>
      </c>
      <c r="U100" s="4">
        <f>Forward!U100*(1+SUM($B100:$B$228))</f>
        <v>0</v>
      </c>
      <c r="V100" s="6"/>
      <c r="W100" s="20">
        <f t="shared" si="0"/>
        <v>160.79066666666665</v>
      </c>
      <c r="X100" s="20">
        <f t="shared" si="1"/>
        <v>246.31702974747478</v>
      </c>
      <c r="Y100" s="23">
        <f t="shared" si="2"/>
        <v>176.25426666666667</v>
      </c>
      <c r="Z100" s="23">
        <f t="shared" si="3"/>
        <v>239.70765430303035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209.13669333333337</v>
      </c>
      <c r="AJ100" s="9">
        <f t="shared" si="8"/>
        <v>0.56534529733981653</v>
      </c>
      <c r="AK100" s="9">
        <f t="shared" si="9"/>
        <v>0.56534529733981653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Forward!L101*(1+SUM($B101:$B$228))+('Swap - Encargos'!Y18)*(1+SUM($B101:$B$228))</f>
        <v>139.92179999999999</v>
      </c>
      <c r="M101" s="4">
        <f>Forward!M101*(1+SUM($B101:$B$228))+('Swap - Encargos'!Z18)*(1+SUM($B101:$B$228))</f>
        <v>144.5094</v>
      </c>
      <c r="N101" s="4">
        <f>Forward!N101*(1+SUM($B101:$B$228))+('Swap - Encargos'!AA18)*(1+SUM($B101:$B$228))</f>
        <v>154.83150000000001</v>
      </c>
      <c r="O101" s="4">
        <f>Forward!O101*(1+SUM($B101:$B$228))+('Swap - Encargos'!AB18)*(1+SUM($B101:$B$228))</f>
        <v>170.88810000000001</v>
      </c>
      <c r="P101" s="4">
        <f>Forward!P101*(1+SUM($B101:$B$228))+('Swap - Encargos'!AC18)*(1+SUM($B101:$B$228))</f>
        <v>194.97300000000001</v>
      </c>
      <c r="Q101" s="4">
        <f>Forward!Q101*(1+SUM($B101:$B$228))+('Swap - Encargos'!AD18)*(1+SUM($B101:$B$228))</f>
        <v>212.17650000000003</v>
      </c>
      <c r="R101" s="4">
        <f>Forward!R101*(1+SUM($B101:$B$228))+('Swap - Encargos'!AE18)*(1+SUM($B101:$B$228))</f>
        <v>213.32340000000002</v>
      </c>
      <c r="S101" s="4">
        <f>Forward!S101*(1+SUM($B101:$B$228))+('Swap - Encargos'!AF18)*(1+SUM($B101:$B$228))</f>
        <v>209.8827</v>
      </c>
      <c r="T101" s="4">
        <f>Forward!T101*(1+SUM($B101:$B$228))+('Swap - Encargos'!AG18)*(1+SUM($B101:$B$228))</f>
        <v>206.44200000000001</v>
      </c>
      <c r="U101" s="4">
        <f>Forward!U101*(1+SUM($B101:$B$228))</f>
        <v>0</v>
      </c>
      <c r="V101" s="6"/>
      <c r="W101" s="20">
        <f t="shared" si="0"/>
        <v>149.00142500000001</v>
      </c>
      <c r="X101" s="20">
        <f t="shared" si="1"/>
        <v>246.31702974747478</v>
      </c>
      <c r="Y101" s="23">
        <f t="shared" si="2"/>
        <v>164.637495</v>
      </c>
      <c r="Z101" s="23">
        <f t="shared" si="3"/>
        <v>239.70765430303035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220.92593500000001</v>
      </c>
      <c r="AJ101" s="9">
        <f t="shared" si="8"/>
        <v>0.59721436932915695</v>
      </c>
      <c r="AK101" s="9">
        <f t="shared" si="9"/>
        <v>0.59721436932915695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Forward!L102*(1+SUM($B102:$B$228))+('Swap - Encargos'!Y19)*(1+SUM($B102:$B$228))</f>
        <v>146.0736</v>
      </c>
      <c r="M102" s="4">
        <f>Forward!M102*(1+SUM($B102:$B$228))+('Swap - Encargos'!Z19)*(1+SUM($B102:$B$228))</f>
        <v>147.2148</v>
      </c>
      <c r="N102" s="4">
        <f>Forward!N102*(1+SUM($B102:$B$228))+('Swap - Encargos'!AA19)*(1+SUM($B102:$B$228))</f>
        <v>159.768</v>
      </c>
      <c r="O102" s="4">
        <f>Forward!O102*(1+SUM($B102:$B$228))+('Swap - Encargos'!AB19)*(1+SUM($B102:$B$228))</f>
        <v>174.6036</v>
      </c>
      <c r="P102" s="4">
        <f>Forward!P102*(1+SUM($B102:$B$228))+('Swap - Encargos'!AC19)*(1+SUM($B102:$B$228))</f>
        <v>190.5804</v>
      </c>
      <c r="Q102" s="4">
        <f>Forward!Q102*(1+SUM($B102:$B$228))+('Swap - Encargos'!AD19)*(1+SUM($B102:$B$228))</f>
        <v>205.416</v>
      </c>
      <c r="R102" s="4">
        <f>Forward!R102*(1+SUM($B102:$B$228))+('Swap - Encargos'!AE19)*(1+SUM($B102:$B$228))</f>
        <v>206.55719999999999</v>
      </c>
      <c r="S102" s="4">
        <f>Forward!S102*(1+SUM($B102:$B$228))+('Swap - Encargos'!AF19)*(1+SUM($B102:$B$228))</f>
        <v>200.85120000000001</v>
      </c>
      <c r="T102" s="4">
        <f>Forward!T102*(1+SUM($B102:$B$228))+('Swap - Encargos'!AG19)*(1+SUM($B102:$B$228))</f>
        <v>200.85120000000001</v>
      </c>
      <c r="U102" s="4">
        <f>Forward!U102*(1+SUM($B102:$B$228))</f>
        <v>0</v>
      </c>
      <c r="V102" s="6"/>
      <c r="W102" s="20">
        <f t="shared" si="0"/>
        <v>154.18880000000001</v>
      </c>
      <c r="X102" s="20">
        <f t="shared" si="1"/>
        <v>246.31702974747478</v>
      </c>
      <c r="Y102" s="23">
        <f t="shared" si="2"/>
        <v>167.60424000000003</v>
      </c>
      <c r="Z102" s="23">
        <f t="shared" si="3"/>
        <v>239.70765430303035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215.73856000000001</v>
      </c>
      <c r="AJ102" s="9">
        <f t="shared" si="8"/>
        <v>0.58319168390248288</v>
      </c>
      <c r="AK102" s="9">
        <f t="shared" si="9"/>
        <v>0.58319168390248288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Forward!L103*(1+SUM($B103:$B$228))+('Swap - Encargos'!Y20)*(1+SUM($B103:$B$228))</f>
        <v>145.7792</v>
      </c>
      <c r="M103" s="4">
        <f>Forward!M103*(1+SUM($B103:$B$228))+('Swap - Encargos'!Z20)*(1+SUM($B103:$B$228))</f>
        <v>146.91810000000001</v>
      </c>
      <c r="N103" s="4">
        <f>Forward!N103*(1+SUM($B103:$B$228))+('Swap - Encargos'!AA20)*(1+SUM($B103:$B$228))</f>
        <v>164.00160000000002</v>
      </c>
      <c r="O103" s="4">
        <f>Forward!O103*(1+SUM($B103:$B$228))+('Swap - Encargos'!AB20)*(1+SUM($B103:$B$228))</f>
        <v>173.11279999999999</v>
      </c>
      <c r="P103" s="4">
        <f>Forward!P103*(1+SUM($B103:$B$228))+('Swap - Encargos'!AC20)*(1+SUM($B103:$B$228))</f>
        <v>184.5018</v>
      </c>
      <c r="Q103" s="4">
        <f>Forward!Q103*(1+SUM($B103:$B$228))+('Swap - Encargos'!AD20)*(1+SUM($B103:$B$228))</f>
        <v>202.7242</v>
      </c>
      <c r="R103" s="4">
        <f>Forward!R103*(1+SUM($B103:$B$228))+('Swap - Encargos'!AE20)*(1+SUM($B103:$B$228))</f>
        <v>200.44640000000001</v>
      </c>
      <c r="S103" s="4">
        <f>Forward!S103*(1+SUM($B103:$B$228))+('Swap - Encargos'!AF20)*(1+SUM($B103:$B$228))</f>
        <v>199.3075</v>
      </c>
      <c r="T103" s="4">
        <f>Forward!T103*(1+SUM($B103:$B$228))+('Swap - Encargos'!AG20)*(1+SUM($B103:$B$228))</f>
        <v>193.613</v>
      </c>
      <c r="U103" s="4">
        <f>Forward!U103*(1+SUM($B103:$B$228))</f>
        <v>0</v>
      </c>
      <c r="V103" s="6"/>
      <c r="W103" s="20">
        <f t="shared" si="0"/>
        <v>156.02930000000003</v>
      </c>
      <c r="X103" s="20">
        <f t="shared" si="1"/>
        <v>246.31702974747478</v>
      </c>
      <c r="Y103" s="23">
        <f t="shared" si="2"/>
        <v>167.60811666666666</v>
      </c>
      <c r="Z103" s="23">
        <f t="shared" si="3"/>
        <v>239.70765430303035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213.89805999999999</v>
      </c>
      <c r="AJ103" s="9">
        <f t="shared" si="8"/>
        <v>0.57821638280553234</v>
      </c>
      <c r="AK103" s="9">
        <f t="shared" si="9"/>
        <v>0.57821638280553234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Forward!L104*(1+SUM($B104:$B$228))+('Swap - Encargos'!Y21)*(1+SUM($B104:$B$228))</f>
        <v>149.30070000000001</v>
      </c>
      <c r="M104" s="4">
        <f>Forward!M104*(1+SUM($B104:$B$228))+('Swap - Encargos'!Z21)*(1+SUM($B104:$B$228))</f>
        <v>149.30069999999998</v>
      </c>
      <c r="N104" s="4">
        <f>Forward!N104*(1+SUM($B104:$B$228))+('Swap - Encargos'!AA21)*(1+SUM($B104:$B$228))</f>
        <v>165.25649999999999</v>
      </c>
      <c r="O104" s="4">
        <f>Forward!O104*(1+SUM($B104:$B$228))+('Swap - Encargos'!AB21)*(1+SUM($B104:$B$228))</f>
        <v>174.3741</v>
      </c>
      <c r="P104" s="4">
        <f>Forward!P104*(1+SUM($B104:$B$228))+('Swap - Encargos'!AC21)*(1+SUM($B104:$B$228))</f>
        <v>181.21229999999997</v>
      </c>
      <c r="Q104" s="4">
        <f>Forward!Q104*(1+SUM($B104:$B$228))+('Swap - Encargos'!AD21)*(1+SUM($B104:$B$228))</f>
        <v>198.30779999999999</v>
      </c>
      <c r="R104" s="4">
        <f>Forward!R104*(1+SUM($B104:$B$228))+('Swap - Encargos'!AE21)*(1+SUM($B104:$B$228))</f>
        <v>194.88869999999997</v>
      </c>
      <c r="S104" s="4">
        <f>Forward!S104*(1+SUM($B104:$B$228))+('Swap - Encargos'!AF21)*(1+SUM($B104:$B$228))</f>
        <v>192.60929999999999</v>
      </c>
      <c r="T104" s="4">
        <f>Forward!T104*(1+SUM($B104:$B$228))+('Swap - Encargos'!AG21)*(1+SUM($B104:$B$228))</f>
        <v>192.60929999999999</v>
      </c>
      <c r="U104" s="4">
        <f>Forward!U104*(1+SUM($B104:$B$228))</f>
        <v>0</v>
      </c>
      <c r="V104" s="6"/>
      <c r="W104" s="20">
        <f t="shared" si="0"/>
        <v>158.79819999999998</v>
      </c>
      <c r="X104" s="20">
        <f t="shared" si="1"/>
        <v>246.31702974747478</v>
      </c>
      <c r="Y104" s="23">
        <f t="shared" si="2"/>
        <v>168.78956999999997</v>
      </c>
      <c r="Z104" s="23">
        <f t="shared" si="3"/>
        <v>239.70765430303035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211.12916000000004</v>
      </c>
      <c r="AJ104" s="9">
        <f t="shared" si="8"/>
        <v>0.57073139980778942</v>
      </c>
      <c r="AK104" s="9">
        <f t="shared" si="9"/>
        <v>0.57073139980778942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Forward!L105*(1+SUM($B105:$B$228))+('Swap - Encargos'!Y22)*(1+SUM($B105:$B$228))</f>
        <v>149.14350000000002</v>
      </c>
      <c r="M105" s="4">
        <f>Forward!M105*(1+SUM($B105:$B$228))+('Swap - Encargos'!Z22)*(1+SUM($B105:$B$228))</f>
        <v>145.72800000000001</v>
      </c>
      <c r="N105" s="4">
        <f>Forward!N105*(1+SUM($B105:$B$228))+('Swap - Encargos'!AA22)*(1+SUM($B105:$B$228))</f>
        <v>162.80550000000002</v>
      </c>
      <c r="O105" s="4">
        <f>Forward!O105*(1+SUM($B105:$B$228))+('Swap - Encargos'!AB22)*(1+SUM($B105:$B$228))</f>
        <v>171.9135</v>
      </c>
      <c r="P105" s="4">
        <f>Forward!P105*(1+SUM($B105:$B$228))+('Swap - Encargos'!AC22)*(1+SUM($B105:$B$228))</f>
        <v>184.43700000000001</v>
      </c>
      <c r="Q105" s="4">
        <f>Forward!Q105*(1+SUM($B105:$B$228))+('Swap - Encargos'!AD22)*(1+SUM($B105:$B$228))</f>
        <v>198.09900000000002</v>
      </c>
      <c r="R105" s="4">
        <f>Forward!R105*(1+SUM($B105:$B$228))+('Swap - Encargos'!AE22)*(1+SUM($B105:$B$228))</f>
        <v>195.822</v>
      </c>
      <c r="S105" s="4">
        <f>Forward!S105*(1+SUM($B105:$B$228))+('Swap - Encargos'!AF22)*(1+SUM($B105:$B$228))</f>
        <v>194.68350000000001</v>
      </c>
      <c r="T105" s="4">
        <f>Forward!T105*(1+SUM($B105:$B$228))+('Swap - Encargos'!AG22)*(1+SUM($B105:$B$228))</f>
        <v>188.99100000000001</v>
      </c>
      <c r="U105" s="4">
        <f>Forward!U105*(1+SUM($B105:$B$228))</f>
        <v>0</v>
      </c>
      <c r="V105" s="6"/>
      <c r="W105" s="20">
        <f t="shared" si="0"/>
        <v>156.98650000000004</v>
      </c>
      <c r="X105" s="20">
        <f t="shared" si="1"/>
        <v>246.31702974747478</v>
      </c>
      <c r="Y105" s="23">
        <f t="shared" si="2"/>
        <v>168.51697500000003</v>
      </c>
      <c r="Z105" s="23">
        <f t="shared" si="3"/>
        <v>239.70765430303035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212.94085999999999</v>
      </c>
      <c r="AJ105" s="9">
        <f t="shared" si="8"/>
        <v>0.57562884778244028</v>
      </c>
      <c r="AK105" s="9">
        <f t="shared" si="9"/>
        <v>0.57562884778244028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Forward!L106*(1+SUM($B106:$B$228))+('Swap - Encargos'!Y23)*(1+SUM($B106:$B$228))</f>
        <v>148.7636</v>
      </c>
      <c r="M106" s="4">
        <f>Forward!M106*(1+SUM($B106:$B$228))+('Swap - Encargos'!Z23)*(1+SUM($B106:$B$228))</f>
        <v>140.81439999999998</v>
      </c>
      <c r="N106" s="4">
        <f>Forward!N106*(1+SUM($B106:$B$228))+('Swap - Encargos'!AA23)*(1+SUM($B106:$B$228))</f>
        <v>154.44159999999999</v>
      </c>
      <c r="O106" s="4">
        <f>Forward!O106*(1+SUM($B106:$B$228))+('Swap - Encargos'!AB23)*(1+SUM($B106:$B$228))</f>
        <v>164.66199999999998</v>
      </c>
      <c r="P106" s="4">
        <f>Forward!P106*(1+SUM($B106:$B$228))+('Swap - Encargos'!AC23)*(1+SUM($B106:$B$228))</f>
        <v>182.83160000000001</v>
      </c>
      <c r="Q106" s="4">
        <f>Forward!Q106*(1+SUM($B106:$B$228))+('Swap - Encargos'!AD23)*(1+SUM($B106:$B$228))</f>
        <v>196.4588</v>
      </c>
      <c r="R106" s="4">
        <f>Forward!R106*(1+SUM($B106:$B$228))+('Swap - Encargos'!AE23)*(1+SUM($B106:$B$228))</f>
        <v>196.4588</v>
      </c>
      <c r="S106" s="4">
        <f>Forward!S106*(1+SUM($B106:$B$228))+('Swap - Encargos'!AF23)*(1+SUM($B106:$B$228))</f>
        <v>190.78079999999997</v>
      </c>
      <c r="T106" s="4">
        <f>Forward!T106*(1+SUM($B106:$B$228))+('Swap - Encargos'!AG23)*(1+SUM($B106:$B$228))</f>
        <v>189.64519999999999</v>
      </c>
      <c r="U106" s="4">
        <f>Forward!U106*(1+SUM($B106:$B$228))</f>
        <v>0</v>
      </c>
      <c r="V106" s="6"/>
      <c r="W106" s="20">
        <f t="shared" si="0"/>
        <v>151.5395111111111</v>
      </c>
      <c r="X106" s="20">
        <f t="shared" si="1"/>
        <v>246.31702974747478</v>
      </c>
      <c r="Y106" s="23">
        <f t="shared" si="2"/>
        <v>164.66199999999995</v>
      </c>
      <c r="Z106" s="23">
        <f t="shared" si="3"/>
        <v>239.70765430303035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218.38784888888893</v>
      </c>
      <c r="AJ106" s="9">
        <f t="shared" si="8"/>
        <v>0.59035333014808344</v>
      </c>
      <c r="AK106" s="9">
        <f t="shared" si="9"/>
        <v>0.59035333014808344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Forward!L107*(1+SUM($B107:$B$228))+('Swap - Encargos'!Y24)*(1+SUM($B107:$B$228))</f>
        <v>149.55599999999998</v>
      </c>
      <c r="M107" s="4">
        <f>Forward!M107*(1+SUM($B107:$B$228))+('Swap - Encargos'!Z24)*(1+SUM($B107:$B$228))</f>
        <v>140.49199999999999</v>
      </c>
      <c r="N107" s="4">
        <f>Forward!N107*(1+SUM($B107:$B$228))+('Swap - Encargos'!AA24)*(1+SUM($B107:$B$228))</f>
        <v>158.62</v>
      </c>
      <c r="O107" s="4">
        <f>Forward!O107*(1+SUM($B107:$B$228))+('Swap - Encargos'!AB24)*(1+SUM($B107:$B$228))</f>
        <v>172.21600000000001</v>
      </c>
      <c r="P107" s="4">
        <f>Forward!P107*(1+SUM($B107:$B$228))+('Swap - Encargos'!AC24)*(1+SUM($B107:$B$228))</f>
        <v>177.881</v>
      </c>
      <c r="Q107" s="4">
        <f>Forward!Q107*(1+SUM($B107:$B$228))+('Swap - Encargos'!AD24)*(1+SUM($B107:$B$228))</f>
        <v>192.60999999999999</v>
      </c>
      <c r="R107" s="4">
        <f>Forward!R107*(1+SUM($B107:$B$228))+('Swap - Encargos'!AE24)*(1+SUM($B107:$B$228))</f>
        <v>193.74299999999999</v>
      </c>
      <c r="S107" s="4">
        <f>Forward!S107*(1+SUM($B107:$B$228))+('Swap - Encargos'!AF24)*(1+SUM($B107:$B$228))</f>
        <v>191.477</v>
      </c>
      <c r="T107" s="4">
        <f>Forward!T107*(1+SUM($B107:$B$228))+('Swap - Encargos'!AG24)*(1+SUM($B107:$B$228))</f>
        <v>188.07799999999997</v>
      </c>
      <c r="U107" s="4">
        <f>Forward!U107*(1+SUM($B107:$B$228))</f>
        <v>0</v>
      </c>
      <c r="V107" s="6"/>
      <c r="W107" s="20">
        <f t="shared" si="0"/>
        <v>155.221</v>
      </c>
      <c r="X107" s="20">
        <f t="shared" si="1"/>
        <v>246.31702974747478</v>
      </c>
      <c r="Y107" s="23">
        <f t="shared" si="2"/>
        <v>166.21109999999999</v>
      </c>
      <c r="Z107" s="23">
        <f t="shared" si="3"/>
        <v>239.70765430303035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214.70636000000002</v>
      </c>
      <c r="AJ107" s="9">
        <f t="shared" si="8"/>
        <v>0.58040140637340265</v>
      </c>
      <c r="AK107" s="9">
        <f t="shared" si="9"/>
        <v>0.58040140637340265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Forward!L108*(1+SUM($B108:$B$228))+('Swap - Encargos'!Y25)*(1+SUM($B108:$B$228))</f>
        <v>148.1086</v>
      </c>
      <c r="M108" s="4">
        <f>Forward!M108*(1+SUM($B108:$B$228))+('Swap - Encargos'!Z25)*(1+SUM($B108:$B$228))</f>
        <v>157.1534</v>
      </c>
      <c r="N108" s="4">
        <f>Forward!N108*(1+SUM($B108:$B$228))+('Swap - Encargos'!AA25)*(1+SUM($B108:$B$228))</f>
        <v>171.85120000000001</v>
      </c>
      <c r="O108" s="4">
        <f>Forward!O108*(1+SUM($B108:$B$228))+('Swap - Encargos'!AB25)*(1+SUM($B108:$B$228))</f>
        <v>179.7654</v>
      </c>
      <c r="P108" s="4">
        <f>Forward!P108*(1+SUM($B108:$B$228))+('Swap - Encargos'!AC25)*(1+SUM($B108:$B$228))</f>
        <v>178.63480000000001</v>
      </c>
      <c r="Q108" s="4">
        <f>Forward!Q108*(1+SUM($B108:$B$228))+('Swap - Encargos'!AD25)*(1+SUM($B108:$B$228))</f>
        <v>192.202</v>
      </c>
      <c r="R108" s="4">
        <f>Forward!R108*(1+SUM($B108:$B$228))+('Swap - Encargos'!AE25)*(1+SUM($B108:$B$228))</f>
        <v>191.07140000000001</v>
      </c>
      <c r="S108" s="4">
        <f>Forward!S108*(1+SUM($B108:$B$228))+('Swap - Encargos'!AF25)*(1+SUM($B108:$B$228))</f>
        <v>189.9408</v>
      </c>
      <c r="T108" s="4">
        <f>Forward!T108*(1+SUM($B108:$B$228))+('Swap - Encargos'!AG25)*(1+SUM($B108:$B$228))</f>
        <v>187.67959999999999</v>
      </c>
      <c r="U108" s="4">
        <f>Forward!U108*(1+SUM($B108:$B$228))</f>
        <v>0</v>
      </c>
      <c r="V108" s="6"/>
      <c r="W108" s="20">
        <f t="shared" si="0"/>
        <v>167.83128888888891</v>
      </c>
      <c r="X108" s="20">
        <f t="shared" si="1"/>
        <v>246.31702974747478</v>
      </c>
      <c r="Y108" s="23">
        <f t="shared" si="2"/>
        <v>174.45158000000001</v>
      </c>
      <c r="Z108" s="23">
        <f t="shared" si="3"/>
        <v>239.70765430303035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202.09607111111112</v>
      </c>
      <c r="AJ108" s="9">
        <f t="shared" si="8"/>
        <v>0.54631285209915559</v>
      </c>
      <c r="AK108" s="9">
        <f t="shared" si="9"/>
        <v>0.54631285209915559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Forward!L109*(1+SUM($B109:$B$228))+('Swap - Encargos'!Y26)*(1+SUM($B109:$B$228))</f>
        <v>147.74179999999998</v>
      </c>
      <c r="M109" s="4">
        <f>Forward!M109*(1+SUM($B109:$B$228))+('Swap - Encargos'!Z26)*(1+SUM($B109:$B$228))</f>
        <v>153.38079999999997</v>
      </c>
      <c r="N109" s="4">
        <f>Forward!N109*(1+SUM($B109:$B$228))+('Swap - Encargos'!AA26)*(1+SUM($B109:$B$228))</f>
        <v>188.3426</v>
      </c>
      <c r="O109" s="4">
        <f>Forward!O109*(1+SUM($B109:$B$228))+('Swap - Encargos'!AB26)*(1+SUM($B109:$B$228))</f>
        <v>196.23719999999997</v>
      </c>
      <c r="P109" s="4">
        <f>Forward!P109*(1+SUM($B109:$B$228))+('Swap - Encargos'!AC26)*(1+SUM($B109:$B$228))</f>
        <v>197.36499999999998</v>
      </c>
      <c r="Q109" s="4">
        <f>Forward!Q109*(1+SUM($B109:$B$228))+('Swap - Encargos'!AD26)*(1+SUM($B109:$B$228))</f>
        <v>204.1318</v>
      </c>
      <c r="R109" s="4">
        <f>Forward!R109*(1+SUM($B109:$B$228))+('Swap - Encargos'!AE26)*(1+SUM($B109:$B$228))</f>
        <v>201.87619999999998</v>
      </c>
      <c r="S109" s="4">
        <f>Forward!S109*(1+SUM($B109:$B$228))+('Swap - Encargos'!AF26)*(1+SUM($B109:$B$228))</f>
        <v>199.62059999999997</v>
      </c>
      <c r="T109" s="4">
        <f>Forward!T109*(1+SUM($B109:$B$228))+('Swap - Encargos'!AG26)*(1+SUM($B109:$B$228))</f>
        <v>197.36500000000001</v>
      </c>
      <c r="U109" s="4">
        <f>Forward!U109*(1+SUM($B109:$B$228))</f>
        <v>0</v>
      </c>
      <c r="V109" s="6"/>
      <c r="W109" s="20">
        <f t="shared" si="0"/>
        <v>177.97310555555555</v>
      </c>
      <c r="X109" s="20">
        <f t="shared" si="1"/>
        <v>246.31702974747478</v>
      </c>
      <c r="Y109" s="23">
        <f t="shared" si="2"/>
        <v>186.95164666666668</v>
      </c>
      <c r="Z109" s="23">
        <f t="shared" si="3"/>
        <v>239.70765430303035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191.95425444444447</v>
      </c>
      <c r="AJ109" s="9">
        <f t="shared" si="8"/>
        <v>0.51889715441551676</v>
      </c>
      <c r="AK109" s="9">
        <f t="shared" si="9"/>
        <v>0.51889715441551676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Forward!M110*(1+SUM($B110:$B$228))+('Swap - Encargos'!Z27)*(1+SUM($B110:$B$228))</f>
        <v>160.875</v>
      </c>
      <c r="N110" s="4">
        <f>Forward!N110*(1+SUM($B110:$B$228))+('Swap - Encargos'!AA27)*(1+SUM($B110:$B$228))</f>
        <v>176.625</v>
      </c>
      <c r="O110" s="4">
        <f>Forward!O110*(1+SUM($B110:$B$228))+('Swap - Encargos'!AB27)*(1+SUM($B110:$B$228))</f>
        <v>189</v>
      </c>
      <c r="P110" s="4">
        <f>Forward!P110*(1+SUM($B110:$B$228))+('Swap - Encargos'!AC27)*(1+SUM($B110:$B$228))</f>
        <v>213.75</v>
      </c>
      <c r="Q110" s="4">
        <f>Forward!Q110*(1+SUM($B110:$B$228))+('Swap - Encargos'!AD27)*(1+SUM($B110:$B$228))</f>
        <v>211.5</v>
      </c>
      <c r="R110" s="4">
        <f>Forward!R110*(1+SUM($B110:$B$228))+('Swap - Encargos'!AE27)*(1+SUM($B110:$B$228))</f>
        <v>211.5</v>
      </c>
      <c r="S110" s="4">
        <f>Forward!S110*(1+SUM($B110:$B$228))+('Swap - Encargos'!AF27)*(1+SUM($B110:$B$228))</f>
        <v>208.125</v>
      </c>
      <c r="T110" s="4">
        <f>Forward!T110*(1+SUM($B110:$B$228))+('Swap - Encargos'!AG27)*(1+SUM($B110:$B$228))</f>
        <v>205.875</v>
      </c>
      <c r="U110" s="4">
        <f>Forward!U110*(1+SUM($B110:$B$228))</f>
        <v>0</v>
      </c>
      <c r="V110" s="6"/>
      <c r="W110" s="20">
        <f t="shared" si="0"/>
        <v>175.5</v>
      </c>
      <c r="X110" s="20">
        <f t="shared" si="1"/>
        <v>246.31702974747478</v>
      </c>
      <c r="Y110" s="23">
        <f t="shared" si="2"/>
        <v>190.35</v>
      </c>
      <c r="Z110" s="23">
        <f t="shared" si="3"/>
        <v>239.70765430303035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214.3125</v>
      </c>
      <c r="AJ110" s="9">
        <f t="shared" si="8"/>
        <v>0.54978354978354982</v>
      </c>
      <c r="AK110" s="9">
        <f t="shared" si="9"/>
        <v>0.54978354978354982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Forward!M111*(1+SUM($B111:$B$228))+('Swap - Encargos'!Z28)*(1+SUM($B111:$B$228))</f>
        <v>201.744</v>
      </c>
      <c r="N111" s="4">
        <f>Forward!N111*(1+SUM($B111:$B$228))+('Swap - Encargos'!AA28)*(1+SUM($B111:$B$228))</f>
        <v>266.75040000000001</v>
      </c>
      <c r="O111" s="4">
        <f>Forward!O111*(1+SUM($B111:$B$228))+('Swap - Encargos'!AB28)*(1+SUM($B111:$B$228))</f>
        <v>256.66320000000002</v>
      </c>
      <c r="P111" s="4">
        <f>Forward!P111*(1+SUM($B111:$B$228))+('Swap - Encargos'!AC28)*(1+SUM($B111:$B$228))</f>
        <v>248.8176</v>
      </c>
      <c r="Q111" s="4">
        <f>Forward!Q111*(1+SUM($B111:$B$228))+('Swap - Encargos'!AD28)*(1+SUM($B111:$B$228))</f>
        <v>237.6096</v>
      </c>
      <c r="R111" s="4">
        <f>Forward!R111*(1+SUM($B111:$B$228))+('Swap - Encargos'!AE28)*(1+SUM($B111:$B$228))</f>
        <v>230.88480000000001</v>
      </c>
      <c r="S111" s="4">
        <f>Forward!S111*(1+SUM($B111:$B$228))+('Swap - Encargos'!AF28)*(1+SUM($B111:$B$228))</f>
        <v>226.4016</v>
      </c>
      <c r="T111" s="4">
        <f>Forward!T111*(1+SUM($B111:$B$228))+('Swap - Encargos'!AG28)*(1+SUM($B111:$B$228))</f>
        <v>220.79760000000002</v>
      </c>
      <c r="U111" s="4">
        <f>Forward!U111*(1+SUM($B111:$B$228))</f>
        <v>0</v>
      </c>
      <c r="V111" s="6"/>
      <c r="W111" s="20">
        <f t="shared" si="0"/>
        <v>243.02679999999998</v>
      </c>
      <c r="X111" s="20">
        <f t="shared" si="1"/>
        <v>246.31702974747478</v>
      </c>
      <c r="Y111" s="23">
        <f t="shared" si="2"/>
        <v>242.80264</v>
      </c>
      <c r="Z111" s="23">
        <f t="shared" si="3"/>
        <v>239.70765430303035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146.78570000000002</v>
      </c>
      <c r="AJ111" s="9">
        <f t="shared" si="8"/>
        <v>0.37655462562129233</v>
      </c>
      <c r="AK111" s="9">
        <f t="shared" si="9"/>
        <v>0.37655462562129233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Forward!M112*(1+SUM($B112:$B$228))+('Swap - Encargos'!Z29)*(1+SUM($B112:$B$228))</f>
        <v>202.47500000000002</v>
      </c>
      <c r="N112" s="4">
        <f>Forward!N112*(1+SUM($B112:$B$228))+('Swap - Encargos'!AA29)*(1+SUM($B112:$B$228))</f>
        <v>248.08750000000001</v>
      </c>
      <c r="O112" s="4">
        <f>Forward!O112*(1+SUM($B112:$B$228))+('Swap - Encargos'!AB29)*(1+SUM($B112:$B$228))</f>
        <v>241.41249999999999</v>
      </c>
      <c r="P112" s="4">
        <f>Forward!P112*(1+SUM($B112:$B$228))+('Swap - Encargos'!AC29)*(1+SUM($B112:$B$228))</f>
        <v>233.62500000000003</v>
      </c>
      <c r="Q112" s="4">
        <f>Forward!Q112*(1+SUM($B112:$B$228))+('Swap - Encargos'!AD29)*(1+SUM($B112:$B$228))</f>
        <v>233.625</v>
      </c>
      <c r="R112" s="4">
        <f>Forward!R112*(1+SUM($B112:$B$228))+('Swap - Encargos'!AE29)*(1+SUM($B112:$B$228))</f>
        <v>230.28750000000002</v>
      </c>
      <c r="S112" s="4">
        <f>Forward!S112*(1+SUM($B112:$B$228))+('Swap - Encargos'!AF29)*(1+SUM($B112:$B$228))</f>
        <v>226.95000000000002</v>
      </c>
      <c r="T112" s="4">
        <f>Forward!T112*(1+SUM($B112:$B$228))+('Swap - Encargos'!AG29)*(1+SUM($B112:$B$228))</f>
        <v>219.16250000000002</v>
      </c>
      <c r="U112" s="4">
        <f>Forward!U112*(1+SUM($B112:$B$228))</f>
        <v>0</v>
      </c>
      <c r="V112" s="6"/>
      <c r="W112" s="20">
        <f t="shared" si="0"/>
        <v>232.38888888888889</v>
      </c>
      <c r="X112" s="20">
        <f t="shared" si="1"/>
        <v>246.31702974747478</v>
      </c>
      <c r="Y112" s="23">
        <f t="shared" si="2"/>
        <v>232.77208333333334</v>
      </c>
      <c r="Z112" s="23">
        <f t="shared" si="3"/>
        <v>239.70765430303035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157.42361111111111</v>
      </c>
      <c r="AJ112" s="9">
        <f t="shared" si="8"/>
        <v>0.40384444088147792</v>
      </c>
      <c r="AK112" s="9">
        <f t="shared" si="9"/>
        <v>0.40384444088147792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Forward!M113*(1+SUM($B113:$B$228))+('Swap - Encargos'!Z30)*(1+SUM($B113:$B$228))</f>
        <v>192.1857</v>
      </c>
      <c r="N113" s="4">
        <f>Forward!N113*(1+SUM($B113:$B$228))+('Swap - Encargos'!AA30)*(1+SUM($B113:$B$228))</f>
        <v>227.7345</v>
      </c>
      <c r="O113" s="4">
        <f>Forward!O113*(1+SUM($B113:$B$228))+('Swap - Encargos'!AB30)*(1+SUM($B113:$B$228))</f>
        <v>228.84539999999998</v>
      </c>
      <c r="P113" s="4">
        <f>Forward!P113*(1+SUM($B113:$B$228))+('Swap - Encargos'!AC30)*(1+SUM($B113:$B$228))</f>
        <v>224.40179999999998</v>
      </c>
      <c r="Q113" s="4">
        <f>Forward!Q113*(1+SUM($B113:$B$228))+('Swap - Encargos'!AD30)*(1+SUM($B113:$B$228))</f>
        <v>222.18</v>
      </c>
      <c r="R113" s="4">
        <f>Forward!R113*(1+SUM($B113:$B$228))+('Swap - Encargos'!AE30)*(1+SUM($B113:$B$228))</f>
        <v>213.2928</v>
      </c>
      <c r="S113" s="4">
        <f>Forward!S113*(1+SUM($B113:$B$228))+('Swap - Encargos'!AF30)*(1+SUM($B113:$B$228))</f>
        <v>209.96009999999998</v>
      </c>
      <c r="T113" s="4">
        <f>Forward!T113*(1+SUM($B113:$B$228))+('Swap - Encargos'!AG30)*(1+SUM($B113:$B$228))</f>
        <v>203.29470000000001</v>
      </c>
      <c r="U113" s="4">
        <f>Forward!U113*(1+SUM($B113:$B$228))</f>
        <v>0</v>
      </c>
      <c r="V113" s="6"/>
      <c r="W113" s="20">
        <f t="shared" si="0"/>
        <v>218.939875</v>
      </c>
      <c r="X113" s="20">
        <f t="shared" si="1"/>
        <v>246.31702974747478</v>
      </c>
      <c r="Y113" s="23">
        <f t="shared" si="2"/>
        <v>220.12483499999999</v>
      </c>
      <c r="Z113" s="23">
        <f t="shared" si="3"/>
        <v>239.70765430303035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170.872625</v>
      </c>
      <c r="AJ113" s="9">
        <f t="shared" si="8"/>
        <v>0.43834567901234567</v>
      </c>
      <c r="AK113" s="9">
        <f t="shared" si="9"/>
        <v>0.43834567901234567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Forward!M114*(1+SUM($B114:$B$228))+('Swap - Encargos'!Z31)*(1+SUM($B114:$B$228))</f>
        <v>158.31530000000001</v>
      </c>
      <c r="N114" s="4">
        <f>Forward!N114*(1+SUM($B114:$B$228))+('Swap - Encargos'!AA31)*(1+SUM($B114:$B$228))</f>
        <v>201.4922</v>
      </c>
      <c r="O114" s="4">
        <f>Forward!O114*(1+SUM($B114:$B$228))+('Swap - Encargos'!AB31)*(1+SUM($B114:$B$228))</f>
        <v>219.20580000000001</v>
      </c>
      <c r="P114" s="4">
        <f>Forward!P114*(1+SUM($B114:$B$228))+('Swap - Encargos'!AC31)*(1+SUM($B114:$B$228))</f>
        <v>214.7774</v>
      </c>
      <c r="Q114" s="4">
        <f>Forward!Q114*(1+SUM($B114:$B$228))+('Swap - Encargos'!AD31)*(1+SUM($B114:$B$228))</f>
        <v>208.13479999999998</v>
      </c>
      <c r="R114" s="4">
        <f>Forward!R114*(1+SUM($B114:$B$228))+('Swap - Encargos'!AE31)*(1+SUM($B114:$B$228))</f>
        <v>202.5993</v>
      </c>
      <c r="S114" s="4">
        <f>Forward!S114*(1+SUM($B114:$B$228))+('Swap - Encargos'!AF31)*(1+SUM($B114:$B$228))</f>
        <v>195.95669999999998</v>
      </c>
      <c r="T114" s="4">
        <f>Forward!T114*(1+SUM($B114:$B$228))+('Swap - Encargos'!AG31)*(1+SUM($B114:$B$228))</f>
        <v>193.74250000000001</v>
      </c>
      <c r="U114" s="4">
        <f>Forward!U114*(1+SUM($B114:$B$228))</f>
        <v>0</v>
      </c>
      <c r="V114" s="6"/>
      <c r="W114" s="20">
        <f t="shared" si="0"/>
        <v>199.27799999999999</v>
      </c>
      <c r="X114" s="20">
        <f t="shared" si="1"/>
        <v>246.31702974747478</v>
      </c>
      <c r="Y114" s="23">
        <f t="shared" si="2"/>
        <v>203.33736666666667</v>
      </c>
      <c r="Z114" s="23">
        <f t="shared" si="3"/>
        <v>239.70765430303035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190.53450000000001</v>
      </c>
      <c r="AJ114" s="9">
        <f t="shared" si="8"/>
        <v>0.48878499278499282</v>
      </c>
      <c r="AK114" s="9">
        <f t="shared" si="9"/>
        <v>0.48878499278499282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Forward!M115*(1+SUM($B115:$B$228))+('Swap - Encargos'!Z32)*(1+SUM($B115:$B$228))</f>
        <v>213.88499999999999</v>
      </c>
      <c r="N115" s="4">
        <f>Forward!N115*(1+SUM($B115:$B$228))+('Swap - Encargos'!AA32)*(1+SUM($B115:$B$228))</f>
        <v>230.42250000000001</v>
      </c>
      <c r="O115" s="4">
        <f>Forward!O115*(1+SUM($B115:$B$228))+('Swap - Encargos'!AB32)*(1+SUM($B115:$B$228))</f>
        <v>229.32000000000002</v>
      </c>
      <c r="P115" s="4">
        <f>Forward!P115*(1+SUM($B115:$B$228))+('Swap - Encargos'!AC32)*(1+SUM($B115:$B$228))</f>
        <v>220.50000000000003</v>
      </c>
      <c r="Q115" s="4">
        <f>Forward!Q115*(1+SUM($B115:$B$228))+('Swap - Encargos'!AD32)*(1+SUM($B115:$B$228))</f>
        <v>218.29500000000002</v>
      </c>
      <c r="R115" s="4">
        <f>Forward!R115*(1+SUM($B115:$B$228))+('Swap - Encargos'!AE32)*(1+SUM($B115:$B$228))</f>
        <v>211.68</v>
      </c>
      <c r="S115" s="4">
        <f>Forward!S115*(1+SUM($B115:$B$228))+('Swap - Encargos'!AF32)*(1+SUM($B115:$B$228))</f>
        <v>206.16749999999999</v>
      </c>
      <c r="T115" s="4">
        <f>Forward!T115*(1+SUM($B115:$B$228))+('Swap - Encargos'!AG32)*(1+SUM($B115:$B$228))</f>
        <v>201.75749999999999</v>
      </c>
      <c r="U115" s="4">
        <f>Forward!U115*(1+SUM($B115:$B$228))</f>
        <v>0</v>
      </c>
      <c r="V115" s="6"/>
      <c r="W115" s="20">
        <f t="shared" si="0"/>
        <v>225.46125000000001</v>
      </c>
      <c r="X115" s="20">
        <f t="shared" si="1"/>
        <v>246.31702974747478</v>
      </c>
      <c r="Y115" s="23">
        <f t="shared" si="2"/>
        <v>222.30074999999999</v>
      </c>
      <c r="Z115" s="23">
        <f t="shared" si="3"/>
        <v>239.70765430303035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164.35124999999999</v>
      </c>
      <c r="AJ115" s="9">
        <f t="shared" si="8"/>
        <v>0.42161616161616161</v>
      </c>
      <c r="AK115" s="9">
        <f t="shared" si="9"/>
        <v>0.42161616161616161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Forward!M116*(1+SUM($B116:$B$228))+('Swap - Encargos'!Z33)*(1+SUM($B116:$B$228))</f>
        <v>277.30080000000004</v>
      </c>
      <c r="N116" s="4">
        <f>Forward!N116*(1+SUM($B116:$B$228))+('Swap - Encargos'!AA33)*(1+SUM($B116:$B$228))</f>
        <v>255.29280000000003</v>
      </c>
      <c r="O116" s="4">
        <f>Forward!O116*(1+SUM($B116:$B$228))+('Swap - Encargos'!AB33)*(1+SUM($B116:$B$228))</f>
        <v>240.98760000000001</v>
      </c>
      <c r="P116" s="4">
        <f>Forward!P116*(1+SUM($B116:$B$228))+('Swap - Encargos'!AC33)*(1+SUM($B116:$B$228))</f>
        <v>222.2808</v>
      </c>
      <c r="Q116" s="4">
        <f>Forward!Q116*(1+SUM($B116:$B$228))+('Swap - Encargos'!AD33)*(1+SUM($B116:$B$228))</f>
        <v>215.67840000000001</v>
      </c>
      <c r="R116" s="4">
        <f>Forward!R116*(1+SUM($B116:$B$228))+('Swap - Encargos'!AE33)*(1+SUM($B116:$B$228))</f>
        <v>210.17640000000003</v>
      </c>
      <c r="S116" s="4">
        <f>Forward!S116*(1+SUM($B116:$B$228))+('Swap - Encargos'!AF33)*(1+SUM($B116:$B$228))</f>
        <v>207.97560000000001</v>
      </c>
      <c r="T116" s="4">
        <f>Forward!T116*(1+SUM($B116:$B$228))+('Swap - Encargos'!AG33)*(1+SUM($B116:$B$228))</f>
        <v>199.17240000000001</v>
      </c>
      <c r="U116" s="4">
        <f>Forward!U116*(1+SUM($B116:$B$228))</f>
        <v>0</v>
      </c>
      <c r="V116" s="6"/>
      <c r="W116" s="20">
        <f t="shared" si="0"/>
        <v>248.69040000000001</v>
      </c>
      <c r="X116" s="20">
        <f t="shared" si="1"/>
        <v>246.31702974747478</v>
      </c>
      <c r="Y116" s="23">
        <f t="shared" si="2"/>
        <v>235.59564</v>
      </c>
      <c r="Z116" s="23">
        <f t="shared" si="3"/>
        <v>239.70765430303035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141.12209999999999</v>
      </c>
      <c r="AJ116" s="9">
        <f t="shared" si="8"/>
        <v>0.36202558922558919</v>
      </c>
      <c r="AK116" s="9">
        <f t="shared" si="9"/>
        <v>0.36202558922558919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Forward!M117*(1+SUM($B117:$B$228))+('Swap - Encargos'!Z34)*(1+SUM($B117:$B$228))</f>
        <v>224.803</v>
      </c>
      <c r="N117" s="4">
        <f>Forward!N117*(1+SUM($B117:$B$228))+('Swap - Encargos'!AA34)*(1+SUM($B117:$B$228))</f>
        <v>246.73500000000001</v>
      </c>
      <c r="O117" s="4">
        <f>Forward!O117*(1+SUM($B117:$B$228))+('Swap - Encargos'!AB34)*(1+SUM($B117:$B$228))</f>
        <v>233.57580000000002</v>
      </c>
      <c r="P117" s="4">
        <f>Forward!P117*(1+SUM($B117:$B$228))+('Swap - Encargos'!AC34)*(1+SUM($B117:$B$228))</f>
        <v>221.51320000000001</v>
      </c>
      <c r="Q117" s="4">
        <f>Forward!Q117*(1+SUM($B117:$B$228))+('Swap - Encargos'!AD34)*(1+SUM($B117:$B$228))</f>
        <v>216.03020000000001</v>
      </c>
      <c r="R117" s="4">
        <f>Forward!R117*(1+SUM($B117:$B$228))+('Swap - Encargos'!AE34)*(1+SUM($B117:$B$228))</f>
        <v>210.5472</v>
      </c>
      <c r="S117" s="4">
        <f>Forward!S117*(1+SUM($B117:$B$228))+('Swap - Encargos'!AF34)*(1+SUM($B117:$B$228))</f>
        <v>202.87099999999998</v>
      </c>
      <c r="T117" s="4">
        <f>Forward!T117*(1+SUM($B117:$B$228))+('Swap - Encargos'!AG34)*(1+SUM($B117:$B$228))</f>
        <v>200.67780000000002</v>
      </c>
      <c r="U117" s="4">
        <f>Forward!U117*(1+SUM($B117:$B$228))</f>
        <v>0</v>
      </c>
      <c r="V117" s="6"/>
      <c r="W117" s="20">
        <f t="shared" si="0"/>
        <v>234.39824999999999</v>
      </c>
      <c r="X117" s="20">
        <f t="shared" si="1"/>
        <v>246.31702974747478</v>
      </c>
      <c r="Y117" s="23">
        <f t="shared" si="2"/>
        <v>226.86826333333335</v>
      </c>
      <c r="Z117" s="23">
        <f t="shared" si="3"/>
        <v>239.70765430303035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155.41425000000001</v>
      </c>
      <c r="AJ117" s="9">
        <f t="shared" si="8"/>
        <v>0.39868975468975471</v>
      </c>
      <c r="AK117" s="9">
        <f t="shared" si="9"/>
        <v>0.39868975468975471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Forward!M118*(1+SUM($B118:$B$228))+('Swap - Encargos'!Z35)*(1+SUM($B118:$B$228))</f>
        <v>271.48559999999998</v>
      </c>
      <c r="N118" s="4">
        <f>Forward!N118*(1+SUM($B118:$B$228))+('Swap - Encargos'!AA35)*(1+SUM($B118:$B$228))</f>
        <v>260.53859999999997</v>
      </c>
      <c r="O118" s="4">
        <f>Forward!O118*(1+SUM($B118:$B$228))+('Swap - Encargos'!AB35)*(1+SUM($B118:$B$228))</f>
        <v>240.834</v>
      </c>
      <c r="P118" s="4">
        <f>Forward!P118*(1+SUM($B118:$B$228))+('Swap - Encargos'!AC35)*(1+SUM($B118:$B$228))</f>
        <v>222.22409999999999</v>
      </c>
      <c r="Q118" s="4">
        <f>Forward!Q118*(1+SUM($B118:$B$228))+('Swap - Encargos'!AD35)*(1+SUM($B118:$B$228))</f>
        <v>220.03470000000002</v>
      </c>
      <c r="R118" s="4">
        <f>Forward!R118*(1+SUM($B118:$B$228))+('Swap - Encargos'!AE35)*(1+SUM($B118:$B$228))</f>
        <v>212.37180000000001</v>
      </c>
      <c r="S118" s="4">
        <f>Forward!S118*(1+SUM($B118:$B$228))+('Swap - Encargos'!AF35)*(1+SUM($B118:$B$228))</f>
        <v>206.89830000000001</v>
      </c>
      <c r="T118" s="4">
        <f>Forward!T118*(1+SUM($B118:$B$228))+('Swap - Encargos'!AG35)*(1+SUM($B118:$B$228))</f>
        <v>202.51950000000002</v>
      </c>
      <c r="U118" s="4">
        <f>Forward!U118*(1+SUM($B118:$B$228))</f>
        <v>0</v>
      </c>
      <c r="V118" s="6"/>
      <c r="W118" s="20">
        <f t="shared" si="0"/>
        <v>246.67239999999998</v>
      </c>
      <c r="X118" s="20">
        <f t="shared" si="1"/>
        <v>246.31702974747478</v>
      </c>
      <c r="Y118" s="23">
        <f t="shared" si="2"/>
        <v>235.14156000000003</v>
      </c>
      <c r="Z118" s="23">
        <f t="shared" si="3"/>
        <v>239.70765430303035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143.14010000000002</v>
      </c>
      <c r="AJ118" s="9">
        <f t="shared" si="8"/>
        <v>0.36720243706910377</v>
      </c>
      <c r="AK118" s="9">
        <f t="shared" si="9"/>
        <v>0.36720243706910377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Forward!M119*(1+SUM($B119:$B$228))+('Swap - Encargos'!Z36)*(1+SUM($B119:$B$228))</f>
        <v>371.79230000000001</v>
      </c>
      <c r="N119" s="4">
        <f>Forward!N119*(1+SUM($B119:$B$228))+('Swap - Encargos'!AA36)*(1+SUM($B119:$B$228))</f>
        <v>290.01980000000003</v>
      </c>
      <c r="O119" s="4">
        <f>Forward!O119*(1+SUM($B119:$B$228))+('Swap - Encargos'!AB36)*(1+SUM($B119:$B$228))</f>
        <v>243.13690000000003</v>
      </c>
      <c r="P119" s="4">
        <f>Forward!P119*(1+SUM($B119:$B$228))+('Swap - Encargos'!AC36)*(1+SUM($B119:$B$228))</f>
        <v>219.15030000000002</v>
      </c>
      <c r="Q119" s="4">
        <f>Forward!Q119*(1+SUM($B119:$B$228))+('Swap - Encargos'!AD36)*(1+SUM($B119:$B$228))</f>
        <v>215.87940000000003</v>
      </c>
      <c r="R119" s="4">
        <f>Forward!R119*(1+SUM($B119:$B$228))+('Swap - Encargos'!AE36)*(1+SUM($B119:$B$228))</f>
        <v>210.42790000000002</v>
      </c>
      <c r="S119" s="4">
        <f>Forward!S119*(1+SUM($B119:$B$228))+('Swap - Encargos'!AF36)*(1+SUM($B119:$B$228))</f>
        <v>206.0667</v>
      </c>
      <c r="T119" s="4">
        <f>Forward!T119*(1+SUM($B119:$B$228))+('Swap - Encargos'!AG36)*(1+SUM($B119:$B$228))</f>
        <v>200.61520000000002</v>
      </c>
      <c r="U119" s="4">
        <f>Forward!U119*(1+SUM($B119:$B$228))</f>
        <v>0</v>
      </c>
      <c r="V119" s="6"/>
      <c r="W119" s="20">
        <f t="shared" si="0"/>
        <v>263.48916666666668</v>
      </c>
      <c r="X119" s="20">
        <f t="shared" si="1"/>
        <v>246.31702974747478</v>
      </c>
      <c r="Y119" s="23">
        <f t="shared" si="2"/>
        <v>243.79108000000002</v>
      </c>
      <c r="Z119" s="23">
        <f t="shared" si="3"/>
        <v>239.70765430303035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126.32333333333332</v>
      </c>
      <c r="AJ119" s="9">
        <f t="shared" si="8"/>
        <v>0.32406178183955958</v>
      </c>
      <c r="AK119" s="9">
        <f t="shared" si="9"/>
        <v>0.32406178183955958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Forward!M120*(1+SUM($B120:$B$228))+('Swap - Encargos'!Z37)*(1+SUM($B120:$B$228))</f>
        <v>329.80959999999999</v>
      </c>
      <c r="N120" s="4">
        <f>Forward!N120*(1+SUM($B120:$B$228))+('Swap - Encargos'!AA37)*(1+SUM($B120:$B$228))</f>
        <v>215.89509999999999</v>
      </c>
      <c r="O120" s="4">
        <f>Forward!O120*(1+SUM($B120:$B$228))+('Swap - Encargos'!AB37)*(1+SUM($B120:$B$228))</f>
        <v>229.99879999999999</v>
      </c>
      <c r="P120" s="4">
        <f>Forward!P120*(1+SUM($B120:$B$228))+('Swap - Encargos'!AC37)*(1+SUM($B120:$B$228))</f>
        <v>218.06489999999999</v>
      </c>
      <c r="Q120" s="4">
        <f>Forward!Q120*(1+SUM($B120:$B$228))+('Swap - Encargos'!AD37)*(1+SUM($B120:$B$228))</f>
        <v>212.6404</v>
      </c>
      <c r="R120" s="4">
        <f>Forward!R120*(1+SUM($B120:$B$228))+('Swap - Encargos'!AE37)*(1+SUM($B120:$B$228))</f>
        <v>206.13099999999997</v>
      </c>
      <c r="S120" s="4">
        <f>Forward!S120*(1+SUM($B120:$B$228))+('Swap - Encargos'!AF37)*(1+SUM($B120:$B$228))</f>
        <v>199.6216</v>
      </c>
      <c r="T120" s="4">
        <f>Forward!T120*(1+SUM($B120:$B$228))+('Swap - Encargos'!AG37)*(1+SUM($B120:$B$228))</f>
        <v>194.19709999999998</v>
      </c>
      <c r="U120" s="4">
        <f>Forward!U120*(1+SUM($B120:$B$228))</f>
        <v>0</v>
      </c>
      <c r="V120" s="6"/>
      <c r="W120" s="20">
        <f t="shared" si="0"/>
        <v>227.52763888888887</v>
      </c>
      <c r="X120" s="20">
        <f t="shared" si="1"/>
        <v>246.31702974747478</v>
      </c>
      <c r="Y120" s="23">
        <f t="shared" si="2"/>
        <v>220.66865999999999</v>
      </c>
      <c r="Z120" s="23">
        <f t="shared" si="3"/>
        <v>239.70765430303035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162.28486111111113</v>
      </c>
      <c r="AJ120" s="9">
        <f t="shared" si="8"/>
        <v>0.41631518001888379</v>
      </c>
      <c r="AK120" s="9">
        <f t="shared" si="9"/>
        <v>0.41631518001888379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Forward!M121*(1+SUM($B121:$B$228))+('Swap - Encargos'!Z38)*(1+SUM($B121:$B$228))</f>
        <v>149.178</v>
      </c>
      <c r="N121" s="4">
        <f>Forward!N121*(1+SUM($B121:$B$228))+('Swap - Encargos'!AA38)*(1+SUM($B121:$B$228))</f>
        <v>218.36199999999999</v>
      </c>
      <c r="O121" s="4">
        <f>Forward!O121*(1+SUM($B121:$B$228))+('Swap - Encargos'!AB38)*(1+SUM($B121:$B$228))</f>
        <v>229.172</v>
      </c>
      <c r="P121" s="4">
        <f>Forward!P121*(1+SUM($B121:$B$228))+('Swap - Encargos'!AC38)*(1+SUM($B121:$B$228))</f>
        <v>223.767</v>
      </c>
      <c r="Q121" s="4">
        <f>Forward!Q121*(1+SUM($B121:$B$228))+('Swap - Encargos'!AD38)*(1+SUM($B121:$B$228))</f>
        <v>217.28100000000001</v>
      </c>
      <c r="R121" s="4">
        <f>Forward!R121*(1+SUM($B121:$B$228))+('Swap - Encargos'!AE38)*(1+SUM($B121:$B$228))</f>
        <v>214.03800000000001</v>
      </c>
      <c r="S121" s="4">
        <f>Forward!S121*(1+SUM($B121:$B$228))+('Swap - Encargos'!AF38)*(1+SUM($B121:$B$228))</f>
        <v>207.55199999999999</v>
      </c>
      <c r="T121" s="4">
        <f>Forward!T121*(1+SUM($B121:$B$228))+('Swap - Encargos'!AG38)*(1+SUM($B121:$B$228))</f>
        <v>204.309</v>
      </c>
      <c r="U121" s="4">
        <f>Forward!U121*(1+SUM($B121:$B$228))</f>
        <v>0</v>
      </c>
      <c r="V121" s="6"/>
      <c r="W121" s="20">
        <f t="shared" si="0"/>
        <v>221.69508333333332</v>
      </c>
      <c r="X121" s="20">
        <f t="shared" si="1"/>
        <v>246.31702974747478</v>
      </c>
      <c r="Y121" s="23">
        <f t="shared" si="2"/>
        <v>219.44300000000001</v>
      </c>
      <c r="Z121" s="23">
        <f t="shared" si="3"/>
        <v>239.70765430303035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168.11741666666668</v>
      </c>
      <c r="AJ121" s="9">
        <f t="shared" si="8"/>
        <v>0.43127764416653308</v>
      </c>
      <c r="AK121" s="9">
        <f t="shared" si="9"/>
        <v>0.43127764416653308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Forward!N122*(1+SUM($B122:$B$228))+('Swap - Encargos'!AA39)*(1+SUM($B122:$B$228))</f>
        <v>209.78100000000001</v>
      </c>
      <c r="O122" s="4">
        <f>Forward!O122*(1+SUM($B122:$B$228))+('Swap - Encargos'!AB39)*(1+SUM($B122:$B$228))</f>
        <v>238.82760000000002</v>
      </c>
      <c r="P122" s="4">
        <f>Forward!P122*(1+SUM($B122:$B$228))+('Swap - Encargos'!AC39)*(1+SUM($B122:$B$228))</f>
        <v>215.16</v>
      </c>
      <c r="Q122" s="4">
        <f>Forward!Q122*(1+SUM($B122:$B$228))+('Swap - Encargos'!AD39)*(1+SUM($B122:$B$228))</f>
        <v>209.78100000000001</v>
      </c>
      <c r="R122" s="4">
        <f>Forward!R122*(1+SUM($B122:$B$228))+('Swap - Encargos'!AE39)*(1+SUM($B122:$B$228))</f>
        <v>206.55360000000002</v>
      </c>
      <c r="S122" s="4">
        <f>Forward!S122*(1+SUM($B122:$B$228))+('Swap - Encargos'!AF39)*(1+SUM($B122:$B$228))</f>
        <v>202.25040000000001</v>
      </c>
      <c r="T122" s="4">
        <f>Forward!T122*(1+SUM($B122:$B$228))+('Swap - Encargos'!AG39)*(1+SUM($B122:$B$228))</f>
        <v>196.87140000000002</v>
      </c>
      <c r="U122" s="4">
        <f>Forward!U122*(1+SUM($B122:$B$228))</f>
        <v>0</v>
      </c>
      <c r="V122" s="6"/>
      <c r="W122" s="20">
        <f t="shared" si="0"/>
        <v>221.25620000000001</v>
      </c>
      <c r="X122" s="20">
        <f t="shared" si="1"/>
        <v>246.31702974747478</v>
      </c>
      <c r="Y122" s="23">
        <f t="shared" si="2"/>
        <v>216.02064000000001</v>
      </c>
      <c r="Z122" s="23">
        <f t="shared" si="3"/>
        <v>239.70765430303035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185.71894</v>
      </c>
      <c r="AJ122" s="9">
        <f t="shared" si="8"/>
        <v>0.45633976561811612</v>
      </c>
      <c r="AK122" s="9">
        <f t="shared" si="9"/>
        <v>0.45633976561811612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Forward!N123*(1+SUM($B123:$B$228))+('Swap - Encargos'!AA40)*(1+SUM($B123:$B$228))</f>
        <v>265.32740000000001</v>
      </c>
      <c r="O123" s="4">
        <f>Forward!O123*(1+SUM($B123:$B$228))+('Swap - Encargos'!AB40)*(1+SUM($B123:$B$228))</f>
        <v>259.95640000000003</v>
      </c>
      <c r="P123" s="4">
        <f>Forward!P123*(1+SUM($B123:$B$228))+('Swap - Encargos'!AC40)*(1+SUM($B123:$B$228))</f>
        <v>234.17560000000003</v>
      </c>
      <c r="Q123" s="4">
        <f>Forward!Q123*(1+SUM($B123:$B$228))+('Swap - Encargos'!AD40)*(1+SUM($B123:$B$228))</f>
        <v>220.21099999999998</v>
      </c>
      <c r="R123" s="4">
        <f>Forward!R123*(1+SUM($B123:$B$228))+('Swap - Encargos'!AE40)*(1+SUM($B123:$B$228))</f>
        <v>212.69160000000002</v>
      </c>
      <c r="S123" s="4">
        <f>Forward!S123*(1+SUM($B123:$B$228))+('Swap - Encargos'!AF40)*(1+SUM($B123:$B$228))</f>
        <v>207.32060000000001</v>
      </c>
      <c r="T123" s="4">
        <f>Forward!T123*(1+SUM($B123:$B$228))+('Swap - Encargos'!AG40)*(1+SUM($B123:$B$228))</f>
        <v>196.57860000000002</v>
      </c>
      <c r="U123" s="4">
        <f>Forward!U123*(1+SUM($B123:$B$228))</f>
        <v>0</v>
      </c>
      <c r="V123" s="6"/>
      <c r="W123" s="20">
        <f t="shared" si="0"/>
        <v>251.8999</v>
      </c>
      <c r="X123" s="20">
        <f t="shared" si="1"/>
        <v>246.31702974747478</v>
      </c>
      <c r="Y123" s="23">
        <f t="shared" si="2"/>
        <v>237.50561999999996</v>
      </c>
      <c r="Z123" s="23">
        <f t="shared" si="3"/>
        <v>239.70765430303035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155.07524000000001</v>
      </c>
      <c r="AJ123" s="9">
        <f t="shared" si="8"/>
        <v>0.38104352025040156</v>
      </c>
      <c r="AK123" s="9">
        <f t="shared" si="9"/>
        <v>0.38104352025040156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Forward!N124*(1+SUM($B124:$B$228))+('Swap - Encargos'!AA41)*(1+SUM($B124:$B$228))</f>
        <v>363.95729999999998</v>
      </c>
      <c r="O124" s="4">
        <f>Forward!O124*(1+SUM($B124:$B$228))+('Swap - Encargos'!AB41)*(1+SUM($B124:$B$228))</f>
        <v>279.0693</v>
      </c>
      <c r="P124" s="4">
        <f>Forward!P124*(1+SUM($B124:$B$228))+('Swap - Encargos'!AC41)*(1+SUM($B124:$B$228))</f>
        <v>240.86969999999997</v>
      </c>
      <c r="Q124" s="4">
        <f>Forward!Q124*(1+SUM($B124:$B$228))+('Swap - Encargos'!AD41)*(1+SUM($B124:$B$228))</f>
        <v>223.8921</v>
      </c>
      <c r="R124" s="4">
        <f>Forward!R124*(1+SUM($B124:$B$228))+('Swap - Encargos'!AE41)*(1+SUM($B124:$B$228))</f>
        <v>218.5866</v>
      </c>
      <c r="S124" s="4">
        <f>Forward!S124*(1+SUM($B124:$B$228))+('Swap - Encargos'!AF41)*(1+SUM($B124:$B$228))</f>
        <v>216.46440000000001</v>
      </c>
      <c r="T124" s="4">
        <f>Forward!T124*(1+SUM($B124:$B$228))+('Swap - Encargos'!AG41)*(1+SUM($B124:$B$228))</f>
        <v>202.67009999999999</v>
      </c>
      <c r="U124" s="4">
        <f>Forward!U124*(1+SUM($B124:$B$228))</f>
        <v>0</v>
      </c>
      <c r="V124" s="6"/>
      <c r="W124" s="20">
        <f t="shared" si="0"/>
        <v>286.85070000000002</v>
      </c>
      <c r="X124" s="20">
        <f t="shared" si="1"/>
        <v>246.31702974747478</v>
      </c>
      <c r="Y124" s="23">
        <f t="shared" si="2"/>
        <v>260.35856999999999</v>
      </c>
      <c r="Z124" s="23">
        <f t="shared" si="3"/>
        <v>239.70765430303035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120.12443999999999</v>
      </c>
      <c r="AJ124" s="9">
        <f t="shared" si="8"/>
        <v>0.29516407316672955</v>
      </c>
      <c r="AK124" s="9">
        <f t="shared" si="9"/>
        <v>0.29516407316672955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Forward!N125*(1+SUM($B125:$B$228))+('Swap - Encargos'!AA42)*(1+SUM($B125:$B$228))</f>
        <v>411.33299999999997</v>
      </c>
      <c r="O125" s="4">
        <f>Forward!O125*(1+SUM($B125:$B$228))+('Swap - Encargos'!AB42)*(1+SUM($B125:$B$228))</f>
        <v>309.02709999999996</v>
      </c>
      <c r="P125" s="4">
        <f>Forward!P125*(1+SUM($B125:$B$228))+('Swap - Encargos'!AC42)*(1+SUM($B125:$B$228))</f>
        <v>252.07329999999999</v>
      </c>
      <c r="Q125" s="4">
        <f>Forward!Q125*(1+SUM($B125:$B$228))+('Swap - Encargos'!AD42)*(1+SUM($B125:$B$228))</f>
        <v>234.14339999999999</v>
      </c>
      <c r="R125" s="4">
        <f>Forward!R125*(1+SUM($B125:$B$228))+('Swap - Encargos'!AE42)*(1+SUM($B125:$B$228))</f>
        <v>227.81519999999998</v>
      </c>
      <c r="S125" s="4">
        <f>Forward!S125*(1+SUM($B125:$B$228))+('Swap - Encargos'!AF42)*(1+SUM($B125:$B$228))</f>
        <v>221.48699999999999</v>
      </c>
      <c r="T125" s="4">
        <f>Forward!T125*(1+SUM($B125:$B$228))+('Swap - Encargos'!AG42)*(1+SUM($B125:$B$228))</f>
        <v>210.94</v>
      </c>
      <c r="U125" s="4">
        <f>Forward!U125*(1+SUM($B125:$B$228))</f>
        <v>0</v>
      </c>
      <c r="V125" s="6"/>
      <c r="W125" s="20">
        <f t="shared" si="0"/>
        <v>309.37866666666667</v>
      </c>
      <c r="X125" s="20">
        <f t="shared" si="1"/>
        <v>246.31702974747478</v>
      </c>
      <c r="Y125" s="23">
        <f t="shared" si="2"/>
        <v>277.38609999999994</v>
      </c>
      <c r="Z125" s="23">
        <f t="shared" si="3"/>
        <v>239.70765430303035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97.596473333333336</v>
      </c>
      <c r="AJ125" s="9">
        <f t="shared" si="8"/>
        <v>0.23980942259356022</v>
      </c>
      <c r="AK125" s="9">
        <f t="shared" si="9"/>
        <v>0.23980942259356022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Forward!N126*(1+SUM($B126:$B$228))+('Swap - Encargos'!AA43)*(1+SUM($B126:$B$228))</f>
        <v>397.05119999999999</v>
      </c>
      <c r="O126" s="4">
        <f>Forward!O126*(1+SUM($B126:$B$228))+('Swap - Encargos'!AB43)*(1+SUM($B126:$B$228))</f>
        <v>307.76719999999995</v>
      </c>
      <c r="P126" s="4">
        <f>Forward!P126*(1+SUM($B126:$B$228))+('Swap - Encargos'!AC43)*(1+SUM($B126:$B$228))</f>
        <v>254.1968</v>
      </c>
      <c r="Q126" s="4">
        <f>Forward!Q126*(1+SUM($B126:$B$228))+('Swap - Encargos'!AD43)*(1+SUM($B126:$B$228))</f>
        <v>234.23920000000001</v>
      </c>
      <c r="R126" s="4">
        <f>Forward!R126*(1+SUM($B126:$B$228))+('Swap - Encargos'!AE43)*(1+SUM($B126:$B$228))</f>
        <v>228.9872</v>
      </c>
      <c r="S126" s="4">
        <f>Forward!S126*(1+SUM($B126:$B$228))+('Swap - Encargos'!AF43)*(1+SUM($B126:$B$228))</f>
        <v>222.6848</v>
      </c>
      <c r="T126" s="4">
        <f>Forward!T126*(1+SUM($B126:$B$228))+('Swap - Encargos'!AG43)*(1+SUM($B126:$B$228))</f>
        <v>212.1808</v>
      </c>
      <c r="U126" s="4">
        <f>Forward!U126*(1+SUM($B126:$B$228))</f>
        <v>0</v>
      </c>
      <c r="V126" s="6"/>
      <c r="W126" s="20">
        <f t="shared" si="0"/>
        <v>301.58151111111107</v>
      </c>
      <c r="X126" s="20">
        <f t="shared" si="1"/>
        <v>246.31702974747478</v>
      </c>
      <c r="Y126" s="23">
        <f t="shared" si="2"/>
        <v>272.82389333333333</v>
      </c>
      <c r="Z126" s="23">
        <f t="shared" si="3"/>
        <v>239.70765430303035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105.39362888888894</v>
      </c>
      <c r="AJ126" s="9">
        <f t="shared" si="8"/>
        <v>0.25896822319144341</v>
      </c>
      <c r="AK126" s="9">
        <f t="shared" si="9"/>
        <v>0.25896822319144341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Forward!N127*(1+SUM($B127:$B$228))+('Swap - Encargos'!AA44)*(1+SUM($B127:$B$228))</f>
        <v>402.35520000000002</v>
      </c>
      <c r="O127" s="4">
        <f>Forward!O127*(1+SUM($B127:$B$228))+('Swap - Encargos'!AB44)*(1+SUM($B127:$B$228))</f>
        <v>318.53120000000001</v>
      </c>
      <c r="P127" s="4">
        <f>Forward!P127*(1+SUM($B127:$B$228))+('Swap - Encargos'!AC44)*(1+SUM($B127:$B$228))</f>
        <v>253.56760000000003</v>
      </c>
      <c r="Q127" s="4">
        <f>Forward!Q127*(1+SUM($B127:$B$228))+('Swap - Encargos'!AD44)*(1+SUM($B127:$B$228))</f>
        <v>234.70720000000003</v>
      </c>
      <c r="R127" s="4">
        <f>Forward!R127*(1+SUM($B127:$B$228))+('Swap - Encargos'!AE44)*(1+SUM($B127:$B$228))</f>
        <v>230.51600000000002</v>
      </c>
      <c r="S127" s="4">
        <f>Forward!S127*(1+SUM($B127:$B$228))+('Swap - Encargos'!AF44)*(1+SUM($B127:$B$228))</f>
        <v>223.18140000000002</v>
      </c>
      <c r="T127" s="4">
        <f>Forward!T127*(1+SUM($B127:$B$228))+('Swap - Encargos'!AG44)*(1+SUM($B127:$B$228))</f>
        <v>213.75120000000001</v>
      </c>
      <c r="U127" s="4">
        <f>Forward!U127*(1+SUM($B127:$B$228))</f>
        <v>0</v>
      </c>
      <c r="V127" s="6"/>
      <c r="W127" s="20">
        <f t="shared" si="0"/>
        <v>301.53355555555555</v>
      </c>
      <c r="X127" s="20">
        <f t="shared" si="1"/>
        <v>246.31702974747478</v>
      </c>
      <c r="Y127" s="23">
        <f t="shared" si="2"/>
        <v>273.00428999999997</v>
      </c>
      <c r="Z127" s="23">
        <f t="shared" si="3"/>
        <v>239.70765430303035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105.44158444444446</v>
      </c>
      <c r="AJ127" s="9">
        <f t="shared" si="8"/>
        <v>0.25908605730670542</v>
      </c>
      <c r="AK127" s="9">
        <f t="shared" si="9"/>
        <v>0.25908605730670542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Forward!N128*(1+SUM($B128:$B$228))+('Swap - Encargos'!AA45)*(1+SUM($B128:$B$228))</f>
        <v>351.25439999999998</v>
      </c>
      <c r="O128" s="4">
        <f>Forward!O128*(1+SUM($B128:$B$228))+('Swap - Encargos'!AB45)*(1+SUM($B128:$B$228))</f>
        <v>310.48379999999997</v>
      </c>
      <c r="P128" s="4">
        <f>Forward!P128*(1+SUM($B128:$B$228))+('Swap - Encargos'!AC45)*(1+SUM($B128:$B$228))</f>
        <v>258.21379999999999</v>
      </c>
      <c r="Q128" s="4">
        <f>Forward!Q128*(1+SUM($B128:$B$228))+('Swap - Encargos'!AD45)*(1+SUM($B128:$B$228))</f>
        <v>237.30579999999998</v>
      </c>
      <c r="R128" s="4">
        <f>Forward!R128*(1+SUM($B128:$B$228))+('Swap - Encargos'!AE45)*(1+SUM($B128:$B$228))</f>
        <v>228.94259999999997</v>
      </c>
      <c r="S128" s="4">
        <f>Forward!S128*(1+SUM($B128:$B$228))+('Swap - Encargos'!AF45)*(1+SUM($B128:$B$228))</f>
        <v>224.76099999999997</v>
      </c>
      <c r="T128" s="4">
        <f>Forward!T128*(1+SUM($B128:$B$228))+('Swap - Encargos'!AG45)*(1+SUM($B128:$B$228))</f>
        <v>214.30699999999996</v>
      </c>
      <c r="U128" s="4">
        <f>Forward!U128*(1+SUM($B128:$B$228))</f>
        <v>0</v>
      </c>
      <c r="V128" s="6"/>
      <c r="W128" s="20">
        <f t="shared" si="0"/>
        <v>287.65923333333336</v>
      </c>
      <c r="X128" s="20">
        <f t="shared" si="1"/>
        <v>246.31702974747478</v>
      </c>
      <c r="Y128" s="23">
        <f t="shared" si="2"/>
        <v>264.59073999999998</v>
      </c>
      <c r="Z128" s="23">
        <f t="shared" si="3"/>
        <v>239.70765430303035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119.31590666666665</v>
      </c>
      <c r="AJ128" s="9">
        <f t="shared" si="8"/>
        <v>0.2931773834310043</v>
      </c>
      <c r="AK128" s="9">
        <f t="shared" si="9"/>
        <v>0.2931773834310043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Forward!N129*(1+SUM($B129:$B$228))+('Swap - Encargos'!AA46)*(1+SUM($B129:$B$228))</f>
        <v>328.48199999999997</v>
      </c>
      <c r="O129" s="4">
        <f>Forward!O129*(1+SUM($B129:$B$228))+('Swap - Encargos'!AB46)*(1+SUM($B129:$B$228))</f>
        <v>301.36919999999998</v>
      </c>
      <c r="P129" s="4">
        <f>Forward!P129*(1+SUM($B129:$B$228))+('Swap - Encargos'!AC46)*(1+SUM($B129:$B$228))</f>
        <v>256.52879999999999</v>
      </c>
      <c r="Q129" s="4">
        <f>Forward!Q129*(1+SUM($B129:$B$228))+('Swap - Encargos'!AD46)*(1+SUM($B129:$B$228))</f>
        <v>234.63</v>
      </c>
      <c r="R129" s="4">
        <f>Forward!R129*(1+SUM($B129:$B$228))+('Swap - Encargos'!AE46)*(1+SUM($B129:$B$228))</f>
        <v>229.416</v>
      </c>
      <c r="S129" s="4">
        <f>Forward!S129*(1+SUM($B129:$B$228))+('Swap - Encargos'!AF46)*(1+SUM($B129:$B$228))</f>
        <v>225.2448</v>
      </c>
      <c r="T129" s="4">
        <f>Forward!T129*(1+SUM($B129:$B$228))+('Swap - Encargos'!AG46)*(1+SUM($B129:$B$228))</f>
        <v>216.90239999999997</v>
      </c>
      <c r="U129" s="4">
        <f>Forward!U129*(1+SUM($B129:$B$228))</f>
        <v>0</v>
      </c>
      <c r="V129" s="6"/>
      <c r="W129" s="20">
        <f t="shared" si="0"/>
        <v>277.21099999999996</v>
      </c>
      <c r="X129" s="20">
        <f t="shared" si="1"/>
        <v>246.31702974747478</v>
      </c>
      <c r="Y129" s="23">
        <f t="shared" si="2"/>
        <v>258.04085999999995</v>
      </c>
      <c r="Z129" s="23">
        <f t="shared" si="3"/>
        <v>239.70765430303035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129.76414000000005</v>
      </c>
      <c r="AJ129" s="9">
        <f t="shared" si="8"/>
        <v>0.31885028653101527</v>
      </c>
      <c r="AK129" s="9">
        <f t="shared" si="9"/>
        <v>0.31885028653101527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Forward!N130*(1+SUM($B130:$B$228))+('Swap - Encargos'!AA47)*(1+SUM($B130:$B$228))</f>
        <v>368.49669999999998</v>
      </c>
      <c r="O130" s="4">
        <f>Forward!O130*(1+SUM($B130:$B$228))+('Swap - Encargos'!AB47)*(1+SUM($B130:$B$228))</f>
        <v>324.65289999999999</v>
      </c>
      <c r="P130" s="4">
        <f>Forward!P130*(1+SUM($B130:$B$228))+('Swap - Encargos'!AC47)*(1+SUM($B130:$B$228))</f>
        <v>273.5018</v>
      </c>
      <c r="Q130" s="4">
        <f>Forward!Q130*(1+SUM($B130:$B$228))+('Swap - Encargos'!AD47)*(1+SUM($B130:$B$228))</f>
        <v>251.57990000000001</v>
      </c>
      <c r="R130" s="4">
        <f>Forward!R130*(1+SUM($B130:$B$228))+('Swap - Encargos'!AE47)*(1+SUM($B130:$B$228))</f>
        <v>246.3604</v>
      </c>
      <c r="S130" s="4">
        <f>Forward!S130*(1+SUM($B130:$B$228))+('Swap - Encargos'!AF47)*(1+SUM($B130:$B$228))</f>
        <v>241.14090000000002</v>
      </c>
      <c r="T130" s="4">
        <f>Forward!T130*(1+SUM($B130:$B$228))+('Swap - Encargos'!AG47)*(1+SUM($B130:$B$228))</f>
        <v>230.70189999999999</v>
      </c>
      <c r="U130" s="4">
        <f>Forward!U130*(1+SUM($B130:$B$228))</f>
        <v>0</v>
      </c>
      <c r="V130" s="6"/>
      <c r="W130" s="20">
        <f t="shared" si="0"/>
        <v>296.23562222222222</v>
      </c>
      <c r="X130" s="20">
        <f t="shared" si="1"/>
        <v>246.31702974747478</v>
      </c>
      <c r="Y130" s="23">
        <f t="shared" si="2"/>
        <v>275.93756666666667</v>
      </c>
      <c r="Z130" s="23">
        <f t="shared" si="3"/>
        <v>239.70765430303035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110.73951777777779</v>
      </c>
      <c r="AJ130" s="9">
        <f t="shared" si="8"/>
        <v>0.27210388766689236</v>
      </c>
      <c r="AK130" s="9">
        <f t="shared" si="9"/>
        <v>0.27210388766689236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Forward!N131*(1+SUM($B131:$B$228))+('Swap - Encargos'!AA48)*(1+SUM($B131:$B$228))</f>
        <v>355.37219999999996</v>
      </c>
      <c r="O131" s="4">
        <f>Forward!O131*(1+SUM($B131:$B$228))+('Swap - Encargos'!AB48)*(1+SUM($B131:$B$228))</f>
        <v>312.76909999999998</v>
      </c>
      <c r="P131" s="4">
        <f>Forward!P131*(1+SUM($B131:$B$228))+('Swap - Encargos'!AC48)*(1+SUM($B131:$B$228))</f>
        <v>273.28329999999994</v>
      </c>
      <c r="Q131" s="4">
        <f>Forward!Q131*(1+SUM($B131:$B$228))+('Swap - Encargos'!AD48)*(1+SUM($B131:$B$228))</f>
        <v>262.89229999999998</v>
      </c>
      <c r="R131" s="4">
        <f>Forward!R131*(1+SUM($B131:$B$228))+('Swap - Encargos'!AE48)*(1+SUM($B131:$B$228))</f>
        <v>254.5795</v>
      </c>
      <c r="S131" s="4">
        <f>Forward!S131*(1+SUM($B131:$B$228))+('Swap - Encargos'!AF48)*(1+SUM($B131:$B$228))</f>
        <v>249.38399999999996</v>
      </c>
      <c r="T131" s="4">
        <f>Forward!T131*(1+SUM($B131:$B$228))+('Swap - Encargos'!AG48)*(1+SUM($B131:$B$228))</f>
        <v>242.1103</v>
      </c>
      <c r="U131" s="4">
        <f>Forward!U131*(1+SUM($B131:$B$228))</f>
        <v>0</v>
      </c>
      <c r="V131" s="6"/>
      <c r="W131" s="20">
        <f t="shared" si="0"/>
        <v>290.68822499999993</v>
      </c>
      <c r="X131" s="20">
        <f t="shared" si="1"/>
        <v>246.31702974747478</v>
      </c>
      <c r="Y131" s="23">
        <f t="shared" si="2"/>
        <v>275.88104999999996</v>
      </c>
      <c r="Z131" s="23">
        <f t="shared" si="3"/>
        <v>239.70765430303035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116.28691500000008</v>
      </c>
      <c r="AJ131" s="9">
        <f t="shared" si="8"/>
        <v>0.28573468885593373</v>
      </c>
      <c r="AK131" s="9">
        <f>IF(AJ131&gt;0,AJ131,0)</f>
        <v>0.28573468885593373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Forward!N132*(1+SUM($B132:$B$228))+('Swap - Encargos'!AA49)*(1+SUM($B132:$B$228))</f>
        <v>329.10939999999999</v>
      </c>
      <c r="O132" s="4">
        <f>Forward!O132*(1+SUM($B132:$B$228))+('Swap - Encargos'!AB49)*(1+SUM($B132:$B$228))</f>
        <v>311.46000000000004</v>
      </c>
      <c r="P132" s="4">
        <f>Forward!P132*(1+SUM($B132:$B$228))+('Swap - Encargos'!AC49)*(1+SUM($B132:$B$228))</f>
        <v>262.66460000000001</v>
      </c>
      <c r="Q132" s="4">
        <f>Forward!Q132*(1+SUM($B132:$B$228))+('Swap - Encargos'!AD49)*(1+SUM($B132:$B$228))</f>
        <v>254.35900000000001</v>
      </c>
      <c r="R132" s="4">
        <f>Forward!R132*(1+SUM($B132:$B$228))+('Swap - Encargos'!AE49)*(1+SUM($B132:$B$228))</f>
        <v>250.2062</v>
      </c>
      <c r="S132" s="4">
        <f>Forward!S132*(1+SUM($B132:$B$228))+('Swap - Encargos'!AF49)*(1+SUM($B132:$B$228))</f>
        <v>245.01519999999999</v>
      </c>
      <c r="T132" s="4">
        <f>Forward!T132*(1+SUM($B132:$B$228))+('Swap - Encargos'!AG49)*(1+SUM($B132:$B$228))</f>
        <v>233.595</v>
      </c>
      <c r="U132" s="4">
        <f>Forward!U132*(1+SUM($B132:$B$228))</f>
        <v>0</v>
      </c>
      <c r="V132" s="6"/>
      <c r="W132" s="20">
        <f t="shared" si="0"/>
        <v>280.31400000000002</v>
      </c>
      <c r="X132" s="20">
        <f t="shared" si="1"/>
        <v>246.31702974747478</v>
      </c>
      <c r="Y132" s="23">
        <f t="shared" si="2"/>
        <v>267.54414000000003</v>
      </c>
      <c r="Z132" s="23">
        <f t="shared" si="3"/>
        <v>239.70765430303035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126.66113999999999</v>
      </c>
      <c r="AJ132" s="9">
        <f t="shared" si="8"/>
        <v>0.31122574219152549</v>
      </c>
      <c r="AK132" s="9">
        <f>IF(AJ132&gt;0,AJ132,0)</f>
        <v>0.31122574219152549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Forward!N133*(1+SUM($B133:$B$228))+('Swap - Encargos'!AA50)*(1+SUM($B133:$B$228))</f>
        <v>347.19400000000002</v>
      </c>
      <c r="O133" s="4">
        <f>Forward!O133*(1+SUM($B133:$B$228))+('Swap - Encargos'!AB50)*(1+SUM($B133:$B$228))</f>
        <v>349.26680000000005</v>
      </c>
      <c r="P133" s="4">
        <f>Forward!P133*(1+SUM($B133:$B$228))+('Swap - Encargos'!AC50)*(1+SUM($B133:$B$228))</f>
        <v>296.41040000000004</v>
      </c>
      <c r="Q133" s="4">
        <f>Forward!Q133*(1+SUM($B133:$B$228))+('Swap - Encargos'!AD50)*(1+SUM($B133:$B$228))</f>
        <v>290.19200000000001</v>
      </c>
      <c r="R133" s="4">
        <f>Forward!R133*(1+SUM($B133:$B$228))+('Swap - Encargos'!AE50)*(1+SUM($B133:$B$228))</f>
        <v>262.20920000000001</v>
      </c>
      <c r="S133" s="4">
        <f>Forward!S133*(1+SUM($B133:$B$228))+('Swap - Encargos'!AF50)*(1+SUM($B133:$B$228))</f>
        <v>235.2628</v>
      </c>
      <c r="T133" s="4">
        <f>Forward!T133*(1+SUM($B133:$B$228))+('Swap - Encargos'!AG50)*(1+SUM($B133:$B$228))</f>
        <v>223.86239999999998</v>
      </c>
      <c r="U133" s="4">
        <f>Forward!U133*(1+SUM($B133:$B$228))</f>
        <v>0</v>
      </c>
      <c r="V133" s="6"/>
      <c r="W133" s="20">
        <f t="shared" si="0"/>
        <v>313.53978888888895</v>
      </c>
      <c r="X133" s="20">
        <f t="shared" si="1"/>
        <v>246.31702974747478</v>
      </c>
      <c r="Y133" s="23">
        <f t="shared" si="2"/>
        <v>288.53376000000003</v>
      </c>
      <c r="Z133" s="23">
        <f t="shared" si="3"/>
        <v>239.70765430303035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93.435351111111061</v>
      </c>
      <c r="AJ133" s="9">
        <f t="shared" si="8"/>
        <v>0.22958491054542313</v>
      </c>
      <c r="AK133" s="9">
        <f>IF(AJ133&gt;0,AJ133,0)</f>
        <v>0.22958491054542313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Forward!O134*(1+SUM($B134:$B$228))+('Swap - Encargos'!AB51)*(1+SUM($B134:$B$228))</f>
        <v>397.74349999999993</v>
      </c>
      <c r="P134" s="4">
        <f>Forward!P134*(1+SUM($B134:$B$228))+('Swap - Encargos'!AC51)*(1+SUM($B134:$B$228))</f>
        <v>327.49269999999996</v>
      </c>
      <c r="Q134" s="4">
        <f>Forward!Q134*(1+SUM($B134:$B$228))+('Swap - Encargos'!AD51)*(1+SUM($B134:$B$228))</f>
        <v>305.79759999999999</v>
      </c>
      <c r="R134" s="4">
        <f>Forward!R134*(1+SUM($B134:$B$228))+('Swap - Encargos'!AE51)*(1+SUM($B134:$B$228))</f>
        <v>287.20179999999999</v>
      </c>
      <c r="S134" s="4">
        <f>Forward!S134*(1+SUM($B134:$B$228))+('Swap - Encargos'!AF51)*(1+SUM($B134:$B$228))</f>
        <v>245.87779999999998</v>
      </c>
      <c r="T134" s="4">
        <f>Forward!T134*(1+SUM($B134:$B$228))+('Swap - Encargos'!AG51)*(1+SUM($B134:$B$228))</f>
        <v>233.48059999999998</v>
      </c>
      <c r="U134" s="4">
        <f>Forward!U134*(1+SUM($B134:$B$228))</f>
        <v>0</v>
      </c>
      <c r="V134" s="6"/>
      <c r="W134" s="20">
        <f t="shared" si="0"/>
        <v>343.67793333333327</v>
      </c>
      <c r="X134" s="20">
        <f t="shared" si="1"/>
        <v>246.31702974747478</v>
      </c>
      <c r="Y134" s="23">
        <f t="shared" si="2"/>
        <v>312.82267999999999</v>
      </c>
      <c r="Z134" s="23">
        <f t="shared" si="3"/>
        <v>239.70765430303035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59.23106666666672</v>
      </c>
      <c r="AJ134" s="9">
        <f t="shared" si="8"/>
        <v>0.14700854700854715</v>
      </c>
      <c r="AK134" s="9">
        <f>IF(AJ134&gt;0,AJ134,0)</f>
        <v>0.14700854700854715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Forward!O135*(1+SUM($B135:$B$228))+('Swap - Encargos'!AB52)*(1+SUM($B135:$B$228))</f>
        <v>470.32019999999994</v>
      </c>
      <c r="P135" s="4">
        <f>Forward!P135*(1+SUM($B135:$B$228))+('Swap - Encargos'!AC52)*(1+SUM($B135:$B$228))</f>
        <v>346.06529999999998</v>
      </c>
      <c r="Q135" s="4">
        <f>Forward!Q135*(1+SUM($B135:$B$228))+('Swap - Encargos'!AD52)*(1+SUM($B135:$B$228))</f>
        <v>328.60799999999995</v>
      </c>
      <c r="R135" s="4">
        <f>Forward!R135*(1+SUM($B135:$B$228))+('Swap - Encargos'!AE52)*(1+SUM($B135:$B$228))</f>
        <v>299.85479999999995</v>
      </c>
      <c r="S135" s="4">
        <f>Forward!S135*(1+SUM($B135:$B$228))+('Swap - Encargos'!AF52)*(1+SUM($B135:$B$228))</f>
        <v>275.20920000000001</v>
      </c>
      <c r="T135" s="4">
        <f>Forward!T135*(1+SUM($B135:$B$228))+('Swap - Encargos'!AG52)*(1+SUM($B135:$B$228))</f>
        <v>237.2139</v>
      </c>
      <c r="U135" s="4">
        <f>Forward!U135*(1+SUM($B135:$B$228))</f>
        <v>0</v>
      </c>
      <c r="V135" s="6"/>
      <c r="W135" s="20">
        <f t="shared" si="0"/>
        <v>376.92934999999989</v>
      </c>
      <c r="X135" s="20">
        <f t="shared" si="1"/>
        <v>246.31702974747478</v>
      </c>
      <c r="Y135" s="23">
        <f t="shared" si="2"/>
        <v>340.12639499999995</v>
      </c>
      <c r="Z135" s="23">
        <f t="shared" si="3"/>
        <v>239.70765430303035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25.979650000000106</v>
      </c>
      <c r="AJ135" s="9">
        <f>(AE135-W135)/AE135</f>
        <v>6.44801927978777E-2</v>
      </c>
      <c r="AK135" s="9">
        <f>IF(AJ135&gt;0,AJ135,0)</f>
        <v>6.44801927978777E-2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Forward!O136*(1+SUM($B136:$B$228))+('Swap - Encargos'!AB53)*(1+SUM($B136:$B$228))</f>
        <v>432.09450000000004</v>
      </c>
      <c r="P136" s="4">
        <f>Forward!P136*(1+SUM($B136:$B$228))+('Swap - Encargos'!AC53)*(1+SUM($B136:$B$228))</f>
        <v>324.83700000000005</v>
      </c>
      <c r="Q136" s="4">
        <f>Forward!Q136*(1+SUM($B136:$B$228))+('Swap - Encargos'!AD53)*(1+SUM($B136:$B$228))</f>
        <v>310.53600000000006</v>
      </c>
      <c r="R136" s="4">
        <f>Forward!R136*(1+SUM($B136:$B$228))+('Swap - Encargos'!AE53)*(1+SUM($B136:$B$228))</f>
        <v>289.08450000000005</v>
      </c>
      <c r="S136" s="4">
        <f>Forward!S136*(1+SUM($B136:$B$228))+('Swap - Encargos'!AF53)*(1+SUM($B136:$B$228))</f>
        <v>267.63300000000004</v>
      </c>
      <c r="T136" s="4">
        <f>Forward!T136*(1+SUM($B136:$B$228))+('Swap - Encargos'!AG53)*(1+SUM($B136:$B$228))</f>
        <v>245.16000000000003</v>
      </c>
      <c r="U136" s="4">
        <f>Forward!U136*(1+SUM($B136:$B$228))</f>
        <v>0</v>
      </c>
      <c r="V136" s="6"/>
      <c r="W136" s="20">
        <f t="shared" si="0"/>
        <v>347.87750000000005</v>
      </c>
      <c r="X136" s="20">
        <f t="shared" si="1"/>
        <v>246.31702974747478</v>
      </c>
      <c r="Y136" s="23">
        <f t="shared" si="2"/>
        <v>318.60585000000003</v>
      </c>
      <c r="Z136" s="23">
        <f t="shared" si="3"/>
        <v>239.70765430303035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55.031499999999937</v>
      </c>
      <c r="AJ136" s="9">
        <f t="shared" ref="AJ136:AJ139" si="18">(AE136-W136)/AE136</f>
        <v>0.13658543244256133</v>
      </c>
      <c r="AK136" s="9">
        <f t="shared" ref="AK136:AK139" si="19">IF(AJ136&gt;0,AJ136,0)</f>
        <v>0.13658543244256133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Forward!O137*(1+SUM($B137:$B$228))+('Swap - Encargos'!AB54)*(1+SUM($B137:$B$228))</f>
        <v>353.15039999999999</v>
      </c>
      <c r="P137" s="4">
        <f>Forward!P137*(1+SUM($B137:$B$228))+('Swap - Encargos'!AC54)*(1+SUM($B137:$B$228))</f>
        <v>323.72119999999995</v>
      </c>
      <c r="Q137" s="4">
        <f>Forward!Q137*(1+SUM($B137:$B$228))+('Swap - Encargos'!AD54)*(1+SUM($B137:$B$228))</f>
        <v>306.46960000000001</v>
      </c>
      <c r="R137" s="4">
        <f>Forward!R137*(1+SUM($B137:$B$228))+('Swap - Encargos'!AE54)*(1+SUM($B137:$B$228))</f>
        <v>283.12919999999997</v>
      </c>
      <c r="S137" s="4">
        <f>Forward!S137*(1+SUM($B137:$B$228))+('Swap - Encargos'!AF54)*(1+SUM($B137:$B$228))</f>
        <v>257.75919999999996</v>
      </c>
      <c r="T137" s="4">
        <f>Forward!T137*(1+SUM($B137:$B$228))+('Swap - Encargos'!AG54)*(1+SUM($B137:$B$228))</f>
        <v>238.47799999999998</v>
      </c>
      <c r="U137" s="4">
        <f>Forward!U137*(1+SUM($B137:$B$228))</f>
        <v>0</v>
      </c>
      <c r="V137" s="4"/>
      <c r="W137" s="20">
        <f t="shared" si="0"/>
        <v>321.94530000000003</v>
      </c>
      <c r="X137" s="20">
        <f t="shared" si="1"/>
        <v>246.31702974747478</v>
      </c>
      <c r="Y137" s="23">
        <f t="shared" si="2"/>
        <v>299.1123</v>
      </c>
      <c r="Z137" s="23">
        <f t="shared" si="3"/>
        <v>239.70765430303035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80.96369999999996</v>
      </c>
      <c r="AJ137" s="9">
        <f t="shared" si="18"/>
        <v>0.20094785671206145</v>
      </c>
      <c r="AK137" s="9">
        <f t="shared" si="19"/>
        <v>0.20094785671206145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Forward!O138*(1+SUM($B138:$B$228))+('Swap - Encargos'!AB55)*(1+SUM($B138:$B$228))</f>
        <v>359.89169999999996</v>
      </c>
      <c r="P138" s="4">
        <f>Forward!P138*(1+SUM($B138:$B$228))+('Swap - Encargos'!AC55)*(1+SUM($B138:$B$228))</f>
        <v>342.75400000000002</v>
      </c>
      <c r="Q138" s="4">
        <f>Forward!Q138*(1+SUM($B138:$B$228))+('Swap - Encargos'!AD55)*(1+SUM($B138:$B$228))</f>
        <v>315.53529999999995</v>
      </c>
      <c r="R138" s="4">
        <f>Forward!R138*(1+SUM($B138:$B$228))+('Swap - Encargos'!AE55)*(1+SUM($B138:$B$228))</f>
        <v>289.32469999999995</v>
      </c>
      <c r="S138" s="4">
        <f>Forward!S138*(1+SUM($B138:$B$228))+('Swap - Encargos'!AF55)*(1+SUM($B138:$B$228))</f>
        <v>272.18700000000001</v>
      </c>
      <c r="T138" s="4">
        <f>Forward!T138*(1+SUM($B138:$B$228))+('Swap - Encargos'!AG55)*(1+SUM($B138:$B$228))</f>
        <v>241.94400000000002</v>
      </c>
      <c r="U138" s="4">
        <f>Forward!U138*(1+SUM($B138:$B$228))</f>
        <v>0</v>
      </c>
      <c r="V138" s="4"/>
      <c r="W138" s="20">
        <f t="shared" si="0"/>
        <v>331.55288888888884</v>
      </c>
      <c r="X138" s="20">
        <f t="shared" si="1"/>
        <v>246.31702974747478</v>
      </c>
      <c r="Y138" s="23">
        <f t="shared" si="2"/>
        <v>308.07535999999999</v>
      </c>
      <c r="Z138" s="23">
        <f t="shared" si="3"/>
        <v>239.70765430303035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71.356111111111147</v>
      </c>
      <c r="AJ138" s="9">
        <f t="shared" si="18"/>
        <v>0.17710230129163446</v>
      </c>
      <c r="AK138" s="9">
        <f t="shared" si="19"/>
        <v>0.17710230129163446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Forward!O139*(1+SUM($B139:$B$228))+('Swap - Encargos'!AB56)*(1+SUM($B139:$B$228))</f>
        <v>334.76819999999998</v>
      </c>
      <c r="P139" s="4">
        <f>Forward!P139*(1+SUM($B139:$B$228))+('Swap - Encargos'!AC56)*(1+SUM($B139:$B$228))</f>
        <v>334.76819999999998</v>
      </c>
      <c r="Q139" s="4">
        <f>Forward!Q139*(1+SUM($B139:$B$228))+('Swap - Encargos'!AD56)*(1+SUM($B139:$B$228))</f>
        <v>315.72449999999998</v>
      </c>
      <c r="R139" s="4">
        <f>Forward!R139*(1+SUM($B139:$B$228))+('Swap - Encargos'!AE56)*(1+SUM($B139:$B$228))</f>
        <v>291.66929999999996</v>
      </c>
      <c r="S139" s="4">
        <f>Forward!S139*(1+SUM($B139:$B$228))+('Swap - Encargos'!AF56)*(1+SUM($B139:$B$228))</f>
        <v>272.62559999999996</v>
      </c>
      <c r="T139" s="4">
        <f>Forward!T139*(1+SUM($B139:$B$228))+('Swap - Encargos'!AG56)*(1+SUM($B139:$B$228))</f>
        <v>243.55889999999999</v>
      </c>
      <c r="U139" s="4">
        <f>Forward!U139*(1+SUM($B139:$B$228))</f>
        <v>0</v>
      </c>
      <c r="V139" s="4"/>
      <c r="W139" s="20">
        <f t="shared" si="0"/>
        <v>322.43434166666663</v>
      </c>
      <c r="X139" s="20">
        <f t="shared" si="1"/>
        <v>246.31702974747478</v>
      </c>
      <c r="Y139" s="23">
        <f t="shared" si="2"/>
        <v>302.31038499999994</v>
      </c>
      <c r="Z139" s="23">
        <f t="shared" si="3"/>
        <v>239.70765430303035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80.474658333333366</v>
      </c>
      <c r="AJ139" s="9">
        <f t="shared" si="18"/>
        <v>0.19973407973843565</v>
      </c>
      <c r="AK139" s="9">
        <f t="shared" si="19"/>
        <v>0.19973407973843565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Forward!O140*(1+SUM($B140:$B$228))+('Swap - Encargos'!AB57)*(1+SUM($B140:$B$228))</f>
        <v>290.20299999999997</v>
      </c>
      <c r="P140" s="4">
        <f>Forward!P140*(1+SUM($B140:$B$228))+('Swap - Encargos'!AC57)*(1+SUM($B140:$B$228))</f>
        <v>335.23449999999997</v>
      </c>
      <c r="Q140" s="4">
        <f>Forward!Q140*(1+SUM($B140:$B$228))+('Swap - Encargos'!AD57)*(1+SUM($B140:$B$228))</f>
        <v>309.21629999999999</v>
      </c>
      <c r="R140" s="4">
        <f>Forward!R140*(1+SUM($B140:$B$228))+('Swap - Encargos'!AE57)*(1+SUM($B140:$B$228))</f>
        <v>282.19739999999996</v>
      </c>
      <c r="S140" s="4">
        <f>Forward!S140*(1+SUM($B140:$B$228))+('Swap - Encargos'!AF57)*(1+SUM($B140:$B$228))</f>
        <v>266.18619999999999</v>
      </c>
      <c r="T140" s="4">
        <f>Forward!T140*(1+SUM($B140:$B$228))+('Swap - Encargos'!AG57)*(1+SUM($B140:$B$228))</f>
        <v>243.17009999999999</v>
      </c>
      <c r="U140" s="4">
        <f>Forward!U140*(1+SUM($B140:$B$228))</f>
        <v>0</v>
      </c>
      <c r="V140" s="4"/>
      <c r="W140" s="20">
        <f t="shared" si="0"/>
        <v>310.21699999999998</v>
      </c>
      <c r="X140" s="20">
        <f t="shared" si="1"/>
        <v>246.31702974747478</v>
      </c>
      <c r="Y140" s="23">
        <f t="shared" si="2"/>
        <v>291.90419000000003</v>
      </c>
      <c r="Z140" s="23">
        <f t="shared" si="3"/>
        <v>239.70765430303035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92.692000000000007</v>
      </c>
      <c r="AJ140" s="9">
        <f t="shared" ref="AJ140" si="23">(AE140-W140)/AE140</f>
        <v>0.23005691111392401</v>
      </c>
      <c r="AK140" s="9">
        <f t="shared" ref="AK140" si="24">IF(AJ140&gt;0,AJ140,0)</f>
        <v>0.23005691111392401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66C36-807B-4837-A9A6-64DC6E182F79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Forward!K86+('Swap - Encargos'!X3)</f>
        <v>257</v>
      </c>
      <c r="L86" s="4">
        <f>Forward!L86+('Swap - Encargos'!Y3)</f>
        <v>264</v>
      </c>
      <c r="M86" s="4">
        <f>Forward!M86+('Swap - Encargos'!Z3)</f>
        <v>235</v>
      </c>
      <c r="N86" s="4">
        <f>Forward!N86+('Swap - Encargos'!AA3)</f>
        <v>222</v>
      </c>
      <c r="O86" s="4">
        <f>Forward!O86+('Swap - Encargos'!AB3)</f>
        <v>211</v>
      </c>
      <c r="P86" s="4">
        <f>Forward!P86+('Swap - Encargos'!AC3)</f>
        <v>206</v>
      </c>
      <c r="Q86" s="4">
        <f>Forward!Q86+('Swap - Encargos'!AD3)</f>
        <v>199</v>
      </c>
      <c r="R86" s="4">
        <f>Forward!R86+('Swap - Encargos'!AE3)</f>
        <v>193</v>
      </c>
      <c r="S86" s="4">
        <f>Forward!S86+('Swap - Encargos'!AF3)</f>
        <v>189</v>
      </c>
      <c r="T86" s="4">
        <f>Forward!T86+('Swap - Encargos'!AG3)</f>
        <v>184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252</v>
      </c>
      <c r="X86" s="20">
        <f t="shared" ref="X86:X140" si="1">AVERAGE($W$2:$W$198)</f>
        <v>224.68636363636358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237.8</v>
      </c>
      <c r="Z86" s="23">
        <f t="shared" ref="Z86:Z140" si="3">AVERAGE($Y$2:$Y$198)</f>
        <v>218.18878787878793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54</v>
      </c>
      <c r="AJ86" s="9">
        <f t="shared" ref="AJ86:AJ134" si="8">(AE86-W86)/AE86</f>
        <v>0.17647058823529413</v>
      </c>
      <c r="AK86" s="9">
        <f t="shared" ref="AK86:AK130" si="9">IF(AJ86&gt;0,AJ86,0)</f>
        <v>0.17647058823529413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Forward!K87+('Swap - Encargos'!X4)</f>
        <v>196</v>
      </c>
      <c r="L87" s="4">
        <f>Forward!L87+('Swap - Encargos'!Y4)</f>
        <v>255</v>
      </c>
      <c r="M87" s="4">
        <f>Forward!M87+('Swap - Encargos'!Z4)</f>
        <v>241</v>
      </c>
      <c r="N87" s="4">
        <f>Forward!N87+('Swap - Encargos'!AA4)</f>
        <v>221</v>
      </c>
      <c r="O87" s="4">
        <f>Forward!O87+('Swap - Encargos'!AB4)</f>
        <v>214</v>
      </c>
      <c r="P87" s="4">
        <f>Forward!P87+('Swap - Encargos'!AC4)</f>
        <v>207</v>
      </c>
      <c r="Q87" s="4">
        <f>Forward!Q87+('Swap - Encargos'!AD4)</f>
        <v>202</v>
      </c>
      <c r="R87" s="4">
        <f>Forward!R87+('Swap - Encargos'!AE4)</f>
        <v>195</v>
      </c>
      <c r="S87" s="4">
        <f>Forward!S87+('Swap - Encargos'!AF4)</f>
        <v>190</v>
      </c>
      <c r="T87" s="4">
        <f>Forward!T87+('Swap - Encargos'!AG4)</f>
        <v>186</v>
      </c>
      <c r="U87" s="4">
        <f>Forward!U87</f>
        <v>0</v>
      </c>
      <c r="V87" s="6"/>
      <c r="W87" s="20">
        <f t="shared" si="0"/>
        <v>231.36111111111111</v>
      </c>
      <c r="X87" s="20">
        <f t="shared" si="1"/>
        <v>224.68636363636358</v>
      </c>
      <c r="Y87" s="23">
        <f t="shared" si="2"/>
        <v>225.58333333333334</v>
      </c>
      <c r="Z87" s="23">
        <f t="shared" si="3"/>
        <v>218.18878787878793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74.638888888888886</v>
      </c>
      <c r="AJ87" s="9">
        <f t="shared" si="8"/>
        <v>0.24391793754538851</v>
      </c>
      <c r="AK87" s="9">
        <f t="shared" si="9"/>
        <v>0.24391793754538851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Forward!K88+('Swap - Encargos'!X5)</f>
        <v>212</v>
      </c>
      <c r="L88" s="4">
        <f>Forward!L88+('Swap - Encargos'!Y5)</f>
        <v>279</v>
      </c>
      <c r="M88" s="4">
        <f>Forward!M88+('Swap - Encargos'!Z5)</f>
        <v>246</v>
      </c>
      <c r="N88" s="4">
        <f>Forward!N88+('Swap - Encargos'!AA5)</f>
        <v>222</v>
      </c>
      <c r="O88" s="4">
        <f>Forward!O88+('Swap - Encargos'!AB5)</f>
        <v>215</v>
      </c>
      <c r="P88" s="4">
        <f>Forward!P88+('Swap - Encargos'!AC5)</f>
        <v>205</v>
      </c>
      <c r="Q88" s="4">
        <f>Forward!Q88+('Swap - Encargos'!AD5)</f>
        <v>199</v>
      </c>
      <c r="R88" s="4">
        <f>Forward!R88+('Swap - Encargos'!AE5)</f>
        <v>196</v>
      </c>
      <c r="S88" s="4">
        <f>Forward!S88+('Swap - Encargos'!AF5)</f>
        <v>192</v>
      </c>
      <c r="T88" s="4">
        <f>Forward!T88+('Swap - Encargos'!AG5)</f>
        <v>186</v>
      </c>
      <c r="U88" s="4">
        <f>Forward!U88</f>
        <v>0</v>
      </c>
      <c r="V88" s="6"/>
      <c r="W88" s="20">
        <f t="shared" si="0"/>
        <v>246.22222222222223</v>
      </c>
      <c r="X88" s="20">
        <f t="shared" si="1"/>
        <v>224.68636363636358</v>
      </c>
      <c r="Y88" s="23">
        <f t="shared" si="2"/>
        <v>234.56666666666666</v>
      </c>
      <c r="Z88" s="23">
        <f t="shared" si="3"/>
        <v>218.18878787878793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59.777777777777771</v>
      </c>
      <c r="AJ88" s="9">
        <f t="shared" si="8"/>
        <v>0.19535221496005808</v>
      </c>
      <c r="AK88" s="9">
        <f t="shared" si="9"/>
        <v>0.19535221496005808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Forward!K89+('Swap - Encargos'!X6)</f>
        <v>193</v>
      </c>
      <c r="L89" s="4">
        <f>Forward!L89+('Swap - Encargos'!Y6)</f>
        <v>278</v>
      </c>
      <c r="M89" s="4">
        <f>Forward!M89+('Swap - Encargos'!Z6)</f>
        <v>255</v>
      </c>
      <c r="N89" s="4">
        <f>Forward!N89+('Swap - Encargos'!AA6)</f>
        <v>222</v>
      </c>
      <c r="O89" s="4">
        <f>Forward!O89+('Swap - Encargos'!AB6)</f>
        <v>214</v>
      </c>
      <c r="P89" s="4">
        <f>Forward!P89+('Swap - Encargos'!AC6)</f>
        <v>208</v>
      </c>
      <c r="Q89" s="4">
        <f>Forward!Q89+('Swap - Encargos'!AD6)</f>
        <v>203</v>
      </c>
      <c r="R89" s="4">
        <f>Forward!R89+('Swap - Encargos'!AE6)</f>
        <v>196</v>
      </c>
      <c r="S89" s="4">
        <f>Forward!S89+('Swap - Encargos'!AF6)</f>
        <v>193</v>
      </c>
      <c r="T89" s="4">
        <f>Forward!T89+('Swap - Encargos'!AG6)</f>
        <v>189</v>
      </c>
      <c r="U89" s="4">
        <f>Forward!U89</f>
        <v>0</v>
      </c>
      <c r="V89" s="6"/>
      <c r="W89" s="20">
        <f t="shared" si="0"/>
        <v>244.41666666666666</v>
      </c>
      <c r="X89" s="20">
        <f t="shared" si="1"/>
        <v>224.68636363636358</v>
      </c>
      <c r="Y89" s="23">
        <f t="shared" si="2"/>
        <v>233.15</v>
      </c>
      <c r="Z89" s="23">
        <f t="shared" si="3"/>
        <v>218.18878787878793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61.583333333333343</v>
      </c>
      <c r="AJ89" s="9">
        <f t="shared" si="8"/>
        <v>0.20125272331154687</v>
      </c>
      <c r="AK89" s="9">
        <f t="shared" si="9"/>
        <v>0.20125272331154687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Forward!K90+('Swap - Encargos'!X7)</f>
        <v>191</v>
      </c>
      <c r="L90" s="4">
        <f>Forward!L90+('Swap - Encargos'!Y7)</f>
        <v>255</v>
      </c>
      <c r="M90" s="4">
        <f>Forward!M90+('Swap - Encargos'!Z7)</f>
        <v>249</v>
      </c>
      <c r="N90" s="4">
        <f>Forward!N90+('Swap - Encargos'!AA7)</f>
        <v>231</v>
      </c>
      <c r="O90" s="4">
        <f>Forward!O90+('Swap - Encargos'!AB7)</f>
        <v>222</v>
      </c>
      <c r="P90" s="4">
        <f>Forward!P90+('Swap - Encargos'!AC7)</f>
        <v>214</v>
      </c>
      <c r="Q90" s="4">
        <f>Forward!Q90+('Swap - Encargos'!AD7)</f>
        <v>210</v>
      </c>
      <c r="R90" s="4">
        <f>Forward!R90+('Swap - Encargos'!AE7)</f>
        <v>203</v>
      </c>
      <c r="S90" s="4">
        <f>Forward!S90+('Swap - Encargos'!AF7)</f>
        <v>197</v>
      </c>
      <c r="T90" s="4">
        <f>Forward!T90+('Swap - Encargos'!AG7)</f>
        <v>195</v>
      </c>
      <c r="U90" s="4">
        <f>Forward!U90</f>
        <v>0</v>
      </c>
      <c r="V90" s="6"/>
      <c r="W90" s="20">
        <f t="shared" si="0"/>
        <v>236.11111111111111</v>
      </c>
      <c r="X90" s="20">
        <f t="shared" si="1"/>
        <v>224.68636363636358</v>
      </c>
      <c r="Y90" s="23">
        <f t="shared" si="2"/>
        <v>231.13333333333333</v>
      </c>
      <c r="Z90" s="23">
        <f t="shared" si="3"/>
        <v>218.18878787878793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69.888888888888886</v>
      </c>
      <c r="AJ90" s="9">
        <f t="shared" si="8"/>
        <v>0.22839506172839505</v>
      </c>
      <c r="AK90" s="9">
        <f t="shared" si="9"/>
        <v>0.22839506172839505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Forward!K91+('Swap - Encargos'!X8)</f>
        <v>184</v>
      </c>
      <c r="L91" s="4">
        <f>Forward!L91+('Swap - Encargos'!Y8)</f>
        <v>252</v>
      </c>
      <c r="M91" s="4">
        <f>Forward!M91+('Swap - Encargos'!Z8)</f>
        <v>244</v>
      </c>
      <c r="N91" s="4">
        <f>Forward!N91+('Swap - Encargos'!AA8)</f>
        <v>223</v>
      </c>
      <c r="O91" s="4">
        <f>Forward!O91+('Swap - Encargos'!AB8)</f>
        <v>215</v>
      </c>
      <c r="P91" s="4">
        <f>Forward!P91+('Swap - Encargos'!AC8)</f>
        <v>209</v>
      </c>
      <c r="Q91" s="4">
        <f>Forward!Q91+('Swap - Encargos'!AD8)</f>
        <v>202</v>
      </c>
      <c r="R91" s="4">
        <f>Forward!R91+('Swap - Encargos'!AE8)</f>
        <v>198</v>
      </c>
      <c r="S91" s="4">
        <f>Forward!S91+('Swap - Encargos'!AF8)</f>
        <v>194</v>
      </c>
      <c r="T91" s="4">
        <f>Forward!T91+('Swap - Encargos'!AG8)</f>
        <v>188</v>
      </c>
      <c r="U91" s="4">
        <f>Forward!U91</f>
        <v>0</v>
      </c>
      <c r="V91" s="6"/>
      <c r="W91" s="20">
        <f t="shared" si="0"/>
        <v>232.08333333333334</v>
      </c>
      <c r="X91" s="20">
        <f t="shared" si="1"/>
        <v>224.68636363636358</v>
      </c>
      <c r="Y91" s="23">
        <f t="shared" si="2"/>
        <v>225.68333333333334</v>
      </c>
      <c r="Z91" s="23">
        <f t="shared" si="3"/>
        <v>218.18878787878793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73.916666666666657</v>
      </c>
      <c r="AJ91" s="9">
        <f t="shared" si="8"/>
        <v>0.24155773420479298</v>
      </c>
      <c r="AK91" s="9">
        <f t="shared" si="9"/>
        <v>0.24155773420479298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Forward!K92+('Swap - Encargos'!X9)</f>
        <v>117</v>
      </c>
      <c r="L92" s="4">
        <f>Forward!L92+('Swap - Encargos'!Y9)</f>
        <v>240</v>
      </c>
      <c r="M92" s="4">
        <f>Forward!M92+('Swap - Encargos'!Z9)</f>
        <v>239</v>
      </c>
      <c r="N92" s="4">
        <f>Forward!N92+('Swap - Encargos'!AA9)</f>
        <v>224</v>
      </c>
      <c r="O92" s="4">
        <f>Forward!O92+('Swap - Encargos'!AB9)</f>
        <v>215</v>
      </c>
      <c r="P92" s="4">
        <f>Forward!P92+('Swap - Encargos'!AC9)</f>
        <v>210</v>
      </c>
      <c r="Q92" s="4">
        <f>Forward!Q92+('Swap - Encargos'!AD9)</f>
        <v>204</v>
      </c>
      <c r="R92" s="4">
        <f>Forward!R92+('Swap - Encargos'!AE9)</f>
        <v>197</v>
      </c>
      <c r="S92" s="4">
        <f>Forward!S92+('Swap - Encargos'!AF9)</f>
        <v>193</v>
      </c>
      <c r="T92" s="4">
        <f>Forward!T92+('Swap - Encargos'!AG9)</f>
        <v>190</v>
      </c>
      <c r="U92" s="4">
        <f>Forward!U92</f>
        <v>0</v>
      </c>
      <c r="V92" s="6"/>
      <c r="W92" s="20">
        <f t="shared" si="0"/>
        <v>216.5</v>
      </c>
      <c r="X92" s="20">
        <f t="shared" si="1"/>
        <v>224.68636363636358</v>
      </c>
      <c r="Y92" s="23">
        <f t="shared" si="2"/>
        <v>216.3</v>
      </c>
      <c r="Z92" s="23">
        <f t="shared" si="3"/>
        <v>218.18878787878793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89.5</v>
      </c>
      <c r="AJ92" s="9">
        <f t="shared" si="8"/>
        <v>0.29248366013071897</v>
      </c>
      <c r="AK92" s="9">
        <f t="shared" si="9"/>
        <v>0.29248366013071897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Forward!K93+('Swap - Encargos'!X10)</f>
        <v>121</v>
      </c>
      <c r="L93" s="4">
        <f>Forward!L93+('Swap - Encargos'!Y10)</f>
        <v>226</v>
      </c>
      <c r="M93" s="4">
        <f>Forward!M93+('Swap - Encargos'!Z10)</f>
        <v>229</v>
      </c>
      <c r="N93" s="4">
        <f>Forward!N93+('Swap - Encargos'!AA10)</f>
        <v>219</v>
      </c>
      <c r="O93" s="4">
        <f>Forward!O93+('Swap - Encargos'!AB10)</f>
        <v>213</v>
      </c>
      <c r="P93" s="4">
        <f>Forward!P93+('Swap - Encargos'!AC10)</f>
        <v>202</v>
      </c>
      <c r="Q93" s="4">
        <f>Forward!Q93+('Swap - Encargos'!AD10)</f>
        <v>199</v>
      </c>
      <c r="R93" s="4">
        <f>Forward!R93+('Swap - Encargos'!AE10)</f>
        <v>195</v>
      </c>
      <c r="S93" s="4">
        <f>Forward!S93+('Swap - Encargos'!AF10)</f>
        <v>187</v>
      </c>
      <c r="T93" s="4">
        <f>Forward!T93+('Swap - Encargos'!AG10)</f>
        <v>184</v>
      </c>
      <c r="U93" s="4">
        <f>Forward!U93</f>
        <v>0</v>
      </c>
      <c r="V93" s="6"/>
      <c r="W93" s="20">
        <f t="shared" si="0"/>
        <v>211.05555555555554</v>
      </c>
      <c r="X93" s="20">
        <f t="shared" si="1"/>
        <v>224.68636363636358</v>
      </c>
      <c r="Y93" s="23">
        <f t="shared" si="2"/>
        <v>211.05</v>
      </c>
      <c r="Z93" s="23">
        <f t="shared" si="3"/>
        <v>218.18878787878793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94.944444444444457</v>
      </c>
      <c r="AJ93" s="9">
        <f t="shared" si="8"/>
        <v>0.31027596223674658</v>
      </c>
      <c r="AK93" s="9">
        <f t="shared" si="9"/>
        <v>0.31027596223674658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Forward!K94+('Swap - Encargos'!X11)</f>
        <v>141</v>
      </c>
      <c r="L94" s="4">
        <f>Forward!L94+('Swap - Encargos'!Y11)</f>
        <v>218</v>
      </c>
      <c r="M94" s="4">
        <f>Forward!M94+('Swap - Encargos'!Z11)</f>
        <v>226</v>
      </c>
      <c r="N94" s="4">
        <f>Forward!N94+('Swap - Encargos'!AA11)</f>
        <v>220</v>
      </c>
      <c r="O94" s="4">
        <f>Forward!O94+('Swap - Encargos'!AB11)</f>
        <v>213</v>
      </c>
      <c r="P94" s="4">
        <f>Forward!P94+('Swap - Encargos'!AC11)</f>
        <v>204</v>
      </c>
      <c r="Q94" s="4">
        <f>Forward!Q94+('Swap - Encargos'!AD11)</f>
        <v>201</v>
      </c>
      <c r="R94" s="4">
        <f>Forward!R94+('Swap - Encargos'!AE11)</f>
        <v>195</v>
      </c>
      <c r="S94" s="4">
        <f>Forward!S94+('Swap - Encargos'!AF11)</f>
        <v>190</v>
      </c>
      <c r="T94" s="4">
        <f>Forward!T94+('Swap - Encargos'!AG11)</f>
        <v>184</v>
      </c>
      <c r="U94" s="4">
        <f>Forward!U94</f>
        <v>0</v>
      </c>
      <c r="V94" s="6"/>
      <c r="W94" s="20">
        <f t="shared" si="0"/>
        <v>212.55555555555554</v>
      </c>
      <c r="X94" s="20">
        <f t="shared" si="1"/>
        <v>224.68636363636358</v>
      </c>
      <c r="Y94" s="23">
        <f t="shared" si="2"/>
        <v>212</v>
      </c>
      <c r="Z94" s="23">
        <f t="shared" si="3"/>
        <v>218.18878787878793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93.444444444444457</v>
      </c>
      <c r="AJ94" s="9">
        <f t="shared" si="8"/>
        <v>0.30537400145243287</v>
      </c>
      <c r="AK94" s="9">
        <f t="shared" si="9"/>
        <v>0.30537400145243287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Forward!K95+('Swap - Encargos'!X12)</f>
        <v>118</v>
      </c>
      <c r="L95" s="4">
        <f>Forward!L95+('Swap - Encargos'!Y12)</f>
        <v>187</v>
      </c>
      <c r="M95" s="4">
        <f>Forward!M95+('Swap - Encargos'!Z12)</f>
        <v>205</v>
      </c>
      <c r="N95" s="4">
        <f>Forward!N95+('Swap - Encargos'!AA12)</f>
        <v>205</v>
      </c>
      <c r="O95" s="4">
        <f>Forward!O95+('Swap - Encargos'!AB12)</f>
        <v>199</v>
      </c>
      <c r="P95" s="4">
        <f>Forward!P95+('Swap - Encargos'!AC12)</f>
        <v>195</v>
      </c>
      <c r="Q95" s="4">
        <f>Forward!Q95+('Swap - Encargos'!AD12)</f>
        <v>193</v>
      </c>
      <c r="R95" s="4">
        <f>Forward!R95+('Swap - Encargos'!AE12)</f>
        <v>188</v>
      </c>
      <c r="S95" s="4">
        <f>Forward!S95+('Swap - Encargos'!AF12)</f>
        <v>183</v>
      </c>
      <c r="T95" s="4">
        <f>Forward!T95+('Swap - Encargos'!AG12)</f>
        <v>177</v>
      </c>
      <c r="U95" s="4">
        <f>Forward!U95</f>
        <v>0</v>
      </c>
      <c r="V95" s="6"/>
      <c r="W95" s="20">
        <f t="shared" si="0"/>
        <v>191.75</v>
      </c>
      <c r="X95" s="20">
        <f t="shared" si="1"/>
        <v>224.68636363636358</v>
      </c>
      <c r="Y95" s="23">
        <f t="shared" si="2"/>
        <v>194.35</v>
      </c>
      <c r="Z95" s="23">
        <f t="shared" si="3"/>
        <v>218.18878787878793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114.25</v>
      </c>
      <c r="AJ95" s="9">
        <f t="shared" si="8"/>
        <v>0.37336601307189543</v>
      </c>
      <c r="AK95" s="9">
        <f t="shared" si="9"/>
        <v>0.37336601307189543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Forward!K96+('Swap - Encargos'!X13)</f>
        <v>112</v>
      </c>
      <c r="L96" s="4">
        <f>Forward!L96+('Swap - Encargos'!Y13)</f>
        <v>144</v>
      </c>
      <c r="M96" s="4">
        <f>Forward!M96+('Swap - Encargos'!Z13)</f>
        <v>186</v>
      </c>
      <c r="N96" s="4">
        <f>Forward!N96+('Swap - Encargos'!AA13)</f>
        <v>193</v>
      </c>
      <c r="O96" s="4">
        <f>Forward!O96+('Swap - Encargos'!AB13)</f>
        <v>187</v>
      </c>
      <c r="P96" s="4">
        <f>Forward!P96+('Swap - Encargos'!AC13)</f>
        <v>195</v>
      </c>
      <c r="Q96" s="4">
        <f>Forward!Q96+('Swap - Encargos'!AD13)</f>
        <v>193</v>
      </c>
      <c r="R96" s="4">
        <f>Forward!R96+('Swap - Encargos'!AE13)</f>
        <v>188</v>
      </c>
      <c r="S96" s="4">
        <f>Forward!S96+('Swap - Encargos'!AF13)</f>
        <v>182</v>
      </c>
      <c r="T96" s="4">
        <f>Forward!T96+('Swap - Encargos'!AG13)</f>
        <v>178</v>
      </c>
      <c r="U96" s="4">
        <f>Forward!U96</f>
        <v>0</v>
      </c>
      <c r="V96" s="6"/>
      <c r="W96" s="20">
        <f t="shared" si="0"/>
        <v>169.83333333333334</v>
      </c>
      <c r="X96" s="20">
        <f t="shared" si="1"/>
        <v>224.68636363636358</v>
      </c>
      <c r="Y96" s="23">
        <f t="shared" si="2"/>
        <v>178.23333333333332</v>
      </c>
      <c r="Z96" s="23">
        <f t="shared" si="3"/>
        <v>218.18878787878793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136.16666666666666</v>
      </c>
      <c r="AJ96" s="9">
        <f t="shared" si="8"/>
        <v>0.44498910675381259</v>
      </c>
      <c r="AK96" s="9">
        <f t="shared" si="9"/>
        <v>0.44498910675381259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Forward!K97+('Swap - Encargos'!X14)</f>
        <v>114</v>
      </c>
      <c r="L97" s="4">
        <f>Forward!L97+('Swap - Encargos'!Y14)</f>
        <v>138</v>
      </c>
      <c r="M97" s="4">
        <f>Forward!M97+('Swap - Encargos'!Z14)</f>
        <v>178</v>
      </c>
      <c r="N97" s="4">
        <f>Forward!N97+('Swap - Encargos'!AA14)</f>
        <v>192</v>
      </c>
      <c r="O97" s="4">
        <f>Forward!O97+('Swap - Encargos'!AB14)</f>
        <v>182</v>
      </c>
      <c r="P97" s="4">
        <f>Forward!P97+('Swap - Encargos'!AC14)</f>
        <v>196</v>
      </c>
      <c r="Q97" s="4">
        <f>Forward!Q97+('Swap - Encargos'!AD14)</f>
        <v>191</v>
      </c>
      <c r="R97" s="4">
        <f>Forward!R97+('Swap - Encargos'!AE14)</f>
        <v>185</v>
      </c>
      <c r="S97" s="4">
        <f>Forward!S97+('Swap - Encargos'!AF14)</f>
        <v>181</v>
      </c>
      <c r="T97" s="4">
        <f>Forward!T97+('Swap - Encargos'!AG14)</f>
        <v>177</v>
      </c>
      <c r="U97" s="4">
        <f>Forward!U97</f>
        <v>0</v>
      </c>
      <c r="V97" s="6"/>
      <c r="W97" s="20">
        <f t="shared" si="0"/>
        <v>167.16666666666666</v>
      </c>
      <c r="X97" s="20">
        <f t="shared" si="1"/>
        <v>224.68636363636358</v>
      </c>
      <c r="Y97" s="23">
        <f t="shared" si="2"/>
        <v>175.83333333333334</v>
      </c>
      <c r="Z97" s="23">
        <f t="shared" si="3"/>
        <v>218.18878787878793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138.83333333333334</v>
      </c>
      <c r="AJ97" s="9">
        <f t="shared" si="8"/>
        <v>0.45370370370370372</v>
      </c>
      <c r="AK97" s="9">
        <f t="shared" si="9"/>
        <v>0.45370370370370372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Forward!L98+('Swap - Encargos'!Y15)</f>
        <v>130</v>
      </c>
      <c r="M98" s="4">
        <f>Forward!M98+('Swap - Encargos'!Z15)</f>
        <v>150</v>
      </c>
      <c r="N98" s="4">
        <f>Forward!N98+('Swap - Encargos'!AA15)</f>
        <v>166</v>
      </c>
      <c r="O98" s="4">
        <f>Forward!O98+('Swap - Encargos'!AB15)</f>
        <v>180</v>
      </c>
      <c r="P98" s="4">
        <f>Forward!P98+('Swap - Encargos'!AC15)</f>
        <v>199</v>
      </c>
      <c r="Q98" s="4">
        <f>Forward!Q98+('Swap - Encargos'!AD15)</f>
        <v>194</v>
      </c>
      <c r="R98" s="4">
        <f>Forward!R98+('Swap - Encargos'!AE15)</f>
        <v>191</v>
      </c>
      <c r="S98" s="4">
        <f>Forward!S98+('Swap - Encargos'!AF15)</f>
        <v>187</v>
      </c>
      <c r="T98" s="4">
        <f>Forward!T98+('Swap - Encargos'!AG15)</f>
        <v>182</v>
      </c>
      <c r="U98" s="4">
        <f>Forward!U98</f>
        <v>0</v>
      </c>
      <c r="V98" s="6"/>
      <c r="W98" s="20">
        <f t="shared" si="0"/>
        <v>148.66666666666666</v>
      </c>
      <c r="X98" s="20">
        <f t="shared" si="1"/>
        <v>224.68636363636358</v>
      </c>
      <c r="Y98" s="23">
        <f t="shared" si="2"/>
        <v>165</v>
      </c>
      <c r="Z98" s="23">
        <f t="shared" si="3"/>
        <v>218.18878787878793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168.13333333333335</v>
      </c>
      <c r="AJ98" s="9">
        <f t="shared" si="8"/>
        <v>0.53072390572390582</v>
      </c>
      <c r="AK98" s="9">
        <f t="shared" si="9"/>
        <v>0.53072390572390582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Forward!L99+('Swap - Encargos'!Y16)</f>
        <v>130</v>
      </c>
      <c r="M99" s="4">
        <f>Forward!M99+('Swap - Encargos'!Z16)</f>
        <v>142</v>
      </c>
      <c r="N99" s="4">
        <f>Forward!N99+('Swap - Encargos'!AA16)</f>
        <v>157</v>
      </c>
      <c r="O99" s="4">
        <f>Forward!O99+('Swap - Encargos'!AB16)</f>
        <v>166</v>
      </c>
      <c r="P99" s="4">
        <f>Forward!P99+('Swap - Encargos'!AC16)</f>
        <v>202</v>
      </c>
      <c r="Q99" s="4">
        <f>Forward!Q99+('Swap - Encargos'!AD16)</f>
        <v>201</v>
      </c>
      <c r="R99" s="4">
        <f>Forward!R99+('Swap - Encargos'!AE16)</f>
        <v>194</v>
      </c>
      <c r="S99" s="4">
        <f>Forward!S99+('Swap - Encargos'!AF16)</f>
        <v>191</v>
      </c>
      <c r="T99" s="4">
        <f>Forward!T99+('Swap - Encargos'!AG16)</f>
        <v>186</v>
      </c>
      <c r="U99" s="4">
        <f>Forward!U99</f>
        <v>0</v>
      </c>
      <c r="V99" s="6"/>
      <c r="W99" s="20">
        <f t="shared" si="0"/>
        <v>144</v>
      </c>
      <c r="X99" s="20">
        <f t="shared" si="1"/>
        <v>224.68636363636358</v>
      </c>
      <c r="Y99" s="23">
        <f t="shared" si="2"/>
        <v>160.58333333333334</v>
      </c>
      <c r="Z99" s="23">
        <f t="shared" si="3"/>
        <v>218.18878787878793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172.8</v>
      </c>
      <c r="AJ99" s="9">
        <f t="shared" si="8"/>
        <v>0.54545454545454553</v>
      </c>
      <c r="AK99" s="9">
        <f t="shared" si="9"/>
        <v>0.54545454545454553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Forward!L100+('Swap - Encargos'!Y17)</f>
        <v>124</v>
      </c>
      <c r="M100" s="4">
        <f>Forward!M100+('Swap - Encargos'!Z17)</f>
        <v>137</v>
      </c>
      <c r="N100" s="4">
        <f>Forward!N100+('Swap - Encargos'!AA17)</f>
        <v>151</v>
      </c>
      <c r="O100" s="4">
        <f>Forward!O100+('Swap - Encargos'!AB17)</f>
        <v>160</v>
      </c>
      <c r="P100" s="4">
        <f>Forward!P100+('Swap - Encargos'!AC17)</f>
        <v>180</v>
      </c>
      <c r="Q100" s="4">
        <f>Forward!Q100+('Swap - Encargos'!AD17)</f>
        <v>194</v>
      </c>
      <c r="R100" s="4">
        <f>Forward!R100+('Swap - Encargos'!AE17)</f>
        <v>186</v>
      </c>
      <c r="S100" s="4">
        <f>Forward!S100+('Swap - Encargos'!AF17)</f>
        <v>184</v>
      </c>
      <c r="T100" s="4">
        <f>Forward!T100+('Swap - Encargos'!AG17)</f>
        <v>178</v>
      </c>
      <c r="U100" s="4">
        <f>Forward!U100</f>
        <v>0</v>
      </c>
      <c r="V100" s="6"/>
      <c r="W100" s="20">
        <f t="shared" si="0"/>
        <v>139.33333333333334</v>
      </c>
      <c r="X100" s="20">
        <f t="shared" si="1"/>
        <v>224.68636363636358</v>
      </c>
      <c r="Y100" s="23">
        <f t="shared" si="2"/>
        <v>152.73333333333332</v>
      </c>
      <c r="Z100" s="23">
        <f t="shared" si="3"/>
        <v>218.18878787878793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177.46666666666667</v>
      </c>
      <c r="AJ100" s="9">
        <f t="shared" si="8"/>
        <v>0.56018518518518512</v>
      </c>
      <c r="AK100" s="9">
        <f t="shared" si="9"/>
        <v>0.56018518518518512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Forward!L101+('Swap - Encargos'!Y18)</f>
        <v>122</v>
      </c>
      <c r="M101" s="4">
        <f>Forward!M101+('Swap - Encargos'!Z18)</f>
        <v>126</v>
      </c>
      <c r="N101" s="4">
        <f>Forward!N101+('Swap - Encargos'!AA18)</f>
        <v>135</v>
      </c>
      <c r="O101" s="4">
        <f>Forward!O101+('Swap - Encargos'!AB18)</f>
        <v>149</v>
      </c>
      <c r="P101" s="4">
        <f>Forward!P101+('Swap - Encargos'!AC18)</f>
        <v>170</v>
      </c>
      <c r="Q101" s="4">
        <f>Forward!Q101+('Swap - Encargos'!AD18)</f>
        <v>185</v>
      </c>
      <c r="R101" s="4">
        <f>Forward!R101+('Swap - Encargos'!AE18)</f>
        <v>186</v>
      </c>
      <c r="S101" s="4">
        <f>Forward!S101+('Swap - Encargos'!AF18)</f>
        <v>183</v>
      </c>
      <c r="T101" s="4">
        <f>Forward!T101+('Swap - Encargos'!AG18)</f>
        <v>180</v>
      </c>
      <c r="U101" s="4">
        <f>Forward!U101</f>
        <v>0</v>
      </c>
      <c r="V101" s="6"/>
      <c r="W101" s="20">
        <f t="shared" si="0"/>
        <v>129.91666666666666</v>
      </c>
      <c r="X101" s="20">
        <f t="shared" si="1"/>
        <v>224.68636363636358</v>
      </c>
      <c r="Y101" s="23">
        <f t="shared" si="2"/>
        <v>143.55000000000001</v>
      </c>
      <c r="Z101" s="23">
        <f t="shared" si="3"/>
        <v>218.18878787878793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186.88333333333335</v>
      </c>
      <c r="AJ101" s="9">
        <f t="shared" si="8"/>
        <v>0.58990951178451179</v>
      </c>
      <c r="AK101" s="9">
        <f t="shared" si="9"/>
        <v>0.58990951178451179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Forward!L102+('Swap - Encargos'!Y19)</f>
        <v>128</v>
      </c>
      <c r="M102" s="4">
        <f>Forward!M102+('Swap - Encargos'!Z19)</f>
        <v>129</v>
      </c>
      <c r="N102" s="4">
        <f>Forward!N102+('Swap - Encargos'!AA19)</f>
        <v>140</v>
      </c>
      <c r="O102" s="4">
        <f>Forward!O102+('Swap - Encargos'!AB19)</f>
        <v>153</v>
      </c>
      <c r="P102" s="4">
        <f>Forward!P102+('Swap - Encargos'!AC19)</f>
        <v>167</v>
      </c>
      <c r="Q102" s="4">
        <f>Forward!Q102+('Swap - Encargos'!AD19)</f>
        <v>180</v>
      </c>
      <c r="R102" s="4">
        <f>Forward!R102+('Swap - Encargos'!AE19)</f>
        <v>181</v>
      </c>
      <c r="S102" s="4">
        <f>Forward!S102+('Swap - Encargos'!AF19)</f>
        <v>176</v>
      </c>
      <c r="T102" s="4">
        <f>Forward!T102+('Swap - Encargos'!AG19)</f>
        <v>176</v>
      </c>
      <c r="U102" s="4">
        <f>Forward!U102</f>
        <v>0</v>
      </c>
      <c r="V102" s="6"/>
      <c r="W102" s="20">
        <f t="shared" si="0"/>
        <v>135.11111111111111</v>
      </c>
      <c r="X102" s="20">
        <f t="shared" si="1"/>
        <v>224.68636363636358</v>
      </c>
      <c r="Y102" s="23">
        <f t="shared" si="2"/>
        <v>146.86666666666667</v>
      </c>
      <c r="Z102" s="23">
        <f t="shared" si="3"/>
        <v>218.18878787878793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181.6888888888889</v>
      </c>
      <c r="AJ102" s="9">
        <f t="shared" si="8"/>
        <v>0.57351290684624023</v>
      </c>
      <c r="AK102" s="9">
        <f t="shared" si="9"/>
        <v>0.57351290684624023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Forward!L103+('Swap - Encargos'!Y20)</f>
        <v>128</v>
      </c>
      <c r="M103" s="4">
        <f>Forward!M103+('Swap - Encargos'!Z20)</f>
        <v>129</v>
      </c>
      <c r="N103" s="4">
        <f>Forward!N103+('Swap - Encargos'!AA20)</f>
        <v>144</v>
      </c>
      <c r="O103" s="4">
        <f>Forward!O103+('Swap - Encargos'!AB20)</f>
        <v>152</v>
      </c>
      <c r="P103" s="4">
        <f>Forward!P103+('Swap - Encargos'!AC20)</f>
        <v>162</v>
      </c>
      <c r="Q103" s="4">
        <f>Forward!Q103+('Swap - Encargos'!AD20)</f>
        <v>178</v>
      </c>
      <c r="R103" s="4">
        <f>Forward!R103+('Swap - Encargos'!AE20)</f>
        <v>176</v>
      </c>
      <c r="S103" s="4">
        <f>Forward!S103+('Swap - Encargos'!AF20)</f>
        <v>175</v>
      </c>
      <c r="T103" s="4">
        <f>Forward!T103+('Swap - Encargos'!AG20)</f>
        <v>170</v>
      </c>
      <c r="U103" s="4">
        <f>Forward!U103</f>
        <v>0</v>
      </c>
      <c r="V103" s="6"/>
      <c r="W103" s="20">
        <f t="shared" si="0"/>
        <v>137</v>
      </c>
      <c r="X103" s="20">
        <f t="shared" si="1"/>
        <v>224.68636363636358</v>
      </c>
      <c r="Y103" s="23">
        <f t="shared" si="2"/>
        <v>147.16666666666666</v>
      </c>
      <c r="Z103" s="23">
        <f t="shared" si="3"/>
        <v>218.18878787878793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179.8</v>
      </c>
      <c r="AJ103" s="9">
        <f t="shared" si="8"/>
        <v>0.56755050505050508</v>
      </c>
      <c r="AK103" s="9">
        <f t="shared" si="9"/>
        <v>0.56755050505050508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Forward!L104+('Swap - Encargos'!Y21)</f>
        <v>131</v>
      </c>
      <c r="M104" s="4">
        <f>Forward!M104+('Swap - Encargos'!Z21)</f>
        <v>131</v>
      </c>
      <c r="N104" s="4">
        <f>Forward!N104+('Swap - Encargos'!AA21)</f>
        <v>145</v>
      </c>
      <c r="O104" s="4">
        <f>Forward!O104+('Swap - Encargos'!AB21)</f>
        <v>153</v>
      </c>
      <c r="P104" s="4">
        <f>Forward!P104+('Swap - Encargos'!AC21)</f>
        <v>159</v>
      </c>
      <c r="Q104" s="4">
        <f>Forward!Q104+('Swap - Encargos'!AD21)</f>
        <v>174</v>
      </c>
      <c r="R104" s="4">
        <f>Forward!R104+('Swap - Encargos'!AE21)</f>
        <v>171</v>
      </c>
      <c r="S104" s="4">
        <f>Forward!S104+('Swap - Encargos'!AF21)</f>
        <v>169</v>
      </c>
      <c r="T104" s="4">
        <f>Forward!T104+('Swap - Encargos'!AG21)</f>
        <v>169</v>
      </c>
      <c r="U104" s="4">
        <f>Forward!U104</f>
        <v>0</v>
      </c>
      <c r="V104" s="6"/>
      <c r="W104" s="20">
        <f t="shared" si="0"/>
        <v>139.33333333333334</v>
      </c>
      <c r="X104" s="20">
        <f t="shared" si="1"/>
        <v>224.68636363636358</v>
      </c>
      <c r="Y104" s="23">
        <f t="shared" si="2"/>
        <v>148.1</v>
      </c>
      <c r="Z104" s="23">
        <f t="shared" si="3"/>
        <v>218.18878787878793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177.46666666666667</v>
      </c>
      <c r="AJ104" s="9">
        <f t="shared" si="8"/>
        <v>0.56018518518518512</v>
      </c>
      <c r="AK104" s="9">
        <f t="shared" si="9"/>
        <v>0.56018518518518512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Forward!L105+('Swap - Encargos'!Y22)</f>
        <v>131</v>
      </c>
      <c r="M105" s="4">
        <f>Forward!M105+('Swap - Encargos'!Z22)</f>
        <v>128</v>
      </c>
      <c r="N105" s="4">
        <f>Forward!N105+('Swap - Encargos'!AA22)</f>
        <v>143</v>
      </c>
      <c r="O105" s="4">
        <f>Forward!O105+('Swap - Encargos'!AB22)</f>
        <v>151</v>
      </c>
      <c r="P105" s="4">
        <f>Forward!P105+('Swap - Encargos'!AC22)</f>
        <v>162</v>
      </c>
      <c r="Q105" s="4">
        <f>Forward!Q105+('Swap - Encargos'!AD22)</f>
        <v>174</v>
      </c>
      <c r="R105" s="4">
        <f>Forward!R105+('Swap - Encargos'!AE22)</f>
        <v>172</v>
      </c>
      <c r="S105" s="4">
        <f>Forward!S105+('Swap - Encargos'!AF22)</f>
        <v>171</v>
      </c>
      <c r="T105" s="4">
        <f>Forward!T105+('Swap - Encargos'!AG22)</f>
        <v>166</v>
      </c>
      <c r="U105" s="4">
        <f>Forward!U105</f>
        <v>0</v>
      </c>
      <c r="V105" s="6"/>
      <c r="W105" s="20">
        <f t="shared" si="0"/>
        <v>137.88888888888889</v>
      </c>
      <c r="X105" s="20">
        <f t="shared" si="1"/>
        <v>224.68636363636358</v>
      </c>
      <c r="Y105" s="23">
        <f t="shared" si="2"/>
        <v>148.01666666666668</v>
      </c>
      <c r="Z105" s="23">
        <f t="shared" si="3"/>
        <v>218.18878787878793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178.91111111111113</v>
      </c>
      <c r="AJ105" s="9">
        <f t="shared" si="8"/>
        <v>0.56474466891133557</v>
      </c>
      <c r="AK105" s="9">
        <f t="shared" si="9"/>
        <v>0.56474466891133557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Forward!L106+('Swap - Encargos'!Y23)</f>
        <v>131</v>
      </c>
      <c r="M106" s="4">
        <f>Forward!M106+('Swap - Encargos'!Z23)</f>
        <v>124</v>
      </c>
      <c r="N106" s="4">
        <f>Forward!N106+('Swap - Encargos'!AA23)</f>
        <v>136</v>
      </c>
      <c r="O106" s="4">
        <f>Forward!O106+('Swap - Encargos'!AB23)</f>
        <v>145</v>
      </c>
      <c r="P106" s="4">
        <f>Forward!P106+('Swap - Encargos'!AC23)</f>
        <v>161</v>
      </c>
      <c r="Q106" s="4">
        <f>Forward!Q106+('Swap - Encargos'!AD23)</f>
        <v>173</v>
      </c>
      <c r="R106" s="4">
        <f>Forward!R106+('Swap - Encargos'!AE23)</f>
        <v>173</v>
      </c>
      <c r="S106" s="4">
        <f>Forward!S106+('Swap - Encargos'!AF23)</f>
        <v>168</v>
      </c>
      <c r="T106" s="4">
        <f>Forward!T106+('Swap - Encargos'!AG23)</f>
        <v>167</v>
      </c>
      <c r="U106" s="4">
        <f>Forward!U106</f>
        <v>0</v>
      </c>
      <c r="V106" s="6"/>
      <c r="W106" s="20">
        <f t="shared" si="0"/>
        <v>133.44444444444446</v>
      </c>
      <c r="X106" s="20">
        <f t="shared" si="1"/>
        <v>224.68636363636358</v>
      </c>
      <c r="Y106" s="23">
        <f t="shared" si="2"/>
        <v>145</v>
      </c>
      <c r="Z106" s="23">
        <f t="shared" si="3"/>
        <v>218.18878787878793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183.35555555555555</v>
      </c>
      <c r="AJ106" s="9">
        <f t="shared" si="8"/>
        <v>0.57877384960718292</v>
      </c>
      <c r="AK106" s="9">
        <f t="shared" si="9"/>
        <v>0.57877384960718292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Forward!L107+('Swap - Encargos'!Y24)</f>
        <v>132</v>
      </c>
      <c r="M107" s="4">
        <f>Forward!M107+('Swap - Encargos'!Z24)</f>
        <v>124</v>
      </c>
      <c r="N107" s="4">
        <f>Forward!N107+('Swap - Encargos'!AA24)</f>
        <v>140</v>
      </c>
      <c r="O107" s="4">
        <f>Forward!O107+('Swap - Encargos'!AB24)</f>
        <v>152</v>
      </c>
      <c r="P107" s="4">
        <f>Forward!P107+('Swap - Encargos'!AC24)</f>
        <v>157</v>
      </c>
      <c r="Q107" s="4">
        <f>Forward!Q107+('Swap - Encargos'!AD24)</f>
        <v>170</v>
      </c>
      <c r="R107" s="4">
        <f>Forward!R107+('Swap - Encargos'!AE24)</f>
        <v>171</v>
      </c>
      <c r="S107" s="4">
        <f>Forward!S107+('Swap - Encargos'!AF24)</f>
        <v>169</v>
      </c>
      <c r="T107" s="4">
        <f>Forward!T107+('Swap - Encargos'!AG24)</f>
        <v>166</v>
      </c>
      <c r="U107" s="4">
        <f>Forward!U107</f>
        <v>0</v>
      </c>
      <c r="V107" s="6"/>
      <c r="W107" s="20">
        <f t="shared" si="0"/>
        <v>137</v>
      </c>
      <c r="X107" s="20">
        <f t="shared" si="1"/>
        <v>224.68636363636358</v>
      </c>
      <c r="Y107" s="23">
        <f t="shared" si="2"/>
        <v>146.69999999999999</v>
      </c>
      <c r="Z107" s="23">
        <f t="shared" si="3"/>
        <v>218.18878787878793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179.8</v>
      </c>
      <c r="AJ107" s="9">
        <f t="shared" si="8"/>
        <v>0.56755050505050508</v>
      </c>
      <c r="AK107" s="9">
        <f t="shared" si="9"/>
        <v>0.56755050505050508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Forward!L108+('Swap - Encargos'!Y25)</f>
        <v>131</v>
      </c>
      <c r="M108" s="4">
        <f>Forward!M108+('Swap - Encargos'!Z25)</f>
        <v>139</v>
      </c>
      <c r="N108" s="4">
        <f>Forward!N108+('Swap - Encargos'!AA25)</f>
        <v>152</v>
      </c>
      <c r="O108" s="4">
        <f>Forward!O108+('Swap - Encargos'!AB25)</f>
        <v>159</v>
      </c>
      <c r="P108" s="4">
        <f>Forward!P108+('Swap - Encargos'!AC25)</f>
        <v>158</v>
      </c>
      <c r="Q108" s="4">
        <f>Forward!Q108+('Swap - Encargos'!AD25)</f>
        <v>170</v>
      </c>
      <c r="R108" s="4">
        <f>Forward!R108+('Swap - Encargos'!AE25)</f>
        <v>169</v>
      </c>
      <c r="S108" s="4">
        <f>Forward!S108+('Swap - Encargos'!AF25)</f>
        <v>168</v>
      </c>
      <c r="T108" s="4">
        <f>Forward!T108+('Swap - Encargos'!AG25)</f>
        <v>166</v>
      </c>
      <c r="U108" s="4">
        <f>Forward!U108</f>
        <v>0</v>
      </c>
      <c r="V108" s="6"/>
      <c r="W108" s="20">
        <f t="shared" si="0"/>
        <v>148.44444444444446</v>
      </c>
      <c r="X108" s="20">
        <f t="shared" si="1"/>
        <v>224.68636363636358</v>
      </c>
      <c r="Y108" s="23">
        <f t="shared" si="2"/>
        <v>154.30000000000001</v>
      </c>
      <c r="Z108" s="23">
        <f t="shared" si="3"/>
        <v>218.18878787878793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168.35555555555555</v>
      </c>
      <c r="AJ108" s="9">
        <f t="shared" si="8"/>
        <v>0.53142536475869806</v>
      </c>
      <c r="AK108" s="9">
        <f t="shared" si="9"/>
        <v>0.53142536475869806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Forward!L109+('Swap - Encargos'!Y26)</f>
        <v>131</v>
      </c>
      <c r="M109" s="4">
        <f>Forward!M109+('Swap - Encargos'!Z26)</f>
        <v>136</v>
      </c>
      <c r="N109" s="4">
        <f>Forward!N109+('Swap - Encargos'!AA26)</f>
        <v>167</v>
      </c>
      <c r="O109" s="4">
        <f>Forward!O109+('Swap - Encargos'!AB26)</f>
        <v>174</v>
      </c>
      <c r="P109" s="4">
        <f>Forward!P109+('Swap - Encargos'!AC26)</f>
        <v>175</v>
      </c>
      <c r="Q109" s="4">
        <f>Forward!Q109+('Swap - Encargos'!AD26)</f>
        <v>181</v>
      </c>
      <c r="R109" s="4">
        <f>Forward!R109+('Swap - Encargos'!AE26)</f>
        <v>179</v>
      </c>
      <c r="S109" s="4">
        <f>Forward!S109+('Swap - Encargos'!AF26)</f>
        <v>177</v>
      </c>
      <c r="T109" s="4">
        <f>Forward!T109+('Swap - Encargos'!AG26)</f>
        <v>175</v>
      </c>
      <c r="U109" s="4">
        <f>Forward!U109</f>
        <v>0</v>
      </c>
      <c r="V109" s="6"/>
      <c r="W109" s="20">
        <f t="shared" si="0"/>
        <v>157.80555555555554</v>
      </c>
      <c r="X109" s="20">
        <f t="shared" si="1"/>
        <v>224.68636363636358</v>
      </c>
      <c r="Y109" s="23">
        <f t="shared" si="2"/>
        <v>165.76666666666668</v>
      </c>
      <c r="Z109" s="23">
        <f t="shared" si="3"/>
        <v>218.18878787878793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158.99444444444447</v>
      </c>
      <c r="AJ109" s="9">
        <f t="shared" si="8"/>
        <v>0.50187640291806968</v>
      </c>
      <c r="AK109" s="9">
        <f t="shared" si="9"/>
        <v>0.50187640291806968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Forward!M110+('Swap - Encargos'!Z27)</f>
        <v>143</v>
      </c>
      <c r="N110" s="4">
        <f>Forward!N110+('Swap - Encargos'!AA27)</f>
        <v>157</v>
      </c>
      <c r="O110" s="4">
        <f>Forward!O110+('Swap - Encargos'!AB27)</f>
        <v>168</v>
      </c>
      <c r="P110" s="4">
        <f>Forward!P110+('Swap - Encargos'!AC27)</f>
        <v>190</v>
      </c>
      <c r="Q110" s="4">
        <f>Forward!Q110+('Swap - Encargos'!AD27)</f>
        <v>188</v>
      </c>
      <c r="R110" s="4">
        <f>Forward!R110+('Swap - Encargos'!AE27)</f>
        <v>188</v>
      </c>
      <c r="S110" s="4">
        <f>Forward!S110+('Swap - Encargos'!AF27)</f>
        <v>185</v>
      </c>
      <c r="T110" s="4">
        <f>Forward!T110+('Swap - Encargos'!AG27)</f>
        <v>183</v>
      </c>
      <c r="U110" s="4">
        <f>Forward!U110</f>
        <v>0</v>
      </c>
      <c r="V110" s="6"/>
      <c r="W110" s="20">
        <f t="shared" si="0"/>
        <v>156</v>
      </c>
      <c r="X110" s="20">
        <f t="shared" si="1"/>
        <v>224.68636363636358</v>
      </c>
      <c r="Y110" s="23">
        <f t="shared" si="2"/>
        <v>169.2</v>
      </c>
      <c r="Z110" s="23">
        <f t="shared" si="3"/>
        <v>218.18878787878793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190.5</v>
      </c>
      <c r="AJ110" s="9">
        <f t="shared" si="8"/>
        <v>0.54978354978354982</v>
      </c>
      <c r="AK110" s="9">
        <f t="shared" si="9"/>
        <v>0.54978354978354982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Forward!M111+('Swap - Encargos'!Z28)</f>
        <v>180</v>
      </c>
      <c r="N111" s="4">
        <f>Forward!N111+('Swap - Encargos'!AA28)</f>
        <v>238</v>
      </c>
      <c r="O111" s="4">
        <f>Forward!O111+('Swap - Encargos'!AB28)</f>
        <v>229</v>
      </c>
      <c r="P111" s="4">
        <f>Forward!P111+('Swap - Encargos'!AC28)</f>
        <v>222</v>
      </c>
      <c r="Q111" s="4">
        <f>Forward!Q111+('Swap - Encargos'!AD28)</f>
        <v>212</v>
      </c>
      <c r="R111" s="4">
        <f>Forward!R111+('Swap - Encargos'!AE28)</f>
        <v>206</v>
      </c>
      <c r="S111" s="4">
        <f>Forward!S111+('Swap - Encargos'!AF28)</f>
        <v>202</v>
      </c>
      <c r="T111" s="4">
        <f>Forward!T111+('Swap - Encargos'!AG28)</f>
        <v>197</v>
      </c>
      <c r="U111" s="4">
        <f>Forward!U111</f>
        <v>0</v>
      </c>
      <c r="V111" s="6"/>
      <c r="W111" s="20">
        <f t="shared" si="0"/>
        <v>216.83333333333334</v>
      </c>
      <c r="X111" s="20">
        <f t="shared" si="1"/>
        <v>224.68636363636358</v>
      </c>
      <c r="Y111" s="23">
        <f t="shared" si="2"/>
        <v>216.63333333333333</v>
      </c>
      <c r="Z111" s="23">
        <f t="shared" si="3"/>
        <v>218.18878787878793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129.66666666666666</v>
      </c>
      <c r="AJ111" s="9">
        <f t="shared" si="8"/>
        <v>0.37421837421837417</v>
      </c>
      <c r="AK111" s="9">
        <f t="shared" si="9"/>
        <v>0.37421837421837417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Forward!M112+('Swap - Encargos'!Z29)</f>
        <v>182</v>
      </c>
      <c r="N112" s="4">
        <f>Forward!N112+('Swap - Encargos'!AA29)</f>
        <v>223</v>
      </c>
      <c r="O112" s="4">
        <f>Forward!O112+('Swap - Encargos'!AB29)</f>
        <v>217</v>
      </c>
      <c r="P112" s="4">
        <f>Forward!P112+('Swap - Encargos'!AC29)</f>
        <v>210</v>
      </c>
      <c r="Q112" s="4">
        <f>Forward!Q112+('Swap - Encargos'!AD29)</f>
        <v>210</v>
      </c>
      <c r="R112" s="4">
        <f>Forward!R112+('Swap - Encargos'!AE29)</f>
        <v>207</v>
      </c>
      <c r="S112" s="4">
        <f>Forward!S112+('Swap - Encargos'!AF29)</f>
        <v>204</v>
      </c>
      <c r="T112" s="4">
        <f>Forward!T112+('Swap - Encargos'!AG29)</f>
        <v>197</v>
      </c>
      <c r="U112" s="4">
        <f>Forward!U112</f>
        <v>0</v>
      </c>
      <c r="V112" s="6"/>
      <c r="W112" s="20">
        <f t="shared" si="0"/>
        <v>208.88888888888889</v>
      </c>
      <c r="X112" s="20">
        <f t="shared" si="1"/>
        <v>224.68636363636358</v>
      </c>
      <c r="Y112" s="23">
        <f t="shared" si="2"/>
        <v>209.23333333333332</v>
      </c>
      <c r="Z112" s="23">
        <f t="shared" si="3"/>
        <v>218.18878787878793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137.61111111111111</v>
      </c>
      <c r="AJ112" s="9">
        <f t="shared" si="8"/>
        <v>0.39714606381273049</v>
      </c>
      <c r="AK112" s="9">
        <f t="shared" si="9"/>
        <v>0.39714606381273049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Forward!M113+('Swap - Encargos'!Z30)</f>
        <v>173</v>
      </c>
      <c r="N113" s="4">
        <f>Forward!N113+('Swap - Encargos'!AA30)</f>
        <v>205</v>
      </c>
      <c r="O113" s="4">
        <f>Forward!O113+('Swap - Encargos'!AB30)</f>
        <v>206</v>
      </c>
      <c r="P113" s="4">
        <f>Forward!P113+('Swap - Encargos'!AC30)</f>
        <v>202</v>
      </c>
      <c r="Q113" s="4">
        <f>Forward!Q113+('Swap - Encargos'!AD30)</f>
        <v>200</v>
      </c>
      <c r="R113" s="4">
        <f>Forward!R113+('Swap - Encargos'!AE30)</f>
        <v>192</v>
      </c>
      <c r="S113" s="4">
        <f>Forward!S113+('Swap - Encargos'!AF30)</f>
        <v>189</v>
      </c>
      <c r="T113" s="4">
        <f>Forward!T113+('Swap - Encargos'!AG30)</f>
        <v>183</v>
      </c>
      <c r="U113" s="4">
        <f>Forward!U113</f>
        <v>0</v>
      </c>
      <c r="V113" s="6"/>
      <c r="W113" s="20">
        <f t="shared" si="0"/>
        <v>197.08333333333334</v>
      </c>
      <c r="X113" s="20">
        <f t="shared" si="1"/>
        <v>224.68636363636358</v>
      </c>
      <c r="Y113" s="23">
        <f t="shared" si="2"/>
        <v>198.15</v>
      </c>
      <c r="Z113" s="23">
        <f t="shared" si="3"/>
        <v>218.18878787878793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149.41666666666666</v>
      </c>
      <c r="AJ113" s="9">
        <f t="shared" si="8"/>
        <v>0.43121693121693117</v>
      </c>
      <c r="AK113" s="9">
        <f t="shared" si="9"/>
        <v>0.43121693121693117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Forward!M114+('Swap - Encargos'!Z31)</f>
        <v>143</v>
      </c>
      <c r="N114" s="4">
        <f>Forward!N114+('Swap - Encargos'!AA31)</f>
        <v>182</v>
      </c>
      <c r="O114" s="4">
        <f>Forward!O114+('Swap - Encargos'!AB31)</f>
        <v>198</v>
      </c>
      <c r="P114" s="4">
        <f>Forward!P114+('Swap - Encargos'!AC31)</f>
        <v>194</v>
      </c>
      <c r="Q114" s="4">
        <f>Forward!Q114+('Swap - Encargos'!AD31)</f>
        <v>188</v>
      </c>
      <c r="R114" s="4">
        <f>Forward!R114+('Swap - Encargos'!AE31)</f>
        <v>183</v>
      </c>
      <c r="S114" s="4">
        <f>Forward!S114+('Swap - Encargos'!AF31)</f>
        <v>177</v>
      </c>
      <c r="T114" s="4">
        <f>Forward!T114+('Swap - Encargos'!AG31)</f>
        <v>175</v>
      </c>
      <c r="U114" s="4">
        <f>Forward!U114</f>
        <v>0</v>
      </c>
      <c r="V114" s="6"/>
      <c r="W114" s="20">
        <f t="shared" si="0"/>
        <v>180</v>
      </c>
      <c r="X114" s="20">
        <f t="shared" si="1"/>
        <v>224.68636363636358</v>
      </c>
      <c r="Y114" s="23">
        <f t="shared" si="2"/>
        <v>183.66666666666666</v>
      </c>
      <c r="Z114" s="23">
        <f t="shared" si="3"/>
        <v>218.18878787878793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166.5</v>
      </c>
      <c r="AJ114" s="9">
        <f t="shared" si="8"/>
        <v>0.48051948051948051</v>
      </c>
      <c r="AK114" s="9">
        <f t="shared" si="9"/>
        <v>0.48051948051948051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Forward!M115+('Swap - Encargos'!Z32)</f>
        <v>194</v>
      </c>
      <c r="N115" s="4">
        <f>Forward!N115+('Swap - Encargos'!AA32)</f>
        <v>209</v>
      </c>
      <c r="O115" s="4">
        <f>Forward!O115+('Swap - Encargos'!AB32)</f>
        <v>208</v>
      </c>
      <c r="P115" s="4">
        <f>Forward!P115+('Swap - Encargos'!AC32)</f>
        <v>200</v>
      </c>
      <c r="Q115" s="4">
        <f>Forward!Q115+('Swap - Encargos'!AD32)</f>
        <v>198</v>
      </c>
      <c r="R115" s="4">
        <f>Forward!R115+('Swap - Encargos'!AE32)</f>
        <v>192</v>
      </c>
      <c r="S115" s="4">
        <f>Forward!S115+('Swap - Encargos'!AF32)</f>
        <v>187</v>
      </c>
      <c r="T115" s="4">
        <f>Forward!T115+('Swap - Encargos'!AG32)</f>
        <v>183</v>
      </c>
      <c r="U115" s="4">
        <f>Forward!U115</f>
        <v>0</v>
      </c>
      <c r="V115" s="6"/>
      <c r="W115" s="20">
        <f t="shared" si="0"/>
        <v>204.5</v>
      </c>
      <c r="X115" s="20">
        <f t="shared" si="1"/>
        <v>224.68636363636358</v>
      </c>
      <c r="Y115" s="23">
        <f t="shared" si="2"/>
        <v>201.63333333333333</v>
      </c>
      <c r="Z115" s="23">
        <f t="shared" si="3"/>
        <v>218.18878787878793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142</v>
      </c>
      <c r="AJ115" s="9">
        <f t="shared" si="8"/>
        <v>0.40981240981240979</v>
      </c>
      <c r="AK115" s="9">
        <f t="shared" si="9"/>
        <v>0.40981240981240979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Forward!M116+('Swap - Encargos'!Z33)</f>
        <v>252</v>
      </c>
      <c r="N116" s="4">
        <f>Forward!N116+('Swap - Encargos'!AA33)</f>
        <v>232</v>
      </c>
      <c r="O116" s="4">
        <f>Forward!O116+('Swap - Encargos'!AB33)</f>
        <v>219</v>
      </c>
      <c r="P116" s="4">
        <f>Forward!P116+('Swap - Encargos'!AC33)</f>
        <v>202</v>
      </c>
      <c r="Q116" s="4">
        <f>Forward!Q116+('Swap - Encargos'!AD33)</f>
        <v>196</v>
      </c>
      <c r="R116" s="4">
        <f>Forward!R116+('Swap - Encargos'!AE33)</f>
        <v>191</v>
      </c>
      <c r="S116" s="4">
        <f>Forward!S116+('Swap - Encargos'!AF33)</f>
        <v>189</v>
      </c>
      <c r="T116" s="4">
        <f>Forward!T116+('Swap - Encargos'!AG33)</f>
        <v>181</v>
      </c>
      <c r="U116" s="4">
        <f>Forward!U116</f>
        <v>0</v>
      </c>
      <c r="V116" s="6"/>
      <c r="W116" s="20">
        <f t="shared" si="0"/>
        <v>226</v>
      </c>
      <c r="X116" s="20">
        <f t="shared" si="1"/>
        <v>224.68636363636358</v>
      </c>
      <c r="Y116" s="23">
        <f t="shared" si="2"/>
        <v>214.1</v>
      </c>
      <c r="Z116" s="23">
        <f t="shared" si="3"/>
        <v>218.18878787878793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120.5</v>
      </c>
      <c r="AJ116" s="9">
        <f t="shared" si="8"/>
        <v>0.34776334776334777</v>
      </c>
      <c r="AK116" s="9">
        <f t="shared" si="9"/>
        <v>0.34776334776334777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Forward!M117+('Swap - Encargos'!Z34)</f>
        <v>205</v>
      </c>
      <c r="N117" s="4">
        <f>Forward!N117+('Swap - Encargos'!AA34)</f>
        <v>225</v>
      </c>
      <c r="O117" s="4">
        <f>Forward!O117+('Swap - Encargos'!AB34)</f>
        <v>213</v>
      </c>
      <c r="P117" s="4">
        <f>Forward!P117+('Swap - Encargos'!AC34)</f>
        <v>202</v>
      </c>
      <c r="Q117" s="4">
        <f>Forward!Q117+('Swap - Encargos'!AD34)</f>
        <v>197</v>
      </c>
      <c r="R117" s="4">
        <f>Forward!R117+('Swap - Encargos'!AE34)</f>
        <v>192</v>
      </c>
      <c r="S117" s="4">
        <f>Forward!S117+('Swap - Encargos'!AF34)</f>
        <v>185</v>
      </c>
      <c r="T117" s="4">
        <f>Forward!T117+('Swap - Encargos'!AG34)</f>
        <v>183</v>
      </c>
      <c r="U117" s="4">
        <f>Forward!U117</f>
        <v>0</v>
      </c>
      <c r="V117" s="6"/>
      <c r="W117" s="20">
        <f t="shared" si="0"/>
        <v>213.75</v>
      </c>
      <c r="X117" s="20">
        <f t="shared" si="1"/>
        <v>224.68636363636358</v>
      </c>
      <c r="Y117" s="23">
        <f t="shared" si="2"/>
        <v>206.88333333333333</v>
      </c>
      <c r="Z117" s="23">
        <f t="shared" si="3"/>
        <v>218.18878787878793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132.75</v>
      </c>
      <c r="AJ117" s="9">
        <f t="shared" si="8"/>
        <v>0.38311688311688313</v>
      </c>
      <c r="AK117" s="9">
        <f t="shared" si="9"/>
        <v>0.38311688311688313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Forward!M118+('Swap - Encargos'!Z35)</f>
        <v>248</v>
      </c>
      <c r="N118" s="4">
        <f>Forward!N118+('Swap - Encargos'!AA35)</f>
        <v>238</v>
      </c>
      <c r="O118" s="4">
        <f>Forward!O118+('Swap - Encargos'!AB35)</f>
        <v>220</v>
      </c>
      <c r="P118" s="4">
        <f>Forward!P118+('Swap - Encargos'!AC35)</f>
        <v>203</v>
      </c>
      <c r="Q118" s="4">
        <f>Forward!Q118+('Swap - Encargos'!AD35)</f>
        <v>201</v>
      </c>
      <c r="R118" s="4">
        <f>Forward!R118+('Swap - Encargos'!AE35)</f>
        <v>194</v>
      </c>
      <c r="S118" s="4">
        <f>Forward!S118+('Swap - Encargos'!AF35)</f>
        <v>189</v>
      </c>
      <c r="T118" s="4">
        <f>Forward!T118+('Swap - Encargos'!AG35)</f>
        <v>185</v>
      </c>
      <c r="U118" s="4">
        <f>Forward!U118</f>
        <v>0</v>
      </c>
      <c r="V118" s="6"/>
      <c r="W118" s="20">
        <f t="shared" si="0"/>
        <v>225.33333333333334</v>
      </c>
      <c r="X118" s="20">
        <f t="shared" si="1"/>
        <v>224.68636363636358</v>
      </c>
      <c r="Y118" s="23">
        <f t="shared" si="2"/>
        <v>214.8</v>
      </c>
      <c r="Z118" s="23">
        <f t="shared" si="3"/>
        <v>218.18878787878793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121.16666666666666</v>
      </c>
      <c r="AJ118" s="9">
        <f t="shared" si="8"/>
        <v>0.34968734968734966</v>
      </c>
      <c r="AK118" s="9">
        <f t="shared" si="9"/>
        <v>0.34968734968734966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Forward!M119+('Swap - Encargos'!Z36)</f>
        <v>341</v>
      </c>
      <c r="N119" s="4">
        <f>Forward!N119+('Swap - Encargos'!AA36)</f>
        <v>266</v>
      </c>
      <c r="O119" s="4">
        <f>Forward!O119+('Swap - Encargos'!AB36)</f>
        <v>223</v>
      </c>
      <c r="P119" s="4">
        <f>Forward!P119+('Swap - Encargos'!AC36)</f>
        <v>201</v>
      </c>
      <c r="Q119" s="4">
        <f>Forward!Q119+('Swap - Encargos'!AD36)</f>
        <v>198</v>
      </c>
      <c r="R119" s="4">
        <f>Forward!R119+('Swap - Encargos'!AE36)</f>
        <v>193</v>
      </c>
      <c r="S119" s="4">
        <f>Forward!S119+('Swap - Encargos'!AF36)</f>
        <v>189</v>
      </c>
      <c r="T119" s="4">
        <f>Forward!T119+('Swap - Encargos'!AG36)</f>
        <v>184</v>
      </c>
      <c r="U119" s="4">
        <f>Forward!U119</f>
        <v>0</v>
      </c>
      <c r="V119" s="6"/>
      <c r="W119" s="20">
        <f t="shared" si="0"/>
        <v>241.66666666666666</v>
      </c>
      <c r="X119" s="20">
        <f t="shared" si="1"/>
        <v>224.68636363636358</v>
      </c>
      <c r="Y119" s="23">
        <f t="shared" si="2"/>
        <v>223.6</v>
      </c>
      <c r="Z119" s="23">
        <f t="shared" si="3"/>
        <v>218.18878787878793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104.83333333333334</v>
      </c>
      <c r="AJ119" s="9">
        <f t="shared" si="8"/>
        <v>0.30254930254930257</v>
      </c>
      <c r="AK119" s="9">
        <f t="shared" si="9"/>
        <v>0.30254930254930257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Forward!M120+('Swap - Encargos'!Z37)</f>
        <v>304</v>
      </c>
      <c r="N120" s="4">
        <f>Forward!N120+('Swap - Encargos'!AA37)</f>
        <v>199</v>
      </c>
      <c r="O120" s="4">
        <f>Forward!O120+('Swap - Encargos'!AB37)</f>
        <v>212</v>
      </c>
      <c r="P120" s="4">
        <f>Forward!P120+('Swap - Encargos'!AC37)</f>
        <v>201</v>
      </c>
      <c r="Q120" s="4">
        <f>Forward!Q120+('Swap - Encargos'!AD37)</f>
        <v>196</v>
      </c>
      <c r="R120" s="4">
        <f>Forward!R120+('Swap - Encargos'!AE37)</f>
        <v>190</v>
      </c>
      <c r="S120" s="4">
        <f>Forward!S120+('Swap - Encargos'!AF37)</f>
        <v>184</v>
      </c>
      <c r="T120" s="4">
        <f>Forward!T120+('Swap - Encargos'!AG37)</f>
        <v>179</v>
      </c>
      <c r="U120" s="4">
        <f>Forward!U120</f>
        <v>0</v>
      </c>
      <c r="V120" s="6"/>
      <c r="W120" s="20">
        <f t="shared" si="0"/>
        <v>209.72222222222223</v>
      </c>
      <c r="X120" s="20">
        <f t="shared" si="1"/>
        <v>224.68636363636358</v>
      </c>
      <c r="Y120" s="23">
        <f t="shared" si="2"/>
        <v>203.4</v>
      </c>
      <c r="Z120" s="23">
        <f t="shared" si="3"/>
        <v>218.18878787878793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136.77777777777777</v>
      </c>
      <c r="AJ120" s="9">
        <f t="shared" si="8"/>
        <v>0.39474106140772808</v>
      </c>
      <c r="AK120" s="9">
        <f t="shared" si="9"/>
        <v>0.39474106140772808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Forward!M121+('Swap - Encargos'!Z38)</f>
        <v>138</v>
      </c>
      <c r="N121" s="4">
        <f>Forward!N121+('Swap - Encargos'!AA38)</f>
        <v>202</v>
      </c>
      <c r="O121" s="4">
        <f>Forward!O121+('Swap - Encargos'!AB38)</f>
        <v>212</v>
      </c>
      <c r="P121" s="4">
        <f>Forward!P121+('Swap - Encargos'!AC38)</f>
        <v>207</v>
      </c>
      <c r="Q121" s="4">
        <f>Forward!Q121+('Swap - Encargos'!AD38)</f>
        <v>201</v>
      </c>
      <c r="R121" s="4">
        <f>Forward!R121+('Swap - Encargos'!AE38)</f>
        <v>198</v>
      </c>
      <c r="S121" s="4">
        <f>Forward!S121+('Swap - Encargos'!AF38)</f>
        <v>192</v>
      </c>
      <c r="T121" s="4">
        <f>Forward!T121+('Swap - Encargos'!AG38)</f>
        <v>189</v>
      </c>
      <c r="U121" s="4">
        <f>Forward!U121</f>
        <v>0</v>
      </c>
      <c r="V121" s="6"/>
      <c r="W121" s="20">
        <f t="shared" si="0"/>
        <v>205.08333333333334</v>
      </c>
      <c r="X121" s="20">
        <f t="shared" si="1"/>
        <v>224.68636363636358</v>
      </c>
      <c r="Y121" s="23">
        <f t="shared" si="2"/>
        <v>203</v>
      </c>
      <c r="Z121" s="23">
        <f t="shared" si="3"/>
        <v>218.18878787878793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141.41666666666666</v>
      </c>
      <c r="AJ121" s="9">
        <f t="shared" si="8"/>
        <v>0.40812890812890812</v>
      </c>
      <c r="AK121" s="9">
        <f t="shared" si="9"/>
        <v>0.40812890812890812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Forward!N122+('Swap - Encargos'!AA39)</f>
        <v>195</v>
      </c>
      <c r="O122" s="4">
        <f>Forward!O122+('Swap - Encargos'!AB39)</f>
        <v>222</v>
      </c>
      <c r="P122" s="4">
        <f>Forward!P122+('Swap - Encargos'!AC39)</f>
        <v>200</v>
      </c>
      <c r="Q122" s="4">
        <f>Forward!Q122+('Swap - Encargos'!AD39)</f>
        <v>195</v>
      </c>
      <c r="R122" s="4">
        <f>Forward!R122+('Swap - Encargos'!AE39)</f>
        <v>192</v>
      </c>
      <c r="S122" s="4">
        <f>Forward!S122+('Swap - Encargos'!AF39)</f>
        <v>188</v>
      </c>
      <c r="T122" s="4">
        <f>Forward!T122+('Swap - Encargos'!AG39)</f>
        <v>183</v>
      </c>
      <c r="U122" s="4">
        <f>Forward!U122</f>
        <v>0</v>
      </c>
      <c r="V122" s="6"/>
      <c r="W122" s="20">
        <f t="shared" si="0"/>
        <v>205.66666666666666</v>
      </c>
      <c r="X122" s="20">
        <f t="shared" si="1"/>
        <v>224.68636363636358</v>
      </c>
      <c r="Y122" s="23">
        <f t="shared" si="2"/>
        <v>200.8</v>
      </c>
      <c r="Z122" s="23">
        <f t="shared" si="3"/>
        <v>218.18878787878793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172.63333333333335</v>
      </c>
      <c r="AJ122" s="9">
        <f t="shared" si="8"/>
        <v>0.45633976561811618</v>
      </c>
      <c r="AK122" s="9">
        <f t="shared" si="9"/>
        <v>0.45633976561811618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Forward!N123+('Swap - Encargos'!AA40)</f>
        <v>247</v>
      </c>
      <c r="O123" s="4">
        <f>Forward!O123+('Swap - Encargos'!AB40)</f>
        <v>242</v>
      </c>
      <c r="P123" s="4">
        <f>Forward!P123+('Swap - Encargos'!AC40)</f>
        <v>218</v>
      </c>
      <c r="Q123" s="4">
        <f>Forward!Q123+('Swap - Encargos'!AD40)</f>
        <v>205</v>
      </c>
      <c r="R123" s="4">
        <f>Forward!R123+('Swap - Encargos'!AE40)</f>
        <v>198</v>
      </c>
      <c r="S123" s="4">
        <f>Forward!S123+('Swap - Encargos'!AF40)</f>
        <v>193</v>
      </c>
      <c r="T123" s="4">
        <f>Forward!T123+('Swap - Encargos'!AG40)</f>
        <v>183</v>
      </c>
      <c r="U123" s="4">
        <f>Forward!U123</f>
        <v>0</v>
      </c>
      <c r="V123" s="6"/>
      <c r="W123" s="20">
        <f t="shared" si="0"/>
        <v>234.5</v>
      </c>
      <c r="X123" s="20">
        <f t="shared" si="1"/>
        <v>224.68636363636358</v>
      </c>
      <c r="Y123" s="23">
        <f t="shared" si="2"/>
        <v>221.1</v>
      </c>
      <c r="Z123" s="23">
        <f t="shared" si="3"/>
        <v>218.18878787878793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143.80000000000001</v>
      </c>
      <c r="AJ123" s="9">
        <f t="shared" si="8"/>
        <v>0.38012159661644201</v>
      </c>
      <c r="AK123" s="9">
        <f t="shared" si="9"/>
        <v>0.38012159661644201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Forward!N124+('Swap - Encargos'!AA41)</f>
        <v>343</v>
      </c>
      <c r="O124" s="4">
        <f>Forward!O124+('Swap - Encargos'!AB41)</f>
        <v>263</v>
      </c>
      <c r="P124" s="4">
        <f>Forward!P124+('Swap - Encargos'!AC41)</f>
        <v>227</v>
      </c>
      <c r="Q124" s="4">
        <f>Forward!Q124+('Swap - Encargos'!AD41)</f>
        <v>211</v>
      </c>
      <c r="R124" s="4">
        <f>Forward!R124+('Swap - Encargos'!AE41)</f>
        <v>206</v>
      </c>
      <c r="S124" s="4">
        <f>Forward!S124+('Swap - Encargos'!AF41)</f>
        <v>204</v>
      </c>
      <c r="T124" s="4">
        <f>Forward!T124+('Swap - Encargos'!AG41)</f>
        <v>191</v>
      </c>
      <c r="U124" s="4">
        <f>Forward!U124</f>
        <v>0</v>
      </c>
      <c r="V124" s="6"/>
      <c r="W124" s="20">
        <f t="shared" si="0"/>
        <v>270.33333333333331</v>
      </c>
      <c r="X124" s="20">
        <f t="shared" si="1"/>
        <v>224.68636363636358</v>
      </c>
      <c r="Y124" s="23">
        <f t="shared" si="2"/>
        <v>245.36666666666667</v>
      </c>
      <c r="Z124" s="23">
        <f t="shared" si="3"/>
        <v>218.18878787878793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107.9666666666667</v>
      </c>
      <c r="AJ124" s="9">
        <f t="shared" si="8"/>
        <v>0.28539959467794529</v>
      </c>
      <c r="AK124" s="9">
        <f t="shared" si="9"/>
        <v>0.28539959467794529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Forward!N125+('Swap - Encargos'!AA42)</f>
        <v>390</v>
      </c>
      <c r="O125" s="4">
        <f>Forward!O125+('Swap - Encargos'!AB42)</f>
        <v>293</v>
      </c>
      <c r="P125" s="4">
        <f>Forward!P125+('Swap - Encargos'!AC42)</f>
        <v>239</v>
      </c>
      <c r="Q125" s="4">
        <f>Forward!Q125+('Swap - Encargos'!AD42)</f>
        <v>222</v>
      </c>
      <c r="R125" s="4">
        <f>Forward!R125+('Swap - Encargos'!AE42)</f>
        <v>216</v>
      </c>
      <c r="S125" s="4">
        <f>Forward!S125+('Swap - Encargos'!AF42)</f>
        <v>210</v>
      </c>
      <c r="T125" s="4">
        <f>Forward!T125+('Swap - Encargos'!AG42)</f>
        <v>200</v>
      </c>
      <c r="U125" s="4">
        <f>Forward!U125</f>
        <v>0</v>
      </c>
      <c r="V125" s="6"/>
      <c r="W125" s="20">
        <f t="shared" si="0"/>
        <v>293.33333333333331</v>
      </c>
      <c r="X125" s="20">
        <f t="shared" si="1"/>
        <v>224.68636363636358</v>
      </c>
      <c r="Y125" s="23">
        <f t="shared" si="2"/>
        <v>263</v>
      </c>
      <c r="Z125" s="23">
        <f t="shared" si="3"/>
        <v>218.18878787878793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84.966666666666697</v>
      </c>
      <c r="AJ125" s="9">
        <f t="shared" si="8"/>
        <v>0.22460128645695662</v>
      </c>
      <c r="AK125" s="9">
        <f t="shared" si="9"/>
        <v>0.22460128645695662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Forward!N126+('Swap - Encargos'!AA43)</f>
        <v>378</v>
      </c>
      <c r="O126" s="4">
        <f>Forward!O126+('Swap - Encargos'!AB43)</f>
        <v>293</v>
      </c>
      <c r="P126" s="4">
        <f>Forward!P126+('Swap - Encargos'!AC43)</f>
        <v>242</v>
      </c>
      <c r="Q126" s="4">
        <f>Forward!Q126+('Swap - Encargos'!AD43)</f>
        <v>223</v>
      </c>
      <c r="R126" s="4">
        <f>Forward!R126+('Swap - Encargos'!AE43)</f>
        <v>218</v>
      </c>
      <c r="S126" s="4">
        <f>Forward!S126+('Swap - Encargos'!AF43)</f>
        <v>212</v>
      </c>
      <c r="T126" s="4">
        <f>Forward!T126+('Swap - Encargos'!AG43)</f>
        <v>202</v>
      </c>
      <c r="U126" s="4">
        <f>Forward!U126</f>
        <v>0</v>
      </c>
      <c r="V126" s="6"/>
      <c r="W126" s="20">
        <f t="shared" si="0"/>
        <v>287.11111111111109</v>
      </c>
      <c r="X126" s="20">
        <f t="shared" si="1"/>
        <v>224.68636363636358</v>
      </c>
      <c r="Y126" s="23">
        <f t="shared" si="2"/>
        <v>259.73333333333335</v>
      </c>
      <c r="Z126" s="23">
        <f t="shared" si="3"/>
        <v>218.18878787878793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91.188888888888926</v>
      </c>
      <c r="AJ126" s="9">
        <f t="shared" si="8"/>
        <v>0.24104913795635455</v>
      </c>
      <c r="AK126" s="9">
        <f t="shared" si="9"/>
        <v>0.24104913795635455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Forward!N127+('Swap - Encargos'!AA44)</f>
        <v>384</v>
      </c>
      <c r="O127" s="4">
        <f>Forward!O127+('Swap - Encargos'!AB44)</f>
        <v>304</v>
      </c>
      <c r="P127" s="4">
        <f>Forward!P127+('Swap - Encargos'!AC44)</f>
        <v>242</v>
      </c>
      <c r="Q127" s="4">
        <f>Forward!Q127+('Swap - Encargos'!AD44)</f>
        <v>224</v>
      </c>
      <c r="R127" s="4">
        <f>Forward!R127+('Swap - Encargos'!AE44)</f>
        <v>220</v>
      </c>
      <c r="S127" s="4">
        <f>Forward!S127+('Swap - Encargos'!AF44)</f>
        <v>213</v>
      </c>
      <c r="T127" s="4">
        <f>Forward!T127+('Swap - Encargos'!AG44)</f>
        <v>204</v>
      </c>
      <c r="U127" s="4">
        <f>Forward!U127</f>
        <v>0</v>
      </c>
      <c r="V127" s="6"/>
      <c r="W127" s="20">
        <f t="shared" si="0"/>
        <v>287.77777777777777</v>
      </c>
      <c r="X127" s="20">
        <f t="shared" si="1"/>
        <v>224.68636363636358</v>
      </c>
      <c r="Y127" s="23">
        <f t="shared" si="2"/>
        <v>260.55</v>
      </c>
      <c r="Z127" s="23">
        <f t="shared" si="3"/>
        <v>218.18878787878793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90.52222222222224</v>
      </c>
      <c r="AJ127" s="9">
        <f t="shared" si="8"/>
        <v>0.23928686815284758</v>
      </c>
      <c r="AK127" s="9">
        <f t="shared" si="9"/>
        <v>0.23928686815284758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Forward!N128+('Swap - Encargos'!AA45)</f>
        <v>336</v>
      </c>
      <c r="O128" s="4">
        <f>Forward!O128+('Swap - Encargos'!AB45)</f>
        <v>297</v>
      </c>
      <c r="P128" s="4">
        <f>Forward!P128+('Swap - Encargos'!AC45)</f>
        <v>247</v>
      </c>
      <c r="Q128" s="4">
        <f>Forward!Q128+('Swap - Encargos'!AD45)</f>
        <v>227</v>
      </c>
      <c r="R128" s="4">
        <f>Forward!R128+('Swap - Encargos'!AE45)</f>
        <v>219</v>
      </c>
      <c r="S128" s="4">
        <f>Forward!S128+('Swap - Encargos'!AF45)</f>
        <v>215</v>
      </c>
      <c r="T128" s="4">
        <f>Forward!T128+('Swap - Encargos'!AG45)</f>
        <v>205</v>
      </c>
      <c r="U128" s="4">
        <f>Forward!U128</f>
        <v>0</v>
      </c>
      <c r="V128" s="6"/>
      <c r="W128" s="20">
        <f t="shared" si="0"/>
        <v>275.16666666666669</v>
      </c>
      <c r="X128" s="20">
        <f t="shared" si="1"/>
        <v>224.68636363636358</v>
      </c>
      <c r="Y128" s="23">
        <f t="shared" si="2"/>
        <v>253.1</v>
      </c>
      <c r="Z128" s="23">
        <f t="shared" si="3"/>
        <v>218.18878787878793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103.13333333333333</v>
      </c>
      <c r="AJ128" s="9">
        <f t="shared" si="8"/>
        <v>0.27262313860252002</v>
      </c>
      <c r="AK128" s="9">
        <f t="shared" si="9"/>
        <v>0.27262313860252002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Forward!N129+('Swap - Encargos'!AA46)</f>
        <v>315</v>
      </c>
      <c r="O129" s="4">
        <f>Forward!O129+('Swap - Encargos'!AB46)</f>
        <v>289</v>
      </c>
      <c r="P129" s="4">
        <f>Forward!P129+('Swap - Encargos'!AC46)</f>
        <v>246</v>
      </c>
      <c r="Q129" s="4">
        <f>Forward!Q129+('Swap - Encargos'!AD46)</f>
        <v>225</v>
      </c>
      <c r="R129" s="4">
        <f>Forward!R129+('Swap - Encargos'!AE46)</f>
        <v>220</v>
      </c>
      <c r="S129" s="4">
        <f>Forward!S129+('Swap - Encargos'!AF46)</f>
        <v>216</v>
      </c>
      <c r="T129" s="4">
        <f>Forward!T129+('Swap - Encargos'!AG46)</f>
        <v>208</v>
      </c>
      <c r="U129" s="4">
        <f>Forward!U129</f>
        <v>0</v>
      </c>
      <c r="V129" s="6"/>
      <c r="W129" s="20">
        <f t="shared" si="0"/>
        <v>265.83333333333331</v>
      </c>
      <c r="X129" s="20">
        <f t="shared" si="1"/>
        <v>224.68636363636358</v>
      </c>
      <c r="Y129" s="23">
        <f t="shared" si="2"/>
        <v>247.45</v>
      </c>
      <c r="Z129" s="23">
        <f t="shared" si="3"/>
        <v>218.18878787878793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112.4666666666667</v>
      </c>
      <c r="AJ129" s="9">
        <f t="shared" si="8"/>
        <v>0.29729491585161694</v>
      </c>
      <c r="AK129" s="9">
        <f t="shared" si="9"/>
        <v>0.29729491585161694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Forward!N130+('Swap - Encargos'!AA47)</f>
        <v>353</v>
      </c>
      <c r="O130" s="4">
        <f>Forward!O130+('Swap - Encargos'!AB47)</f>
        <v>311</v>
      </c>
      <c r="P130" s="4">
        <f>Forward!P130+('Swap - Encargos'!AC47)</f>
        <v>262</v>
      </c>
      <c r="Q130" s="4">
        <f>Forward!Q130+('Swap - Encargos'!AD47)</f>
        <v>241</v>
      </c>
      <c r="R130" s="4">
        <f>Forward!R130+('Swap - Encargos'!AE47)</f>
        <v>236</v>
      </c>
      <c r="S130" s="4">
        <f>Forward!S130+('Swap - Encargos'!AF47)</f>
        <v>231</v>
      </c>
      <c r="T130" s="4">
        <f>Forward!T130+('Swap - Encargos'!AG47)</f>
        <v>221</v>
      </c>
      <c r="U130" s="4">
        <f>Forward!U130</f>
        <v>0</v>
      </c>
      <c r="V130" s="6"/>
      <c r="W130" s="20">
        <f t="shared" si="0"/>
        <v>283.77777777777777</v>
      </c>
      <c r="X130" s="20">
        <f t="shared" si="1"/>
        <v>224.68636363636358</v>
      </c>
      <c r="Y130" s="23">
        <f t="shared" si="2"/>
        <v>264.33333333333331</v>
      </c>
      <c r="Z130" s="23">
        <f t="shared" si="3"/>
        <v>218.18878787878793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94.52222222222224</v>
      </c>
      <c r="AJ130" s="9">
        <f t="shared" si="8"/>
        <v>0.24986048697388907</v>
      </c>
      <c r="AK130" s="9">
        <f t="shared" si="9"/>
        <v>0.24986048697388907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Forward!N131+('Swap - Encargos'!AA48)</f>
        <v>342</v>
      </c>
      <c r="O131" s="4">
        <f>Forward!O131+('Swap - Encargos'!AB48)</f>
        <v>301</v>
      </c>
      <c r="P131" s="4">
        <f>Forward!P131+('Swap - Encargos'!AC48)</f>
        <v>263</v>
      </c>
      <c r="Q131" s="4">
        <f>Forward!Q131+('Swap - Encargos'!AD48)</f>
        <v>253</v>
      </c>
      <c r="R131" s="4">
        <f>Forward!R131+('Swap - Encargos'!AE48)</f>
        <v>245</v>
      </c>
      <c r="S131" s="4">
        <f>Forward!S131+('Swap - Encargos'!AF48)</f>
        <v>240</v>
      </c>
      <c r="T131" s="4">
        <f>Forward!T131+('Swap - Encargos'!AG48)</f>
        <v>233</v>
      </c>
      <c r="U131" s="4">
        <f>Forward!U131</f>
        <v>0</v>
      </c>
      <c r="V131" s="6"/>
      <c r="W131" s="20">
        <f t="shared" si="0"/>
        <v>279.75</v>
      </c>
      <c r="X131" s="20">
        <f t="shared" si="1"/>
        <v>224.68636363636358</v>
      </c>
      <c r="Y131" s="23">
        <f t="shared" si="2"/>
        <v>265.5</v>
      </c>
      <c r="Z131" s="23">
        <f t="shared" si="3"/>
        <v>218.18878787878793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98.550000000000011</v>
      </c>
      <c r="AJ131" s="9">
        <f t="shared" si="8"/>
        <v>0.26050753370341001</v>
      </c>
      <c r="AK131" s="9">
        <f>IF(AJ131&gt;0,AJ131,0)</f>
        <v>0.26050753370341001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Forward!N132+('Swap - Encargos'!AA49)</f>
        <v>317</v>
      </c>
      <c r="O132" s="4">
        <f>Forward!O132+('Swap - Encargos'!AB49)</f>
        <v>300</v>
      </c>
      <c r="P132" s="4">
        <f>Forward!P132+('Swap - Encargos'!AC49)</f>
        <v>253</v>
      </c>
      <c r="Q132" s="4">
        <f>Forward!Q132+('Swap - Encargos'!AD49)</f>
        <v>245</v>
      </c>
      <c r="R132" s="4">
        <f>Forward!R132+('Swap - Encargos'!AE49)</f>
        <v>241</v>
      </c>
      <c r="S132" s="4">
        <f>Forward!S132+('Swap - Encargos'!AF49)</f>
        <v>236</v>
      </c>
      <c r="T132" s="4">
        <f>Forward!T132+('Swap - Encargos'!AG49)</f>
        <v>225</v>
      </c>
      <c r="U132" s="4">
        <f>Forward!U132</f>
        <v>0</v>
      </c>
      <c r="V132" s="6"/>
      <c r="W132" s="20">
        <f t="shared" si="0"/>
        <v>270</v>
      </c>
      <c r="X132" s="20">
        <f t="shared" si="1"/>
        <v>224.68636363636358</v>
      </c>
      <c r="Y132" s="23">
        <f t="shared" si="2"/>
        <v>257.7</v>
      </c>
      <c r="Z132" s="23">
        <f t="shared" si="3"/>
        <v>218.18878787878793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108.30000000000001</v>
      </c>
      <c r="AJ132" s="9">
        <f t="shared" si="8"/>
        <v>0.28628072957969869</v>
      </c>
      <c r="AK132" s="9">
        <f>IF(AJ132&gt;0,AJ132,0)</f>
        <v>0.28628072957969869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Forward!N133+('Swap - Encargos'!AA50)</f>
        <v>335</v>
      </c>
      <c r="O133" s="4">
        <f>Forward!O133+('Swap - Encargos'!AB50)</f>
        <v>337</v>
      </c>
      <c r="P133" s="4">
        <f>Forward!P133+('Swap - Encargos'!AC50)</f>
        <v>286</v>
      </c>
      <c r="Q133" s="4">
        <f>Forward!Q133+('Swap - Encargos'!AD50)</f>
        <v>280</v>
      </c>
      <c r="R133" s="4">
        <f>Forward!R133+('Swap - Encargos'!AE50)</f>
        <v>253</v>
      </c>
      <c r="S133" s="4">
        <f>Forward!S133+('Swap - Encargos'!AF50)</f>
        <v>227</v>
      </c>
      <c r="T133" s="4">
        <f>Forward!T133+('Swap - Encargos'!AG50)</f>
        <v>216</v>
      </c>
      <c r="U133" s="4">
        <f>Forward!U133</f>
        <v>0</v>
      </c>
      <c r="V133" s="6"/>
      <c r="W133" s="20">
        <f t="shared" si="0"/>
        <v>302.52777777777777</v>
      </c>
      <c r="X133" s="20">
        <f t="shared" si="1"/>
        <v>224.68636363636358</v>
      </c>
      <c r="Y133" s="23">
        <f t="shared" si="2"/>
        <v>278.39999999999998</v>
      </c>
      <c r="Z133" s="23">
        <f t="shared" si="3"/>
        <v>218.18878787878793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75.77222222222224</v>
      </c>
      <c r="AJ133" s="9">
        <f t="shared" si="8"/>
        <v>0.20029664875025704</v>
      </c>
      <c r="AK133" s="9">
        <f>IF(AJ133&gt;0,AJ133,0)</f>
        <v>0.20029664875025704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Forward!O134+('Swap - Encargos'!AB51)</f>
        <v>385</v>
      </c>
      <c r="P134" s="4">
        <f>Forward!P134+('Swap - Encargos'!AC51)</f>
        <v>317</v>
      </c>
      <c r="Q134" s="4">
        <f>Forward!Q134+('Swap - Encargos'!AD51)</f>
        <v>296</v>
      </c>
      <c r="R134" s="4">
        <f>Forward!R134+('Swap - Encargos'!AE51)</f>
        <v>278</v>
      </c>
      <c r="S134" s="4">
        <f>Forward!S134+('Swap - Encargos'!AF51)</f>
        <v>238</v>
      </c>
      <c r="T134" s="4">
        <f>Forward!T134+('Swap - Encargos'!AG51)</f>
        <v>226</v>
      </c>
      <c r="U134" s="4">
        <f>Forward!U134</f>
        <v>0</v>
      </c>
      <c r="V134" s="6"/>
      <c r="W134" s="20">
        <f t="shared" si="0"/>
        <v>332.66666666666669</v>
      </c>
      <c r="X134" s="20">
        <f t="shared" si="1"/>
        <v>224.68636363636358</v>
      </c>
      <c r="Y134" s="23">
        <f t="shared" si="2"/>
        <v>302.8</v>
      </c>
      <c r="Z134" s="23">
        <f t="shared" si="3"/>
        <v>218.18878787878793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57.333333333333314</v>
      </c>
      <c r="AJ134" s="9">
        <f t="shared" si="8"/>
        <v>0.14700854700854696</v>
      </c>
      <c r="AK134" s="9">
        <f>IF(AJ134&gt;0,AJ134,0)</f>
        <v>0.14700854700854696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Forward!O135+('Swap - Encargos'!AB52)</f>
        <v>458</v>
      </c>
      <c r="P135" s="4">
        <f>Forward!P135+('Swap - Encargos'!AC52)</f>
        <v>337</v>
      </c>
      <c r="Q135" s="4">
        <f>Forward!Q135+('Swap - Encargos'!AD52)</f>
        <v>320</v>
      </c>
      <c r="R135" s="4">
        <f>Forward!R135+('Swap - Encargos'!AE52)</f>
        <v>292</v>
      </c>
      <c r="S135" s="4">
        <f>Forward!S135+('Swap - Encargos'!AF52)</f>
        <v>268</v>
      </c>
      <c r="T135" s="4">
        <f>Forward!T135+('Swap - Encargos'!AG52)</f>
        <v>231</v>
      </c>
      <c r="U135" s="4">
        <f>Forward!U135</f>
        <v>0</v>
      </c>
      <c r="V135" s="6"/>
      <c r="W135" s="20">
        <f t="shared" si="0"/>
        <v>367.05555555555554</v>
      </c>
      <c r="X135" s="20">
        <f t="shared" si="1"/>
        <v>224.68636363636358</v>
      </c>
      <c r="Y135" s="23">
        <f t="shared" si="2"/>
        <v>331.21666666666664</v>
      </c>
      <c r="Z135" s="23">
        <f t="shared" si="3"/>
        <v>218.18878787878793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22.944444444444457</v>
      </c>
      <c r="AJ135" s="9">
        <f>(AE135-W135)/AE135</f>
        <v>5.8831908831908863E-2</v>
      </c>
      <c r="AK135" s="9">
        <f>IF(AJ135&gt;0,AJ135,0)</f>
        <v>5.8831908831908863E-2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Forward!O136+('Swap - Encargos'!AB53)</f>
        <v>423</v>
      </c>
      <c r="P136" s="4">
        <f>Forward!P136+('Swap - Encargos'!AC53)</f>
        <v>318</v>
      </c>
      <c r="Q136" s="4">
        <f>Forward!Q136+('Swap - Encargos'!AD53)</f>
        <v>304</v>
      </c>
      <c r="R136" s="4">
        <f>Forward!R136+('Swap - Encargos'!AE53)</f>
        <v>283</v>
      </c>
      <c r="S136" s="4">
        <f>Forward!S136+('Swap - Encargos'!AF53)</f>
        <v>262</v>
      </c>
      <c r="T136" s="4">
        <f>Forward!T136+('Swap - Encargos'!AG53)</f>
        <v>240</v>
      </c>
      <c r="U136" s="4">
        <f>Forward!U136</f>
        <v>0</v>
      </c>
      <c r="V136" s="6"/>
      <c r="W136" s="20">
        <f t="shared" si="0"/>
        <v>340.55555555555554</v>
      </c>
      <c r="X136" s="20">
        <f t="shared" si="1"/>
        <v>224.68636363636358</v>
      </c>
      <c r="Y136" s="23">
        <f t="shared" si="2"/>
        <v>311.89999999999998</v>
      </c>
      <c r="Z136" s="23">
        <f t="shared" si="3"/>
        <v>218.18878787878793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49.444444444444457</v>
      </c>
      <c r="AJ136" s="9">
        <f t="shared" ref="AJ136:AJ139" si="18">(AE136-W136)/AE136</f>
        <v>0.12678062678062682</v>
      </c>
      <c r="AK136" s="9">
        <f t="shared" ref="AK136:AK139" si="19">IF(AJ136&gt;0,AJ136,0)</f>
        <v>0.12678062678062682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Forward!O137+('Swap - Encargos'!AB54)</f>
        <v>348</v>
      </c>
      <c r="P137" s="4">
        <f>Forward!P137+('Swap - Encargos'!AC54)</f>
        <v>319</v>
      </c>
      <c r="Q137" s="4">
        <f>Forward!Q137+('Swap - Encargos'!AD54)</f>
        <v>302</v>
      </c>
      <c r="R137" s="4">
        <f>Forward!R137+('Swap - Encargos'!AE54)</f>
        <v>279</v>
      </c>
      <c r="S137" s="4">
        <f>Forward!S137+('Swap - Encargos'!AF54)</f>
        <v>254</v>
      </c>
      <c r="T137" s="4">
        <f>Forward!T137+('Swap - Encargos'!AG54)</f>
        <v>235</v>
      </c>
      <c r="U137" s="4">
        <f>Forward!U137</f>
        <v>0</v>
      </c>
      <c r="V137" s="4"/>
      <c r="W137" s="20">
        <f t="shared" si="0"/>
        <v>317.25</v>
      </c>
      <c r="X137" s="20">
        <f t="shared" si="1"/>
        <v>224.68636363636358</v>
      </c>
      <c r="Y137" s="23">
        <f t="shared" si="2"/>
        <v>294.75</v>
      </c>
      <c r="Z137" s="23">
        <f t="shared" si="3"/>
        <v>218.18878787878793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72.75</v>
      </c>
      <c r="AJ137" s="9">
        <f t="shared" si="18"/>
        <v>0.18653846153846154</v>
      </c>
      <c r="AK137" s="9">
        <f t="shared" si="19"/>
        <v>0.18653846153846154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Forward!O138+('Swap - Encargos'!AB55)</f>
        <v>357</v>
      </c>
      <c r="P138" s="4">
        <f>Forward!P138+('Swap - Encargos'!AC55)</f>
        <v>340</v>
      </c>
      <c r="Q138" s="4">
        <f>Forward!Q138+('Swap - Encargos'!AD55)</f>
        <v>313</v>
      </c>
      <c r="R138" s="4">
        <f>Forward!R138+('Swap - Encargos'!AE55)</f>
        <v>287</v>
      </c>
      <c r="S138" s="4">
        <f>Forward!S138+('Swap - Encargos'!AF55)</f>
        <v>270</v>
      </c>
      <c r="T138" s="4">
        <f>Forward!T138+('Swap - Encargos'!AG55)</f>
        <v>240</v>
      </c>
      <c r="U138" s="4">
        <f>Forward!U138</f>
        <v>0</v>
      </c>
      <c r="V138" s="4"/>
      <c r="W138" s="20">
        <f t="shared" si="0"/>
        <v>328.88888888888891</v>
      </c>
      <c r="X138" s="20">
        <f t="shared" si="1"/>
        <v>224.68636363636358</v>
      </c>
      <c r="Y138" s="23">
        <f t="shared" si="2"/>
        <v>305.60000000000002</v>
      </c>
      <c r="Z138" s="23">
        <f t="shared" si="3"/>
        <v>218.18878787878793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61.111111111111086</v>
      </c>
      <c r="AJ138" s="9">
        <f t="shared" si="18"/>
        <v>0.15669515669515663</v>
      </c>
      <c r="AK138" s="9">
        <f t="shared" si="19"/>
        <v>0.15669515669515663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Forward!O139+('Swap - Encargos'!AB56)</f>
        <v>334</v>
      </c>
      <c r="P139" s="4">
        <f>Forward!P139+('Swap - Encargos'!AC56)</f>
        <v>334</v>
      </c>
      <c r="Q139" s="4">
        <f>Forward!Q139+('Swap - Encargos'!AD56)</f>
        <v>315</v>
      </c>
      <c r="R139" s="4">
        <f>Forward!R139+('Swap - Encargos'!AE56)</f>
        <v>291</v>
      </c>
      <c r="S139" s="4">
        <f>Forward!S139+('Swap - Encargos'!AF56)</f>
        <v>272</v>
      </c>
      <c r="T139" s="4">
        <f>Forward!T139+('Swap - Encargos'!AG56)</f>
        <v>243</v>
      </c>
      <c r="U139" s="4">
        <f>Forward!U139</f>
        <v>0</v>
      </c>
      <c r="V139" s="4"/>
      <c r="W139" s="20">
        <f t="shared" si="0"/>
        <v>321.69444444444446</v>
      </c>
      <c r="X139" s="20">
        <f t="shared" si="1"/>
        <v>224.68636363636358</v>
      </c>
      <c r="Y139" s="23">
        <f t="shared" si="2"/>
        <v>301.61666666666667</v>
      </c>
      <c r="Z139" s="23">
        <f t="shared" si="3"/>
        <v>218.18878787878793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68.305555555555543</v>
      </c>
      <c r="AJ139" s="9">
        <f t="shared" si="18"/>
        <v>0.17514245014245011</v>
      </c>
      <c r="AK139" s="9">
        <f t="shared" si="19"/>
        <v>0.17514245014245011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Forward!O140+('Swap - Encargos'!AB57)</f>
        <v>290</v>
      </c>
      <c r="P140" s="4">
        <f>Forward!P140+('Swap - Encargos'!AC57)</f>
        <v>335</v>
      </c>
      <c r="Q140" s="4">
        <f>Forward!Q140+('Swap - Encargos'!AD57)</f>
        <v>309</v>
      </c>
      <c r="R140" s="4">
        <f>Forward!R140+('Swap - Encargos'!AE57)</f>
        <v>282</v>
      </c>
      <c r="S140" s="4">
        <f>Forward!S140+('Swap - Encargos'!AF57)</f>
        <v>266</v>
      </c>
      <c r="T140" s="4">
        <f>Forward!T140+('Swap - Encargos'!AG57)</f>
        <v>243</v>
      </c>
      <c r="U140" s="4">
        <f>Forward!U140</f>
        <v>0</v>
      </c>
      <c r="V140" s="4"/>
      <c r="W140" s="20">
        <f t="shared" si="0"/>
        <v>310</v>
      </c>
      <c r="X140" s="20">
        <f t="shared" si="1"/>
        <v>224.68636363636358</v>
      </c>
      <c r="Y140" s="23">
        <f t="shared" si="2"/>
        <v>291.7</v>
      </c>
      <c r="Z140" s="23">
        <f t="shared" si="3"/>
        <v>218.18878787878793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80</v>
      </c>
      <c r="AJ140" s="9">
        <f t="shared" ref="AJ140" si="23">(AE140-W140)/AE140</f>
        <v>0.20512820512820512</v>
      </c>
      <c r="AK140" s="9">
        <f t="shared" ref="AK140" si="24">IF(AJ140&gt;0,AJ140,0)</f>
        <v>0.20512820512820512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35A3-5B0E-4389-8B50-FA889EEFB8FF}">
  <dimension ref="A1:AR145"/>
  <sheetViews>
    <sheetView workbookViewId="0">
      <pane ySplit="1" topLeftCell="A84" activePane="bottomLeft" state="frozen"/>
      <selection pane="bottomLeft" activeCell="C98" sqref="C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Encargos'!B3)*(1+SUM($B86:$B$228))+('Swap - Encargos'!X3)*(1+SUM($B86:$B$228))</f>
        <v>291.38339999999999</v>
      </c>
      <c r="L86" s="4">
        <f>Forward!L86*(1+SUM($B86:$B$228))+(-'Swap - Encargos'!C3)*(1+SUM($B86:$B$228))+('Swap - Encargos'!Y3)*(1+SUM($B86:$B$228))</f>
        <v>303.62639999999999</v>
      </c>
      <c r="M86" s="4">
        <f>Forward!M86*(1+SUM($B86:$B$228))+(-'Swap - Encargos'!D3)*(1+SUM($B86:$B$228))+('Swap - Encargos'!Z3)*(1+SUM($B86:$B$228))</f>
        <v>275.46750000000003</v>
      </c>
      <c r="N86" s="4">
        <f>Forward!N86*(1+SUM($B86:$B$228))+(-'Swap - Encargos'!E3)*(1+SUM($B86:$B$228))+('Swap - Encargos'!AA3)*(1+SUM($B86:$B$228))</f>
        <v>260.77589999999998</v>
      </c>
      <c r="O86" s="4">
        <f>Forward!O86*(1+SUM($B86:$B$228))+(-'Swap - Encargos'!F3)*(1+SUM($B86:$B$228))+('Swap - Encargos'!AB3)*(1+SUM($B86:$B$228))</f>
        <v>250.98149999999998</v>
      </c>
      <c r="P86" s="4">
        <f>Forward!P86*(1+SUM($B86:$B$228))+(-'Swap - Encargos'!G3)*(1+SUM($B86:$B$228))+('Swap - Encargos'!AC3)*(1+SUM($B86:$B$228))</f>
        <v>248.53289999999998</v>
      </c>
      <c r="Q86" s="4">
        <f>Forward!Q86*(1+SUM($B86:$B$228))+(-'Swap - Encargos'!H3)*(1+SUM($B86:$B$228))+('Swap - Encargos'!AD3)*(1+SUM($B86:$B$228))</f>
        <v>242.41139999999999</v>
      </c>
      <c r="R86" s="4">
        <f>Forward!R86*(1+SUM($B86:$B$228))+(-'Swap - Encargos'!I3)*(1+SUM($B86:$B$228))+('Swap - Encargos'!AE3)*(1+SUM($B86:$B$228))</f>
        <v>236.28989999999999</v>
      </c>
      <c r="S86" s="4">
        <f>Forward!S86*(1+SUM($B86:$B$228))+(-'Swap - Encargos'!J3)*(1+SUM($B86:$B$228))+('Swap - Encargos'!AF3)*(1+SUM($B86:$B$228))</f>
        <v>231.39269999999999</v>
      </c>
      <c r="T86" s="4">
        <f>Forward!T86*(1+SUM($B86:$B$228))+(-'Swap - Encargos'!K3)*(1+SUM($B86:$B$228))+('Swap - Encargos'!AG3)*(1+SUM($B86:$B$228))</f>
        <v>225.27119999999999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290.15910000000002</v>
      </c>
      <c r="X86" s="20">
        <f t="shared" ref="X86:X140" si="1">AVERAGE($W$2:$W$198)</f>
        <v>229.40835131313125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276.44693999999998</v>
      </c>
      <c r="Z86" s="23">
        <f t="shared" ref="Z86:Z140" si="3">AVERAGE($Y$2:$Y$198)</f>
        <v>226.32765851515151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84.476699999999937</v>
      </c>
      <c r="AJ86" s="9">
        <f t="shared" ref="AJ86:AJ134" si="8">(AE86-W86)/AE86</f>
        <v>0.22549019607843124</v>
      </c>
      <c r="AK86" s="9">
        <f t="shared" ref="AK86:AK130" si="9">IF(AJ86&gt;0,AJ86,0)</f>
        <v>0.22549019607843124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Encargos'!B4)*(1+SUM($B87:$B$228))+('Swap - Encargos'!X4)*(1+SUM($B87:$B$228))</f>
        <v>204.77520000000004</v>
      </c>
      <c r="L87" s="4">
        <f>Forward!L87*(1+SUM($B87:$B$228))+(-'Swap - Encargos'!C4)*(1+SUM($B87:$B$228))+('Swap - Encargos'!Y4)*(1+SUM($B87:$B$228))</f>
        <v>284.00369999999998</v>
      </c>
      <c r="M87" s="4">
        <f>Forward!M87*(1+SUM($B87:$B$228))+(-'Swap - Encargos'!D4)*(1+SUM($B87:$B$228))+('Swap - Encargos'!Z4)*(1+SUM($B87:$B$228))</f>
        <v>280.34699999999998</v>
      </c>
      <c r="N87" s="4">
        <f>Forward!N87*(1+SUM($B87:$B$228))+(-'Swap - Encargos'!E4)*(1+SUM($B87:$B$228))+('Swap - Encargos'!AA4)*(1+SUM($B87:$B$228))</f>
        <v>259.62569999999999</v>
      </c>
      <c r="O87" s="4">
        <f>Forward!O87*(1+SUM($B87:$B$228))+(-'Swap - Encargos'!F4)*(1+SUM($B87:$B$228))+('Swap - Encargos'!AB4)*(1+SUM($B87:$B$228))</f>
        <v>253.53120000000001</v>
      </c>
      <c r="P87" s="4">
        <f>Forward!P87*(1+SUM($B87:$B$228))+(-'Swap - Encargos'!G4)*(1+SUM($B87:$B$228))+('Swap - Encargos'!AC4)*(1+SUM($B87:$B$228))</f>
        <v>248.65560000000002</v>
      </c>
      <c r="Q87" s="4">
        <f>Forward!Q87*(1+SUM($B87:$B$228))+(-'Swap - Encargos'!H4)*(1+SUM($B87:$B$228))+('Swap - Encargos'!AD4)*(1+SUM($B87:$B$228))</f>
        <v>244.99890000000002</v>
      </c>
      <c r="R87" s="4">
        <f>Forward!R87*(1+SUM($B87:$B$228))+(-'Swap - Encargos'!I4)*(1+SUM($B87:$B$228))+('Swap - Encargos'!AE4)*(1+SUM($B87:$B$228))</f>
        <v>237.68549999999999</v>
      </c>
      <c r="S87" s="4">
        <f>Forward!S87*(1+SUM($B87:$B$228))+(-'Swap - Encargos'!J4)*(1+SUM($B87:$B$228))+('Swap - Encargos'!AF4)*(1+SUM($B87:$B$228))</f>
        <v>231.59100000000001</v>
      </c>
      <c r="T87" s="4">
        <f>Forward!T87*(1+SUM($B87:$B$228))+(-'Swap - Encargos'!K4)*(1+SUM($B87:$B$228))+('Swap - Encargos'!AG4)*(1+SUM($B87:$B$228))</f>
        <v>226.71540000000002</v>
      </c>
      <c r="U87" s="4">
        <f>Forward!U87*(1+SUM($B87:$B$228))</f>
        <v>0</v>
      </c>
      <c r="V87" s="6"/>
      <c r="W87" s="20">
        <f t="shared" si="0"/>
        <v>257.89892500000002</v>
      </c>
      <c r="X87" s="20">
        <f t="shared" si="1"/>
        <v>229.40835131313125</v>
      </c>
      <c r="Y87" s="23">
        <f t="shared" si="2"/>
        <v>257.18790000000001</v>
      </c>
      <c r="Z87" s="23">
        <f t="shared" si="3"/>
        <v>226.32765851515151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116.73687499999994</v>
      </c>
      <c r="AJ87" s="9">
        <f t="shared" si="8"/>
        <v>0.31160096018586569</v>
      </c>
      <c r="AK87" s="9">
        <f t="shared" si="9"/>
        <v>0.31160096018586569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Encargos'!B5)*(1+SUM($B88:$B$228))+('Swap - Encargos'!X5)*(1+SUM($B88:$B$228))</f>
        <v>250.22160000000002</v>
      </c>
      <c r="L88" s="4">
        <f>Forward!L88*(1+SUM($B88:$B$228))+(-'Swap - Encargos'!C5)*(1+SUM($B88:$B$228))+('Swap - Encargos'!Y5)*(1+SUM($B88:$B$228))</f>
        <v>319.1232</v>
      </c>
      <c r="M88" s="4">
        <f>Forward!M88*(1+SUM($B88:$B$228))+(-'Swap - Encargos'!D5)*(1+SUM($B88:$B$228))+('Swap - Encargos'!Z5)*(1+SUM($B88:$B$228))</f>
        <v>284.06799999999998</v>
      </c>
      <c r="N88" s="4">
        <f>Forward!N88*(1+SUM($B88:$B$228))+(-'Swap - Encargos'!E5)*(1+SUM($B88:$B$228))+('Swap - Encargos'!AA5)*(1+SUM($B88:$B$228))</f>
        <v>253.84800000000004</v>
      </c>
      <c r="O88" s="4">
        <f>Forward!O88*(1+SUM($B88:$B$228))+(-'Swap - Encargos'!F5)*(1+SUM($B88:$B$228))+('Swap - Encargos'!AB5)*(1+SUM($B88:$B$228))</f>
        <v>252.63920000000002</v>
      </c>
      <c r="P88" s="4">
        <f>Forward!P88*(1+SUM($B88:$B$228))+(-'Swap - Encargos'!G5)*(1+SUM($B88:$B$228))+('Swap - Encargos'!AC5)*(1+SUM($B88:$B$228))</f>
        <v>244.17760000000004</v>
      </c>
      <c r="Q88" s="4">
        <f>Forward!Q88*(1+SUM($B88:$B$228))+(-'Swap - Encargos'!H5)*(1+SUM($B88:$B$228))+('Swap - Encargos'!AD5)*(1+SUM($B88:$B$228))</f>
        <v>239.3424</v>
      </c>
      <c r="R88" s="4">
        <f>Forward!R88*(1+SUM($B88:$B$228))+(-'Swap - Encargos'!I5)*(1+SUM($B88:$B$228))+('Swap - Encargos'!AE5)*(1+SUM($B88:$B$228))</f>
        <v>236.92480000000003</v>
      </c>
      <c r="S88" s="4">
        <f>Forward!S88*(1+SUM($B88:$B$228))+(-'Swap - Encargos'!J5)*(1+SUM($B88:$B$228))+('Swap - Encargos'!AF5)*(1+SUM($B88:$B$228))</f>
        <v>232.08960000000002</v>
      </c>
      <c r="T88" s="4">
        <f>Forward!T88*(1+SUM($B88:$B$228))+(-'Swap - Encargos'!K5)*(1+SUM($B88:$B$228))+('Swap - Encargos'!AG5)*(1+SUM($B88:$B$228))</f>
        <v>224.83680000000001</v>
      </c>
      <c r="U88" s="4">
        <f>Forward!U88*(1+SUM($B88:$B$228))</f>
        <v>0</v>
      </c>
      <c r="V88" s="6"/>
      <c r="W88" s="20">
        <f t="shared" si="0"/>
        <v>284.67239999999998</v>
      </c>
      <c r="X88" s="20">
        <f t="shared" si="1"/>
        <v>229.40835131313125</v>
      </c>
      <c r="Y88" s="23">
        <f t="shared" si="2"/>
        <v>271.77853333333331</v>
      </c>
      <c r="Z88" s="23">
        <f t="shared" si="3"/>
        <v>226.32765851515151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89.963399999999979</v>
      </c>
      <c r="AJ88" s="9">
        <f t="shared" si="8"/>
        <v>0.24013561971386607</v>
      </c>
      <c r="AK88" s="9">
        <f t="shared" si="9"/>
        <v>0.24013561971386607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Encargos'!B6)*(1+SUM($B89:$B$228))+('Swap - Encargos'!X6)*(1+SUM($B89:$B$228))</f>
        <v>223.01620000000003</v>
      </c>
      <c r="L89" s="4">
        <f>Forward!L89*(1+SUM($B89:$B$228))+(-'Swap - Encargos'!C6)*(1+SUM($B89:$B$228))+('Swap - Encargos'!Y6)*(1+SUM($B89:$B$228))</f>
        <v>305.30560000000003</v>
      </c>
      <c r="M89" s="4">
        <f>Forward!M89*(1+SUM($B89:$B$228))+(-'Swap - Encargos'!D6)*(1+SUM($B89:$B$228))+('Swap - Encargos'!Z6)*(1+SUM($B89:$B$228))</f>
        <v>287.41660000000002</v>
      </c>
      <c r="N89" s="4">
        <f>Forward!N89*(1+SUM($B89:$B$228))+(-'Swap - Encargos'!E6)*(1+SUM($B89:$B$228))+('Swap - Encargos'!AA6)*(1+SUM($B89:$B$228))</f>
        <v>256.40899999999999</v>
      </c>
      <c r="O89" s="4">
        <f>Forward!O89*(1+SUM($B89:$B$228))+(-'Swap - Encargos'!F6)*(1+SUM($B89:$B$228))+('Swap - Encargos'!AB6)*(1+SUM($B89:$B$228))</f>
        <v>245.67560000000003</v>
      </c>
      <c r="P89" s="4">
        <f>Forward!P89*(1+SUM($B89:$B$228))+(-'Swap - Encargos'!G6)*(1+SUM($B89:$B$228))+('Swap - Encargos'!AC6)*(1+SUM($B89:$B$228))</f>
        <v>242.09780000000003</v>
      </c>
      <c r="Q89" s="4">
        <f>Forward!Q89*(1+SUM($B89:$B$228))+(-'Swap - Encargos'!H6)*(1+SUM($B89:$B$228))+('Swap - Encargos'!AD6)*(1+SUM($B89:$B$228))</f>
        <v>238.52</v>
      </c>
      <c r="R89" s="4">
        <f>Forward!R89*(1+SUM($B89:$B$228))+(-'Swap - Encargos'!I6)*(1+SUM($B89:$B$228))+('Swap - Encargos'!AE6)*(1+SUM($B89:$B$228))</f>
        <v>233.74960000000002</v>
      </c>
      <c r="S89" s="4">
        <f>Forward!S89*(1+SUM($B89:$B$228))+(-'Swap - Encargos'!J6)*(1+SUM($B89:$B$228))+('Swap - Encargos'!AF6)*(1+SUM($B89:$B$228))</f>
        <v>230.17180000000002</v>
      </c>
      <c r="T89" s="4">
        <f>Forward!T89*(1+SUM($B89:$B$228))+(-'Swap - Encargos'!K6)*(1+SUM($B89:$B$228))+('Swap - Encargos'!AG6)*(1+SUM($B89:$B$228))</f>
        <v>225.40140000000002</v>
      </c>
      <c r="U89" s="4">
        <f>Forward!U89*(1+SUM($B89:$B$228))</f>
        <v>0</v>
      </c>
      <c r="V89" s="6"/>
      <c r="W89" s="20">
        <f t="shared" si="0"/>
        <v>274.69553333333334</v>
      </c>
      <c r="X89" s="20">
        <f t="shared" si="1"/>
        <v>229.40835131313125</v>
      </c>
      <c r="Y89" s="23">
        <f t="shared" si="2"/>
        <v>264.51868000000002</v>
      </c>
      <c r="Z89" s="23">
        <f t="shared" si="3"/>
        <v>226.32765851515151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99.940266666666616</v>
      </c>
      <c r="AJ89" s="9">
        <f t="shared" si="8"/>
        <v>0.26676646136505544</v>
      </c>
      <c r="AK89" s="9">
        <f t="shared" si="9"/>
        <v>0.26676646136505544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Encargos'!B7)*(1+SUM($B90:$B$228))+('Swap - Encargos'!X7)*(1+SUM($B90:$B$228))</f>
        <v>218.67</v>
      </c>
      <c r="L90" s="4">
        <f>Forward!L90*(1+SUM($B90:$B$228))+(-'Swap - Encargos'!C7)*(1+SUM($B90:$B$228))+('Swap - Encargos'!Y7)*(1+SUM($B90:$B$228))</f>
        <v>276.58799999999997</v>
      </c>
      <c r="M90" s="4">
        <f>Forward!M90*(1+SUM($B90:$B$228))+(-'Swap - Encargos'!D7)*(1+SUM($B90:$B$228))+('Swap - Encargos'!Z7)*(1+SUM($B90:$B$228))</f>
        <v>282.49799999999999</v>
      </c>
      <c r="N90" s="4">
        <f>Forward!N90*(1+SUM($B90:$B$228))+(-'Swap - Encargos'!E7)*(1+SUM($B90:$B$228))+('Swap - Encargos'!AA7)*(1+SUM($B90:$B$228))</f>
        <v>269.49599999999998</v>
      </c>
      <c r="O90" s="4">
        <f>Forward!O90*(1+SUM($B90:$B$228))+(-'Swap - Encargos'!F7)*(1+SUM($B90:$B$228))+('Swap - Encargos'!AB7)*(1+SUM($B90:$B$228))</f>
        <v>249.40199999999996</v>
      </c>
      <c r="P90" s="4">
        <f>Forward!P90*(1+SUM($B90:$B$228))+(-'Swap - Encargos'!G7)*(1+SUM($B90:$B$228))+('Swap - Encargos'!AC7)*(1+SUM($B90:$B$228))</f>
        <v>247.03799999999998</v>
      </c>
      <c r="Q90" s="4">
        <f>Forward!Q90*(1+SUM($B90:$B$228))+(-'Swap - Encargos'!H7)*(1+SUM($B90:$B$228))+('Swap - Encargos'!AD7)*(1+SUM($B90:$B$228))</f>
        <v>244.67400000000001</v>
      </c>
      <c r="R90" s="4">
        <f>Forward!R90*(1+SUM($B90:$B$228))+(-'Swap - Encargos'!I7)*(1+SUM($B90:$B$228))+('Swap - Encargos'!AE7)*(1+SUM($B90:$B$228))</f>
        <v>239.946</v>
      </c>
      <c r="S90" s="4">
        <f>Forward!S90*(1+SUM($B90:$B$228))+(-'Swap - Encargos'!J7)*(1+SUM($B90:$B$228))+('Swap - Encargos'!AF7)*(1+SUM($B90:$B$228))</f>
        <v>232.85399999999998</v>
      </c>
      <c r="T90" s="4">
        <f>Forward!T90*(1+SUM($B90:$B$228))+(-'Swap - Encargos'!K7)*(1+SUM($B90:$B$228))+('Swap - Encargos'!AG7)*(1+SUM($B90:$B$228))</f>
        <v>230.49</v>
      </c>
      <c r="U90" s="4">
        <f>Forward!U90*(1+SUM($B90:$B$228))</f>
        <v>0</v>
      </c>
      <c r="V90" s="6"/>
      <c r="W90" s="20">
        <f t="shared" si="0"/>
        <v>264.89933333333335</v>
      </c>
      <c r="X90" s="20">
        <f t="shared" si="1"/>
        <v>229.40835131313125</v>
      </c>
      <c r="Y90" s="23">
        <f t="shared" si="2"/>
        <v>261.22199999999998</v>
      </c>
      <c r="Z90" s="23">
        <f t="shared" si="3"/>
        <v>226.32765851515151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109.73646666666662</v>
      </c>
      <c r="AJ90" s="9">
        <f t="shared" si="8"/>
        <v>0.29291505688102054</v>
      </c>
      <c r="AK90" s="9">
        <f t="shared" si="9"/>
        <v>0.29291505688102054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Encargos'!B8)*(1+SUM($B91:$B$228))+('Swap - Encargos'!X8)*(1+SUM($B91:$B$228))</f>
        <v>210.73669999999998</v>
      </c>
      <c r="L91" s="4">
        <f>Forward!L91*(1+SUM($B91:$B$228))+(-'Swap - Encargos'!C8)*(1+SUM($B91:$B$228))+('Swap - Encargos'!Y8)*(1+SUM($B91:$B$228))</f>
        <v>279.02010000000001</v>
      </c>
      <c r="M91" s="4">
        <f>Forward!M91*(1+SUM($B91:$B$228))+(-'Swap - Encargos'!D8)*(1+SUM($B91:$B$228))+('Swap - Encargos'!Z8)*(1+SUM($B91:$B$228))</f>
        <v>276.66550000000001</v>
      </c>
      <c r="N91" s="4">
        <f>Forward!N91*(1+SUM($B91:$B$228))+(-'Swap - Encargos'!E8)*(1+SUM($B91:$B$228))+('Swap - Encargos'!AA8)*(1+SUM($B91:$B$228))</f>
        <v>247.233</v>
      </c>
      <c r="O91" s="4">
        <f>Forward!O91*(1+SUM($B91:$B$228))+(-'Swap - Encargos'!F8)*(1+SUM($B91:$B$228))+('Swap - Encargos'!AB8)*(1+SUM($B91:$B$228))</f>
        <v>238.99189999999999</v>
      </c>
      <c r="P91" s="4">
        <f>Forward!P91*(1+SUM($B91:$B$228))+(-'Swap - Encargos'!G8)*(1+SUM($B91:$B$228))+('Swap - Encargos'!AC8)*(1+SUM($B91:$B$228))</f>
        <v>240.16919999999999</v>
      </c>
      <c r="Q91" s="4">
        <f>Forward!Q91*(1+SUM($B91:$B$228))+(-'Swap - Encargos'!H8)*(1+SUM($B91:$B$228))+('Swap - Encargos'!AD8)*(1+SUM($B91:$B$228))</f>
        <v>234.28269999999998</v>
      </c>
      <c r="R91" s="4">
        <f>Forward!R91*(1+SUM($B91:$B$228))+(-'Swap - Encargos'!I8)*(1+SUM($B91:$B$228))+('Swap - Encargos'!AE8)*(1+SUM($B91:$B$228))</f>
        <v>233.1054</v>
      </c>
      <c r="S91" s="4">
        <f>Forward!S91*(1+SUM($B91:$B$228))+(-'Swap - Encargos'!J8)*(1+SUM($B91:$B$228))+('Swap - Encargos'!AF8)*(1+SUM($B91:$B$228))</f>
        <v>228.39619999999999</v>
      </c>
      <c r="T91" s="4">
        <f>Forward!T91*(1+SUM($B91:$B$228))+(-'Swap - Encargos'!K8)*(1+SUM($B91:$B$228))+('Swap - Encargos'!AG8)*(1+SUM($B91:$B$228))</f>
        <v>221.33240000000001</v>
      </c>
      <c r="U91" s="4">
        <f>Forward!U91*(1+SUM($B91:$B$228))</f>
        <v>0</v>
      </c>
      <c r="V91" s="6"/>
      <c r="W91" s="20">
        <f t="shared" si="0"/>
        <v>260.54303055555556</v>
      </c>
      <c r="X91" s="20">
        <f t="shared" si="1"/>
        <v>229.40835131313125</v>
      </c>
      <c r="Y91" s="23">
        <f t="shared" si="2"/>
        <v>252.98214833333336</v>
      </c>
      <c r="Z91" s="23">
        <f t="shared" si="3"/>
        <v>226.32765851515151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114.0927694444444</v>
      </c>
      <c r="AJ91" s="9">
        <f t="shared" si="8"/>
        <v>0.30454315749974886</v>
      </c>
      <c r="AK91" s="9">
        <f t="shared" si="9"/>
        <v>0.30454315749974886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Encargos'!B9)*(1+SUM($B92:$B$228))+('Swap - Encargos'!X9)*(1+SUM($B92:$B$228))</f>
        <v>129.9366</v>
      </c>
      <c r="L92" s="4">
        <f>Forward!L92*(1+SUM($B92:$B$228))+(-'Swap - Encargos'!C9)*(1+SUM($B92:$B$228))+('Swap - Encargos'!Y9)*(1+SUM($B92:$B$228))</f>
        <v>263.38500000000005</v>
      </c>
      <c r="M92" s="4">
        <f>Forward!M92*(1+SUM($B92:$B$228))+(-'Swap - Encargos'!D9)*(1+SUM($B92:$B$228))+('Swap - Encargos'!Z9)*(1+SUM($B92:$B$228))</f>
        <v>265.72620000000001</v>
      </c>
      <c r="N92" s="4">
        <f>Forward!N92*(1+SUM($B92:$B$228))+(-'Swap - Encargos'!E9)*(1+SUM($B92:$B$228))+('Swap - Encargos'!AA9)*(1+SUM($B92:$B$228))</f>
        <v>252.84960000000004</v>
      </c>
      <c r="O92" s="4">
        <f>Forward!O92*(1+SUM($B92:$B$228))+(-'Swap - Encargos'!F9)*(1+SUM($B92:$B$228))+('Swap - Encargos'!AB9)*(1+SUM($B92:$B$228))</f>
        <v>238.80240000000003</v>
      </c>
      <c r="P92" s="4">
        <f>Forward!P92*(1+SUM($B92:$B$228))+(-'Swap - Encargos'!G9)*(1+SUM($B92:$B$228))+('Swap - Encargos'!AC9)*(1+SUM($B92:$B$228))</f>
        <v>239.97300000000001</v>
      </c>
      <c r="Q92" s="4">
        <f>Forward!Q92*(1+SUM($B92:$B$228))+(-'Swap - Encargos'!H9)*(1+SUM($B92:$B$228))+('Swap - Encargos'!AD9)*(1+SUM($B92:$B$228))</f>
        <v>235.29060000000001</v>
      </c>
      <c r="R92" s="4">
        <f>Forward!R92*(1+SUM($B92:$B$228))+(-'Swap - Encargos'!I9)*(1+SUM($B92:$B$228))+('Swap - Encargos'!AE9)*(1+SUM($B92:$B$228))</f>
        <v>230.60820000000001</v>
      </c>
      <c r="S92" s="4">
        <f>Forward!S92*(1+SUM($B92:$B$228))+(-'Swap - Encargos'!J9)*(1+SUM($B92:$B$228))+('Swap - Encargos'!AF9)*(1+SUM($B92:$B$228))</f>
        <v>225.92580000000004</v>
      </c>
      <c r="T92" s="4">
        <f>Forward!T92*(1+SUM($B92:$B$228))+(-'Swap - Encargos'!K9)*(1+SUM($B92:$B$228))+('Swap - Encargos'!AG9)*(1+SUM($B92:$B$228))</f>
        <v>222.41400000000002</v>
      </c>
      <c r="U92" s="4">
        <f>Forward!U92*(1+SUM($B92:$B$228))</f>
        <v>0</v>
      </c>
      <c r="V92" s="6"/>
      <c r="W92" s="20">
        <f t="shared" si="0"/>
        <v>240.16810000000001</v>
      </c>
      <c r="X92" s="20">
        <f t="shared" si="1"/>
        <v>229.40835131313125</v>
      </c>
      <c r="Y92" s="23">
        <f t="shared" si="2"/>
        <v>241.14360000000002</v>
      </c>
      <c r="Z92" s="23">
        <f t="shared" si="3"/>
        <v>226.32765851515151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134.46769999999995</v>
      </c>
      <c r="AJ92" s="9">
        <f t="shared" si="8"/>
        <v>0.3589291252998244</v>
      </c>
      <c r="AK92" s="9">
        <f t="shared" si="9"/>
        <v>0.3589291252998244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Encargos'!B10)*(1+SUM($B93:$B$228))+('Swap - Encargos'!X10)*(1+SUM($B93:$B$228))</f>
        <v>145.99760000000001</v>
      </c>
      <c r="L93" s="4">
        <f>Forward!L93*(1+SUM($B93:$B$228))+(-'Swap - Encargos'!C10)*(1+SUM($B93:$B$228))+('Swap - Encargos'!Y10)*(1+SUM($B93:$B$228))</f>
        <v>254.3184</v>
      </c>
      <c r="M93" s="4">
        <f>Forward!M93*(1+SUM($B93:$B$228))+(-'Swap - Encargos'!D10)*(1+SUM($B93:$B$228))+('Swap - Encargos'!Z10)*(1+SUM($B93:$B$228))</f>
        <v>255.4958</v>
      </c>
      <c r="N93" s="4">
        <f>Forward!N93*(1+SUM($B93:$B$228))+(-'Swap - Encargos'!E10)*(1+SUM($B93:$B$228))+('Swap - Encargos'!AA10)*(1+SUM($B93:$B$228))</f>
        <v>243.7218</v>
      </c>
      <c r="O93" s="4">
        <f>Forward!O93*(1+SUM($B93:$B$228))+(-'Swap - Encargos'!F10)*(1+SUM($B93:$B$228))+('Swap - Encargos'!AB10)*(1+SUM($B93:$B$228))</f>
        <v>240.18959999999998</v>
      </c>
      <c r="P93" s="4">
        <f>Forward!P93*(1+SUM($B93:$B$228))+(-'Swap - Encargos'!G10)*(1+SUM($B93:$B$228))+('Swap - Encargos'!AC10)*(1+SUM($B93:$B$228))</f>
        <v>234.30260000000001</v>
      </c>
      <c r="Q93" s="4">
        <f>Forward!Q93*(1+SUM($B93:$B$228))+(-'Swap - Encargos'!H10)*(1+SUM($B93:$B$228))+('Swap - Encargos'!AD10)*(1+SUM($B93:$B$228))</f>
        <v>236.6574</v>
      </c>
      <c r="R93" s="4">
        <f>Forward!R93*(1+SUM($B93:$B$228))+(-'Swap - Encargos'!I10)*(1+SUM($B93:$B$228))+('Swap - Encargos'!AE10)*(1+SUM($B93:$B$228))</f>
        <v>229.59299999999999</v>
      </c>
      <c r="S93" s="4">
        <f>Forward!S93*(1+SUM($B93:$B$228))+(-'Swap - Encargos'!J10)*(1+SUM($B93:$B$228))+('Swap - Encargos'!AF10)*(1+SUM($B93:$B$228))</f>
        <v>220.1738</v>
      </c>
      <c r="T93" s="4">
        <f>Forward!T93*(1+SUM($B93:$B$228))+(-'Swap - Encargos'!K10)*(1+SUM($B93:$B$228))+('Swap - Encargos'!AG10)*(1+SUM($B93:$B$228))</f>
        <v>216.64159999999998</v>
      </c>
      <c r="U93" s="4">
        <f>Forward!U93*(1+SUM($B93:$B$228))</f>
        <v>0</v>
      </c>
      <c r="V93" s="6"/>
      <c r="W93" s="20">
        <f t="shared" si="0"/>
        <v>237.6058611111111</v>
      </c>
      <c r="X93" s="20">
        <f t="shared" si="1"/>
        <v>229.40835131313125</v>
      </c>
      <c r="Y93" s="23">
        <f t="shared" si="2"/>
        <v>238.24689000000001</v>
      </c>
      <c r="Z93" s="23">
        <f t="shared" si="3"/>
        <v>226.32765851515151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137.02993888888886</v>
      </c>
      <c r="AJ93" s="9">
        <f t="shared" si="8"/>
        <v>0.36576840464496152</v>
      </c>
      <c r="AK93" s="9">
        <f t="shared" si="9"/>
        <v>0.36576840464496152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Encargos'!B11)*(1+SUM($B94:$B$228))+('Swap - Encargos'!X11)*(1+SUM($B94:$B$228))</f>
        <v>168.88300000000001</v>
      </c>
      <c r="L94" s="4">
        <f>Forward!L94*(1+SUM($B94:$B$228))+(-'Swap - Encargos'!C11)*(1+SUM($B94:$B$228))+('Swap - Encargos'!Y11)*(1+SUM($B94:$B$228))</f>
        <v>236.2</v>
      </c>
      <c r="M94" s="4">
        <f>Forward!M94*(1+SUM($B94:$B$228))+(-'Swap - Encargos'!D11)*(1+SUM($B94:$B$228))+('Swap - Encargos'!Z11)*(1+SUM($B94:$B$228))</f>
        <v>256.27700000000004</v>
      </c>
      <c r="N94" s="4">
        <f>Forward!N94*(1+SUM($B94:$B$228))+(-'Swap - Encargos'!E11)*(1+SUM($B94:$B$228))+('Swap - Encargos'!AA11)*(1+SUM($B94:$B$228))</f>
        <v>252.73400000000001</v>
      </c>
      <c r="O94" s="4">
        <f>Forward!O94*(1+SUM($B94:$B$228))+(-'Swap - Encargos'!F11)*(1+SUM($B94:$B$228))+('Swap - Encargos'!AB11)*(1+SUM($B94:$B$228))</f>
        <v>240.92400000000004</v>
      </c>
      <c r="P94" s="4">
        <f>Forward!P94*(1+SUM($B94:$B$228))+(-'Swap - Encargos'!G11)*(1+SUM($B94:$B$228))+('Swap - Encargos'!AC11)*(1+SUM($B94:$B$228))</f>
        <v>237.381</v>
      </c>
      <c r="Q94" s="4">
        <f>Forward!Q94*(1+SUM($B94:$B$228))+(-'Swap - Encargos'!H11)*(1+SUM($B94:$B$228))+('Swap - Encargos'!AD11)*(1+SUM($B94:$B$228))</f>
        <v>232.65700000000001</v>
      </c>
      <c r="R94" s="4">
        <f>Forward!R94*(1+SUM($B94:$B$228))+(-'Swap - Encargos'!I11)*(1+SUM($B94:$B$228))+('Swap - Encargos'!AE11)*(1+SUM($B94:$B$228))</f>
        <v>224.39</v>
      </c>
      <c r="S94" s="4">
        <f>Forward!S94*(1+SUM($B94:$B$228))+(-'Swap - Encargos'!J11)*(1+SUM($B94:$B$228))+('Swap - Encargos'!AF11)*(1+SUM($B94:$B$228))</f>
        <v>220.84699999999998</v>
      </c>
      <c r="T94" s="4">
        <f>Forward!T94*(1+SUM($B94:$B$228))+(-'Swap - Encargos'!K11)*(1+SUM($B94:$B$228))+('Swap - Encargos'!AG11)*(1+SUM($B94:$B$228))</f>
        <v>216.12299999999999</v>
      </c>
      <c r="U94" s="4">
        <f>Forward!U94*(1+SUM($B94:$B$228))</f>
        <v>0</v>
      </c>
      <c r="V94" s="6"/>
      <c r="W94" s="20">
        <f t="shared" si="0"/>
        <v>239.08688888888889</v>
      </c>
      <c r="X94" s="20">
        <f t="shared" si="1"/>
        <v>229.40835131313125</v>
      </c>
      <c r="Y94" s="23">
        <f t="shared" si="2"/>
        <v>240.13666666666671</v>
      </c>
      <c r="Z94" s="23">
        <f t="shared" si="3"/>
        <v>226.32765851515151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135.54891111111107</v>
      </c>
      <c r="AJ94" s="9">
        <f t="shared" si="8"/>
        <v>0.36181515784426121</v>
      </c>
      <c r="AK94" s="9">
        <f t="shared" si="9"/>
        <v>0.36181515784426121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Encargos'!B12)*(1+SUM($B95:$B$228))+('Swap - Encargos'!X12)*(1+SUM($B95:$B$228))</f>
        <v>145.61969999999999</v>
      </c>
      <c r="L95" s="4">
        <f>Forward!L95*(1+SUM($B95:$B$228))+(-'Swap - Encargos'!C12)*(1+SUM($B95:$B$228))+('Swap - Encargos'!Y12)*(1+SUM($B95:$B$228))</f>
        <v>207.1825</v>
      </c>
      <c r="M95" s="4">
        <f>Forward!M95*(1+SUM($B95:$B$228))+(-'Swap - Encargos'!D12)*(1+SUM($B95:$B$228))+('Swap - Encargos'!Z12)*(1+SUM($B95:$B$228))</f>
        <v>229.67660000000001</v>
      </c>
      <c r="N95" s="4">
        <f>Forward!N95*(1+SUM($B95:$B$228))+(-'Swap - Encargos'!E12)*(1+SUM($B95:$B$228))+('Swap - Encargos'!AA12)*(1+SUM($B95:$B$228))</f>
        <v>234.41220000000001</v>
      </c>
      <c r="O95" s="4">
        <f>Forward!O95*(1+SUM($B95:$B$228))+(-'Swap - Encargos'!F12)*(1+SUM($B95:$B$228))+('Swap - Encargos'!AB12)*(1+SUM($B95:$B$228))</f>
        <v>228.49270000000001</v>
      </c>
      <c r="P95" s="4">
        <f>Forward!P95*(1+SUM($B95:$B$228))+(-'Swap - Encargos'!G12)*(1+SUM($B95:$B$228))+('Swap - Encargos'!AC12)*(1+SUM($B95:$B$228))</f>
        <v>223.75710000000001</v>
      </c>
      <c r="Q95" s="4">
        <f>Forward!Q95*(1+SUM($B95:$B$228))+(-'Swap - Encargos'!H12)*(1+SUM($B95:$B$228))+('Swap - Encargos'!AD12)*(1+SUM($B95:$B$228))</f>
        <v>220.20540000000003</v>
      </c>
      <c r="R95" s="4">
        <f>Forward!R95*(1+SUM($B95:$B$228))+(-'Swap - Encargos'!I12)*(1+SUM($B95:$B$228))+('Swap - Encargos'!AE12)*(1+SUM($B95:$B$228))</f>
        <v>216.65370000000001</v>
      </c>
      <c r="S95" s="4">
        <f>Forward!S95*(1+SUM($B95:$B$228))+(-'Swap - Encargos'!J12)*(1+SUM($B95:$B$228))+('Swap - Encargos'!AF12)*(1+SUM($B95:$B$228))</f>
        <v>213.10199999999998</v>
      </c>
      <c r="T95" s="4">
        <f>Forward!T95*(1+SUM($B95:$B$228))+(-'Swap - Encargos'!K12)*(1+SUM($B95:$B$228))+('Swap - Encargos'!AG12)*(1+SUM($B95:$B$228))</f>
        <v>208.3664</v>
      </c>
      <c r="U95" s="4">
        <f>Forward!U95*(1+SUM($B95:$B$228))</f>
        <v>0</v>
      </c>
      <c r="V95" s="6"/>
      <c r="W95" s="20">
        <f t="shared" si="0"/>
        <v>216.35772499999999</v>
      </c>
      <c r="X95" s="20">
        <f t="shared" si="1"/>
        <v>229.40835131313125</v>
      </c>
      <c r="Y95" s="23">
        <f t="shared" si="2"/>
        <v>220.79734999999999</v>
      </c>
      <c r="Z95" s="23">
        <f t="shared" si="3"/>
        <v>226.32765851515151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158.27807499999997</v>
      </c>
      <c r="AJ95" s="9">
        <f t="shared" si="8"/>
        <v>0.42248518427763709</v>
      </c>
      <c r="AK95" s="9">
        <f t="shared" si="9"/>
        <v>0.42248518427763709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Encargos'!B13)*(1+SUM($B96:$B$228))+('Swap - Encargos'!X13)*(1+SUM($B96:$B$228))</f>
        <v>137.82599999999999</v>
      </c>
      <c r="L96" s="4">
        <f>Forward!L96*(1+SUM($B96:$B$228))+(-'Swap - Encargos'!C13)*(1+SUM($B96:$B$228))+('Swap - Encargos'!Y13)*(1+SUM($B96:$B$228))</f>
        <v>157.85199999999998</v>
      </c>
      <c r="M96" s="4">
        <f>Forward!M96*(1+SUM($B96:$B$228))+(-'Swap - Encargos'!D13)*(1+SUM($B96:$B$228))+('Swap - Encargos'!Z13)*(1+SUM($B96:$B$228))</f>
        <v>203.79399999999998</v>
      </c>
      <c r="N96" s="4">
        <f>Forward!N96*(1+SUM($B96:$B$228))+(-'Swap - Encargos'!E13)*(1+SUM($B96:$B$228))+('Swap - Encargos'!AA13)*(1+SUM($B96:$B$228))</f>
        <v>215.57399999999998</v>
      </c>
      <c r="O96" s="4">
        <f>Forward!O96*(1+SUM($B96:$B$228))+(-'Swap - Encargos'!F13)*(1+SUM($B96:$B$228))+('Swap - Encargos'!AB13)*(1+SUM($B96:$B$228))</f>
        <v>209.68399999999997</v>
      </c>
      <c r="P96" s="4">
        <f>Forward!P96*(1+SUM($B96:$B$228))+(-'Swap - Encargos'!G13)*(1+SUM($B96:$B$228))+('Swap - Encargos'!AC13)*(1+SUM($B96:$B$228))</f>
        <v>220.28599999999997</v>
      </c>
      <c r="Q96" s="4">
        <f>Forward!Q96*(1+SUM($B96:$B$228))+(-'Swap - Encargos'!H13)*(1+SUM($B96:$B$228))+('Swap - Encargos'!AD13)*(1+SUM($B96:$B$228))</f>
        <v>216.75199999999998</v>
      </c>
      <c r="R96" s="4">
        <f>Forward!R96*(1+SUM($B96:$B$228))+(-'Swap - Encargos'!I13)*(1+SUM($B96:$B$228))+('Swap - Encargos'!AE13)*(1+SUM($B96:$B$228))</f>
        <v>216.75199999999998</v>
      </c>
      <c r="S96" s="4">
        <f>Forward!S96*(1+SUM($B96:$B$228))+(-'Swap - Encargos'!J13)*(1+SUM($B96:$B$228))+('Swap - Encargos'!AF13)*(1+SUM($B96:$B$228))</f>
        <v>210.86199999999999</v>
      </c>
      <c r="T96" s="4">
        <f>Forward!T96*(1+SUM($B96:$B$228))+(-'Swap - Encargos'!K13)*(1+SUM($B96:$B$228))+('Swap - Encargos'!AG13)*(1+SUM($B96:$B$228))</f>
        <v>204.97200000000001</v>
      </c>
      <c r="U96" s="4">
        <f>Forward!U96*(1+SUM($B96:$B$228))</f>
        <v>0</v>
      </c>
      <c r="V96" s="6"/>
      <c r="W96" s="20">
        <f t="shared" si="0"/>
        <v>188.08733333333331</v>
      </c>
      <c r="X96" s="20">
        <f t="shared" si="1"/>
        <v>229.40835131313125</v>
      </c>
      <c r="Y96" s="23">
        <f t="shared" si="2"/>
        <v>198.68933333333334</v>
      </c>
      <c r="Z96" s="23">
        <f t="shared" si="3"/>
        <v>226.32765851515151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186.54846666666666</v>
      </c>
      <c r="AJ96" s="9">
        <f t="shared" si="8"/>
        <v>0.49794618311081501</v>
      </c>
      <c r="AK96" s="9">
        <f t="shared" si="9"/>
        <v>0.49794618311081501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Encargos'!B14)*(1+SUM($B97:$B$228))+('Swap - Encargos'!X14)*(1+SUM($B97:$B$228))</f>
        <v>142.0419</v>
      </c>
      <c r="L97" s="4">
        <f>Forward!L97*(1+SUM($B97:$B$228))+(-'Swap - Encargos'!C14)*(1+SUM($B97:$B$228))+('Swap - Encargos'!Y14)*(1+SUM($B97:$B$228))</f>
        <v>153.7809</v>
      </c>
      <c r="M97" s="4">
        <f>Forward!M97*(1+SUM($B97:$B$228))+(-'Swap - Encargos'!D14)*(1+SUM($B97:$B$228))+('Swap - Encargos'!Z14)*(1+SUM($B97:$B$228))</f>
        <v>197.21519999999998</v>
      </c>
      <c r="N97" s="4">
        <f>Forward!N97*(1+SUM($B97:$B$228))+(-'Swap - Encargos'!E14)*(1+SUM($B97:$B$228))+('Swap - Encargos'!AA14)*(1+SUM($B97:$B$228))</f>
        <v>211.30199999999996</v>
      </c>
      <c r="O97" s="4">
        <f>Forward!O97*(1+SUM($B97:$B$228))+(-'Swap - Encargos'!F14)*(1+SUM($B97:$B$228))+('Swap - Encargos'!AB14)*(1+SUM($B97:$B$228))</f>
        <v>203.0847</v>
      </c>
      <c r="P97" s="4">
        <f>Forward!P97*(1+SUM($B97:$B$228))+(-'Swap - Encargos'!G14)*(1+SUM($B97:$B$228))+('Swap - Encargos'!AC14)*(1+SUM($B97:$B$228))</f>
        <v>225.38879999999995</v>
      </c>
      <c r="Q97" s="4">
        <f>Forward!Q97*(1+SUM($B97:$B$228))+(-'Swap - Encargos'!H14)*(1+SUM($B97:$B$228))+('Swap - Encargos'!AD14)*(1+SUM($B97:$B$228))</f>
        <v>224.2149</v>
      </c>
      <c r="R97" s="4">
        <f>Forward!R97*(1+SUM($B97:$B$228))+(-'Swap - Encargos'!I14)*(1+SUM($B97:$B$228))+('Swap - Encargos'!AE14)*(1+SUM($B97:$B$228))</f>
        <v>212.4759</v>
      </c>
      <c r="S97" s="4">
        <f>Forward!S97*(1+SUM($B97:$B$228))+(-'Swap - Encargos'!J14)*(1+SUM($B97:$B$228))+('Swap - Encargos'!AF14)*(1+SUM($B97:$B$228))</f>
        <v>208.95419999999996</v>
      </c>
      <c r="T97" s="4">
        <f>Forward!T97*(1+SUM($B97:$B$228))+(-'Swap - Encargos'!K14)*(1+SUM($B97:$B$228))+('Swap - Encargos'!AG14)*(1+SUM($B97:$B$228))</f>
        <v>203.08469999999997</v>
      </c>
      <c r="U97" s="4">
        <f>Forward!U97*(1+SUM($B97:$B$228))</f>
        <v>0</v>
      </c>
      <c r="V97" s="6"/>
      <c r="W97" s="20">
        <f t="shared" si="0"/>
        <v>185.50880833333335</v>
      </c>
      <c r="X97" s="20">
        <f t="shared" si="1"/>
        <v>229.40835131313125</v>
      </c>
      <c r="Y97" s="23">
        <f t="shared" si="2"/>
        <v>196.76520500000001</v>
      </c>
      <c r="Z97" s="23">
        <f t="shared" si="3"/>
        <v>226.32765851515151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189.12699166666661</v>
      </c>
      <c r="AJ97" s="9">
        <f t="shared" si="8"/>
        <v>0.50482893430544185</v>
      </c>
      <c r="AK97" s="9">
        <f t="shared" si="9"/>
        <v>0.50482893430544185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Encargos'!C15)*(1+SUM($B98:$B$228))+('Swap - Encargos'!Y15)*(1+SUM($B98:$B$228))</f>
        <v>145.96250000000001</v>
      </c>
      <c r="M98" s="4">
        <f>Forward!M98*(1+SUM($B98:$B$228))+(-'Swap - Encargos'!D15)*(1+SUM($B98:$B$228))+('Swap - Encargos'!Z15)*(1+SUM($B98:$B$228))</f>
        <v>165.8134</v>
      </c>
      <c r="N98" s="4">
        <f>Forward!N98*(1+SUM($B98:$B$228))+(-'Swap - Encargos'!E15)*(1+SUM($B98:$B$228))+('Swap - Encargos'!AA15)*(1+SUM($B98:$B$228))</f>
        <v>184.4966</v>
      </c>
      <c r="O98" s="4">
        <f>Forward!O98*(1+SUM($B98:$B$228))+(-'Swap - Encargos'!F15)*(1+SUM($B98:$B$228))+('Swap - Encargos'!AB15)*(1+SUM($B98:$B$228))</f>
        <v>198.50900000000001</v>
      </c>
      <c r="P98" s="4">
        <f>Forward!P98*(1+SUM($B98:$B$228))+(-'Swap - Encargos'!G15)*(1+SUM($B98:$B$228))+('Swap - Encargos'!AC15)*(1+SUM($B98:$B$228))</f>
        <v>227.70149999999995</v>
      </c>
      <c r="Q98" s="4">
        <f>Forward!Q98*(1+SUM($B98:$B$228))+(-'Swap - Encargos'!H15)*(1+SUM($B98:$B$228))+('Swap - Encargos'!AD15)*(1+SUM($B98:$B$228))</f>
        <v>223.03070000000002</v>
      </c>
      <c r="R98" s="4">
        <f>Forward!R98*(1+SUM($B98:$B$228))+(-'Swap - Encargos'!I15)*(1+SUM($B98:$B$228))+('Swap - Encargos'!AE15)*(1+SUM($B98:$B$228))</f>
        <v>218.35990000000001</v>
      </c>
      <c r="S98" s="4">
        <f>Forward!S98*(1+SUM($B98:$B$228))+(-'Swap - Encargos'!J15)*(1+SUM($B98:$B$228))+('Swap - Encargos'!AF15)*(1+SUM($B98:$B$228))</f>
        <v>214.85679999999999</v>
      </c>
      <c r="T98" s="4">
        <f>Forward!T98*(1+SUM($B98:$B$228))+(-'Swap - Encargos'!K15)*(1+SUM($B98:$B$228))+('Swap - Encargos'!AG15)*(1+SUM($B98:$B$228))</f>
        <v>207.85059999999999</v>
      </c>
      <c r="U98" s="4">
        <f>Forward!U98*(1+SUM($B98:$B$228))</f>
        <v>0</v>
      </c>
      <c r="V98" s="6"/>
      <c r="W98" s="20">
        <f t="shared" si="0"/>
        <v>165.42416666666668</v>
      </c>
      <c r="X98" s="20">
        <f t="shared" si="1"/>
        <v>229.40835131313125</v>
      </c>
      <c r="Y98" s="23">
        <f t="shared" si="2"/>
        <v>184.4966</v>
      </c>
      <c r="Z98" s="23">
        <f t="shared" si="3"/>
        <v>226.32765851515151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204.50319333333334</v>
      </c>
      <c r="AJ98" s="9">
        <f t="shared" si="8"/>
        <v>0.55281986531986527</v>
      </c>
      <c r="AK98" s="9">
        <f t="shared" si="9"/>
        <v>0.55281986531986527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Encargos'!C16)*(1+SUM($B99:$B$228))+('Swap - Encargos'!Y16)*(1+SUM($B99:$B$228))</f>
        <v>148.78720000000001</v>
      </c>
      <c r="M99" s="4">
        <f>Forward!M99*(1+SUM($B99:$B$228))+(-'Swap - Encargos'!D16)*(1+SUM($B99:$B$228))+('Swap - Encargos'!Z16)*(1+SUM($B99:$B$228))</f>
        <v>156.92400000000004</v>
      </c>
      <c r="N99" s="4">
        <f>Forward!N99*(1+SUM($B99:$B$228))+(-'Swap - Encargos'!E16)*(1+SUM($B99:$B$228))+('Swap - Encargos'!AA16)*(1+SUM($B99:$B$228))</f>
        <v>170.87280000000001</v>
      </c>
      <c r="O99" s="4">
        <f>Forward!O99*(1+SUM($B99:$B$228))+(-'Swap - Encargos'!F16)*(1+SUM($B99:$B$228))+('Swap - Encargos'!AB16)*(1+SUM($B99:$B$228))</f>
        <v>188.30880000000002</v>
      </c>
      <c r="P99" s="4">
        <f>Forward!P99*(1+SUM($B99:$B$228))+(-'Swap - Encargos'!G16)*(1+SUM($B99:$B$228))+('Swap - Encargos'!AC16)*(1+SUM($B99:$B$228))</f>
        <v>233.64240000000001</v>
      </c>
      <c r="Q99" s="4">
        <f>Forward!Q99*(1+SUM($B99:$B$228))+(-'Swap - Encargos'!H16)*(1+SUM($B99:$B$228))+('Swap - Encargos'!AD16)*(1+SUM($B99:$B$228))</f>
        <v>228.99280000000002</v>
      </c>
      <c r="R99" s="4">
        <f>Forward!R99*(1+SUM($B99:$B$228))+(-'Swap - Encargos'!I16)*(1+SUM($B99:$B$228))+('Swap - Encargos'!AE16)*(1+SUM($B99:$B$228))</f>
        <v>220.85600000000002</v>
      </c>
      <c r="S99" s="4">
        <f>Forward!S99*(1+SUM($B99:$B$228))+(-'Swap - Encargos'!J16)*(1+SUM($B99:$B$228))+('Swap - Encargos'!AF16)*(1+SUM($B99:$B$228))</f>
        <v>218.53120000000001</v>
      </c>
      <c r="T99" s="4">
        <f>Forward!T99*(1+SUM($B99:$B$228))+(-'Swap - Encargos'!K16)*(1+SUM($B99:$B$228))+('Swap - Encargos'!AG16)*(1+SUM($B99:$B$228))</f>
        <v>211.55680000000001</v>
      </c>
      <c r="U99" s="4">
        <f>Forward!U99*(1+SUM($B99:$B$228))</f>
        <v>0</v>
      </c>
      <c r="V99" s="6"/>
      <c r="W99" s="20">
        <f t="shared" si="0"/>
        <v>159.95915555555558</v>
      </c>
      <c r="X99" s="20">
        <f t="shared" si="1"/>
        <v>229.40835131313125</v>
      </c>
      <c r="Y99" s="23">
        <f t="shared" si="2"/>
        <v>181.0438</v>
      </c>
      <c r="Z99" s="23">
        <f t="shared" si="3"/>
        <v>226.32765851515151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209.96820444444444</v>
      </c>
      <c r="AJ99" s="9">
        <f t="shared" si="8"/>
        <v>0.5675930659587991</v>
      </c>
      <c r="AK99" s="9">
        <f t="shared" si="9"/>
        <v>0.5675930659587991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Encargos'!C17)*(1+SUM($B100:$B$228))+('Swap - Encargos'!Y17)*(1+SUM($B100:$B$228))</f>
        <v>145.404</v>
      </c>
      <c r="M100" s="4">
        <f>Forward!M100*(1+SUM($B100:$B$228))+(-'Swap - Encargos'!D17)*(1+SUM($B100:$B$228))+('Swap - Encargos'!Z17)*(1+SUM($B100:$B$228))</f>
        <v>160.40599999999998</v>
      </c>
      <c r="N100" s="4">
        <f>Forward!N100*(1+SUM($B100:$B$228))+(-'Swap - Encargos'!E17)*(1+SUM($B100:$B$228))+('Swap - Encargos'!AA17)*(1+SUM($B100:$B$228))</f>
        <v>162.714</v>
      </c>
      <c r="O100" s="4">
        <f>Forward!O100*(1+SUM($B100:$B$228))+(-'Swap - Encargos'!F17)*(1+SUM($B100:$B$228))+('Swap - Encargos'!AB17)*(1+SUM($B100:$B$228))</f>
        <v>176.56199999999998</v>
      </c>
      <c r="P100" s="4">
        <f>Forward!P100*(1+SUM($B100:$B$228))+(-'Swap - Encargos'!G17)*(1+SUM($B100:$B$228))+('Swap - Encargos'!AC17)*(1+SUM($B100:$B$228))</f>
        <v>201.95</v>
      </c>
      <c r="Q100" s="4">
        <f>Forward!Q100*(1+SUM($B100:$B$228))+(-'Swap - Encargos'!H17)*(1+SUM($B100:$B$228))+('Swap - Encargos'!AD17)*(1+SUM($B100:$B$228))</f>
        <v>220.41399999999999</v>
      </c>
      <c r="R100" s="4">
        <f>Forward!R100*(1+SUM($B100:$B$228))+(-'Swap - Encargos'!I17)*(1+SUM($B100:$B$228))+('Swap - Encargos'!AE17)*(1+SUM($B100:$B$228))</f>
        <v>210.02799999999996</v>
      </c>
      <c r="S100" s="4">
        <f>Forward!S100*(1+SUM($B100:$B$228))+(-'Swap - Encargos'!J17)*(1+SUM($B100:$B$228))+('Swap - Encargos'!AF17)*(1+SUM($B100:$B$228))</f>
        <v>208.874</v>
      </c>
      <c r="T100" s="4">
        <f>Forward!T100*(1+SUM($B100:$B$228))+(-'Swap - Encargos'!K17)*(1+SUM($B100:$B$228))+('Swap - Encargos'!AG17)*(1+SUM($B100:$B$228))</f>
        <v>200.79600000000002</v>
      </c>
      <c r="U100" s="4">
        <f>Forward!U100*(1+SUM($B100:$B$228))</f>
        <v>0</v>
      </c>
      <c r="V100" s="6"/>
      <c r="W100" s="20">
        <f t="shared" si="0"/>
        <v>157.90566666666666</v>
      </c>
      <c r="X100" s="20">
        <f t="shared" si="1"/>
        <v>229.40835131313125</v>
      </c>
      <c r="Y100" s="23">
        <f t="shared" si="2"/>
        <v>171.90753333333333</v>
      </c>
      <c r="Z100" s="23">
        <f t="shared" si="3"/>
        <v>226.32765851515151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212.02169333333336</v>
      </c>
      <c r="AJ100" s="9">
        <f t="shared" si="8"/>
        <v>0.57314412573682938</v>
      </c>
      <c r="AK100" s="9">
        <f t="shared" si="9"/>
        <v>0.57314412573682938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Encargos'!C18)*(1+SUM($B101:$B$228))+('Swap - Encargos'!Y18)*(1+SUM($B101:$B$228))</f>
        <v>136.4811</v>
      </c>
      <c r="M101" s="4">
        <f>Forward!M101*(1+SUM($B101:$B$228))+(-'Swap - Encargos'!D18)*(1+SUM($B101:$B$228))+('Swap - Encargos'!Z18)*(1+SUM($B101:$B$228))</f>
        <v>143.36250000000001</v>
      </c>
      <c r="N101" s="4">
        <f>Forward!N101*(1+SUM($B101:$B$228))+(-'Swap - Encargos'!E18)*(1+SUM($B101:$B$228))+('Swap - Encargos'!AA18)*(1+SUM($B101:$B$228))</f>
        <v>147.95010000000002</v>
      </c>
      <c r="O101" s="4">
        <f>Forward!O101*(1+SUM($B101:$B$228))+(-'Swap - Encargos'!F18)*(1+SUM($B101:$B$228))+('Swap - Encargos'!AB18)*(1+SUM($B101:$B$228))</f>
        <v>164.0067</v>
      </c>
      <c r="P101" s="4">
        <f>Forward!P101*(1+SUM($B101:$B$228))+(-'Swap - Encargos'!G18)*(1+SUM($B101:$B$228))+('Swap - Encargos'!AC18)*(1+SUM($B101:$B$228))</f>
        <v>192.67920000000001</v>
      </c>
      <c r="Q101" s="4">
        <f>Forward!Q101*(1+SUM($B101:$B$228))+(-'Swap - Encargos'!H18)*(1+SUM($B101:$B$228))+('Swap - Encargos'!AD18)*(1+SUM($B101:$B$228))</f>
        <v>207.58890000000002</v>
      </c>
      <c r="R101" s="4">
        <f>Forward!R101*(1+SUM($B101:$B$228))+(-'Swap - Encargos'!I18)*(1+SUM($B101:$B$228))+('Swap - Encargos'!AE18)*(1+SUM($B101:$B$228))</f>
        <v>208.73580000000001</v>
      </c>
      <c r="S101" s="4">
        <f>Forward!S101*(1+SUM($B101:$B$228))+(-'Swap - Encargos'!J18)*(1+SUM($B101:$B$228))+('Swap - Encargos'!AF18)*(1+SUM($B101:$B$228))</f>
        <v>206.44200000000001</v>
      </c>
      <c r="T101" s="4">
        <f>Forward!T101*(1+SUM($B101:$B$228))+(-'Swap - Encargos'!K18)*(1+SUM($B101:$B$228))+('Swap - Encargos'!AG18)*(1+SUM($B101:$B$228))</f>
        <v>201.8544</v>
      </c>
      <c r="U101" s="4">
        <f>Forward!U101*(1+SUM($B101:$B$228))</f>
        <v>0</v>
      </c>
      <c r="V101" s="6"/>
      <c r="W101" s="20">
        <f t="shared" si="0"/>
        <v>144.89170000000001</v>
      </c>
      <c r="X101" s="20">
        <f t="shared" si="1"/>
        <v>229.40835131313125</v>
      </c>
      <c r="Y101" s="23">
        <f t="shared" si="2"/>
        <v>160.45131000000001</v>
      </c>
      <c r="Z101" s="23">
        <f t="shared" si="3"/>
        <v>226.32765851515151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225.03566000000001</v>
      </c>
      <c r="AJ101" s="9">
        <f t="shared" si="8"/>
        <v>0.6083239152681218</v>
      </c>
      <c r="AK101" s="9">
        <f t="shared" si="9"/>
        <v>0.6083239152681218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Encargos'!C19)*(1+SUM($B102:$B$228))+('Swap - Encargos'!Y19)*(1+SUM($B102:$B$228))</f>
        <v>148.35599999999999</v>
      </c>
      <c r="M102" s="4">
        <f>Forward!M102*(1+SUM($B102:$B$228))+(-'Swap - Encargos'!D19)*(1+SUM($B102:$B$228))+('Swap - Encargos'!Z19)*(1+SUM($B102:$B$228))</f>
        <v>147.2148</v>
      </c>
      <c r="N102" s="4">
        <f>Forward!N102*(1+SUM($B102:$B$228))+(-'Swap - Encargos'!E19)*(1+SUM($B102:$B$228))+('Swap - Encargos'!AA19)*(1+SUM($B102:$B$228))</f>
        <v>159.768</v>
      </c>
      <c r="O102" s="4">
        <f>Forward!O102*(1+SUM($B102:$B$228))+(-'Swap - Encargos'!F19)*(1+SUM($B102:$B$228))+('Swap - Encargos'!AB19)*(1+SUM($B102:$B$228))</f>
        <v>174.6036</v>
      </c>
      <c r="P102" s="4">
        <f>Forward!P102*(1+SUM($B102:$B$228))+(-'Swap - Encargos'!G19)*(1+SUM($B102:$B$228))+('Swap - Encargos'!AC19)*(1+SUM($B102:$B$228))</f>
        <v>190.5804</v>
      </c>
      <c r="Q102" s="4">
        <f>Forward!Q102*(1+SUM($B102:$B$228))+(-'Swap - Encargos'!H19)*(1+SUM($B102:$B$228))+('Swap - Encargos'!AD19)*(1+SUM($B102:$B$228))</f>
        <v>206.55719999999997</v>
      </c>
      <c r="R102" s="4">
        <f>Forward!R102*(1+SUM($B102:$B$228))+(-'Swap - Encargos'!I19)*(1+SUM($B102:$B$228))+('Swap - Encargos'!AE19)*(1+SUM($B102:$B$228))</f>
        <v>206.55719999999999</v>
      </c>
      <c r="S102" s="4">
        <f>Forward!S102*(1+SUM($B102:$B$228))+(-'Swap - Encargos'!J19)*(1+SUM($B102:$B$228))+('Swap - Encargos'!AF19)*(1+SUM($B102:$B$228))</f>
        <v>200.85120000000001</v>
      </c>
      <c r="T102" s="4">
        <f>Forward!T102*(1+SUM($B102:$B$228))+(-'Swap - Encargos'!K19)*(1+SUM($B102:$B$228))+('Swap - Encargos'!AG19)*(1+SUM($B102:$B$228))</f>
        <v>200.85120000000001</v>
      </c>
      <c r="U102" s="4">
        <f>Forward!U102*(1+SUM($B102:$B$228))</f>
        <v>0</v>
      </c>
      <c r="V102" s="6"/>
      <c r="W102" s="20">
        <f t="shared" si="0"/>
        <v>154.696</v>
      </c>
      <c r="X102" s="20">
        <f t="shared" si="1"/>
        <v>229.40835131313125</v>
      </c>
      <c r="Y102" s="23">
        <f t="shared" si="2"/>
        <v>167.98463999999998</v>
      </c>
      <c r="Z102" s="23">
        <f t="shared" si="3"/>
        <v>226.32765851515151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215.23136000000002</v>
      </c>
      <c r="AJ102" s="9">
        <f t="shared" si="8"/>
        <v>0.58182060391532009</v>
      </c>
      <c r="AK102" s="9">
        <f t="shared" si="9"/>
        <v>0.58182060391532009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Encargos'!C20)*(1+SUM($B103:$B$228))+('Swap - Encargos'!Y20)*(1+SUM($B103:$B$228))</f>
        <v>144.6403</v>
      </c>
      <c r="M103" s="4">
        <f>Forward!M103*(1+SUM($B103:$B$228))+(-'Swap - Encargos'!D20)*(1+SUM($B103:$B$228))+('Swap - Encargos'!Z20)*(1+SUM($B103:$B$228))</f>
        <v>149.19589999999999</v>
      </c>
      <c r="N103" s="4">
        <f>Forward!N103*(1+SUM($B103:$B$228))+(-'Swap - Encargos'!E20)*(1+SUM($B103:$B$228))+('Swap - Encargos'!AA20)*(1+SUM($B103:$B$228))</f>
        <v>160.58490000000003</v>
      </c>
      <c r="O103" s="4">
        <f>Forward!O103*(1+SUM($B103:$B$228))+(-'Swap - Encargos'!F20)*(1+SUM($B103:$B$228))+('Swap - Encargos'!AB20)*(1+SUM($B103:$B$228))</f>
        <v>167.41829999999999</v>
      </c>
      <c r="P103" s="4">
        <f>Forward!P103*(1+SUM($B103:$B$228))+(-'Swap - Encargos'!G20)*(1+SUM($B103:$B$228))+('Swap - Encargos'!AC20)*(1+SUM($B103:$B$228))</f>
        <v>184.5018</v>
      </c>
      <c r="Q103" s="4">
        <f>Forward!Q103*(1+SUM($B103:$B$228))+(-'Swap - Encargos'!H20)*(1+SUM($B103:$B$228))+('Swap - Encargos'!AD20)*(1+SUM($B103:$B$228))</f>
        <v>202.7242</v>
      </c>
      <c r="R103" s="4">
        <f>Forward!R103*(1+SUM($B103:$B$228))+(-'Swap - Encargos'!I20)*(1+SUM($B103:$B$228))+('Swap - Encargos'!AE20)*(1+SUM($B103:$B$228))</f>
        <v>200.44640000000001</v>
      </c>
      <c r="S103" s="4">
        <f>Forward!S103*(1+SUM($B103:$B$228))+(-'Swap - Encargos'!J20)*(1+SUM($B103:$B$228))+('Swap - Encargos'!AF20)*(1+SUM($B103:$B$228))</f>
        <v>199.3075</v>
      </c>
      <c r="T103" s="4">
        <f>Forward!T103*(1+SUM($B103:$B$228))+(-'Swap - Encargos'!K20)*(1+SUM($B103:$B$228))+('Swap - Encargos'!AG20)*(1+SUM($B103:$B$228))</f>
        <v>193.613</v>
      </c>
      <c r="U103" s="4">
        <f>Forward!U103*(1+SUM($B103:$B$228))</f>
        <v>0</v>
      </c>
      <c r="V103" s="6"/>
      <c r="W103" s="20">
        <f t="shared" si="0"/>
        <v>154.6373111111111</v>
      </c>
      <c r="X103" s="20">
        <f t="shared" si="1"/>
        <v>229.40835131313125</v>
      </c>
      <c r="Y103" s="23">
        <f t="shared" si="2"/>
        <v>166.10856499999997</v>
      </c>
      <c r="Z103" s="23">
        <f t="shared" si="3"/>
        <v>226.32765851515151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215.29004888888892</v>
      </c>
      <c r="AJ103" s="9">
        <f t="shared" si="8"/>
        <v>0.58197925368074666</v>
      </c>
      <c r="AK103" s="9">
        <f t="shared" si="9"/>
        <v>0.58197925368074666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Encargos'!C21)*(1+SUM($B104:$B$228))+('Swap - Encargos'!Y21)*(1+SUM($B104:$B$228))</f>
        <v>148.161</v>
      </c>
      <c r="M104" s="4">
        <f>Forward!M104*(1+SUM($B104:$B$228))+(-'Swap - Encargos'!D21)*(1+SUM($B104:$B$228))+('Swap - Encargos'!Z21)*(1+SUM($B104:$B$228))</f>
        <v>148.16099999999997</v>
      </c>
      <c r="N104" s="4">
        <f>Forward!N104*(1+SUM($B104:$B$228))+(-'Swap - Encargos'!E21)*(1+SUM($B104:$B$228))+('Swap - Encargos'!AA21)*(1+SUM($B104:$B$228))</f>
        <v>162.97709999999998</v>
      </c>
      <c r="O104" s="4">
        <f>Forward!O104*(1+SUM($B104:$B$228))+(-'Swap - Encargos'!F21)*(1+SUM($B104:$B$228))+('Swap - Encargos'!AB21)*(1+SUM($B104:$B$228))</f>
        <v>169.81530000000001</v>
      </c>
      <c r="P104" s="4">
        <f>Forward!P104*(1+SUM($B104:$B$228))+(-'Swap - Encargos'!G21)*(1+SUM($B104:$B$228))+('Swap - Encargos'!AC21)*(1+SUM($B104:$B$228))</f>
        <v>176.65350000000001</v>
      </c>
      <c r="Q104" s="4">
        <f>Forward!Q104*(1+SUM($B104:$B$228))+(-'Swap - Encargos'!H21)*(1+SUM($B104:$B$228))+('Swap - Encargos'!AD21)*(1+SUM($B104:$B$228))</f>
        <v>199.44749999999999</v>
      </c>
      <c r="R104" s="4">
        <f>Forward!R104*(1+SUM($B104:$B$228))+(-'Swap - Encargos'!I21)*(1+SUM($B104:$B$228))+('Swap - Encargos'!AE21)*(1+SUM($B104:$B$228))</f>
        <v>194.88869999999997</v>
      </c>
      <c r="S104" s="4">
        <f>Forward!S104*(1+SUM($B104:$B$228))+(-'Swap - Encargos'!J21)*(1+SUM($B104:$B$228))+('Swap - Encargos'!AF21)*(1+SUM($B104:$B$228))</f>
        <v>192.60929999999999</v>
      </c>
      <c r="T104" s="4">
        <f>Forward!T104*(1+SUM($B104:$B$228))+(-'Swap - Encargos'!K21)*(1+SUM($B104:$B$228))+('Swap - Encargos'!AG21)*(1+SUM($B104:$B$228))</f>
        <v>192.60929999999999</v>
      </c>
      <c r="U104" s="4">
        <f>Forward!U104*(1+SUM($B104:$B$228))</f>
        <v>0</v>
      </c>
      <c r="V104" s="6"/>
      <c r="W104" s="20">
        <f t="shared" si="0"/>
        <v>156.70875000000001</v>
      </c>
      <c r="X104" s="20">
        <f t="shared" si="1"/>
        <v>229.40835131313125</v>
      </c>
      <c r="Y104" s="23">
        <f t="shared" si="2"/>
        <v>166.28223</v>
      </c>
      <c r="Z104" s="23">
        <f t="shared" si="3"/>
        <v>226.32765851515151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213.21861000000001</v>
      </c>
      <c r="AJ104" s="9">
        <f t="shared" si="8"/>
        <v>0.57637967086294994</v>
      </c>
      <c r="AK104" s="9">
        <f t="shared" si="9"/>
        <v>0.57637967086294994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Encargos'!C22)*(1+SUM($B105:$B$228))+('Swap - Encargos'!Y22)*(1+SUM($B105:$B$228))</f>
        <v>151.4205</v>
      </c>
      <c r="M105" s="4">
        <f>Forward!M105*(1+SUM($B105:$B$228))+(-'Swap - Encargos'!D22)*(1+SUM($B105:$B$228))+('Swap - Encargos'!Z22)*(1+SUM($B105:$B$228))</f>
        <v>142.3125</v>
      </c>
      <c r="N105" s="4">
        <f>Forward!N105*(1+SUM($B105:$B$228))+(-'Swap - Encargos'!E22)*(1+SUM($B105:$B$228))+('Swap - Encargos'!AA22)*(1+SUM($B105:$B$228))</f>
        <v>159.39000000000001</v>
      </c>
      <c r="O105" s="4">
        <f>Forward!O105*(1+SUM($B105:$B$228))+(-'Swap - Encargos'!F22)*(1+SUM($B105:$B$228))+('Swap - Encargos'!AB22)*(1+SUM($B105:$B$228))</f>
        <v>168.49799999999999</v>
      </c>
      <c r="P105" s="4">
        <f>Forward!P105*(1+SUM($B105:$B$228))+(-'Swap - Encargos'!G22)*(1+SUM($B105:$B$228))+('Swap - Encargos'!AC22)*(1+SUM($B105:$B$228))</f>
        <v>185.57550000000001</v>
      </c>
      <c r="Q105" s="4">
        <f>Forward!Q105*(1+SUM($B105:$B$228))+(-'Swap - Encargos'!H22)*(1+SUM($B105:$B$228))+('Swap - Encargos'!AD22)*(1+SUM($B105:$B$228))</f>
        <v>192.40650000000002</v>
      </c>
      <c r="R105" s="4">
        <f>Forward!R105*(1+SUM($B105:$B$228))+(-'Swap - Encargos'!I22)*(1+SUM($B105:$B$228))+('Swap - Encargos'!AE22)*(1+SUM($B105:$B$228))</f>
        <v>193.54500000000002</v>
      </c>
      <c r="S105" s="4">
        <f>Forward!S105*(1+SUM($B105:$B$228))+(-'Swap - Encargos'!J22)*(1+SUM($B105:$B$228))+('Swap - Encargos'!AF22)*(1+SUM($B105:$B$228))</f>
        <v>192.40650000000002</v>
      </c>
      <c r="T105" s="4">
        <f>Forward!T105*(1+SUM($B105:$B$228))+(-'Swap - Encargos'!K22)*(1+SUM($B105:$B$228))+('Swap - Encargos'!AG22)*(1+SUM($B105:$B$228))</f>
        <v>186.71400000000003</v>
      </c>
      <c r="U105" s="4">
        <f>Forward!U105*(1+SUM($B105:$B$228))</f>
        <v>0</v>
      </c>
      <c r="V105" s="6"/>
      <c r="W105" s="20">
        <f t="shared" si="0"/>
        <v>154.361625</v>
      </c>
      <c r="X105" s="20">
        <f t="shared" si="1"/>
        <v>229.40835131313125</v>
      </c>
      <c r="Y105" s="23">
        <f t="shared" si="2"/>
        <v>166.22099999999998</v>
      </c>
      <c r="Z105" s="23">
        <f t="shared" si="3"/>
        <v>226.32765851515151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215.56573500000002</v>
      </c>
      <c r="AJ105" s="9">
        <f t="shared" si="8"/>
        <v>0.58272449758785072</v>
      </c>
      <c r="AK105" s="9">
        <f t="shared" si="9"/>
        <v>0.58272449758785072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Encargos'!C23)*(1+SUM($B106:$B$228))+('Swap - Encargos'!Y23)*(1+SUM($B106:$B$228))</f>
        <v>148.7636</v>
      </c>
      <c r="M106" s="4">
        <f>Forward!M106*(1+SUM($B106:$B$228))+(-'Swap - Encargos'!D23)*(1+SUM($B106:$B$228))+('Swap - Encargos'!Z23)*(1+SUM($B106:$B$228))</f>
        <v>141.94999999999999</v>
      </c>
      <c r="N106" s="4">
        <f>Forward!N106*(1+SUM($B106:$B$228))+(-'Swap - Encargos'!E23)*(1+SUM($B106:$B$228))+('Swap - Encargos'!AA23)*(1+SUM($B106:$B$228))</f>
        <v>151.03479999999999</v>
      </c>
      <c r="O106" s="4">
        <f>Forward!O106*(1+SUM($B106:$B$228))+(-'Swap - Encargos'!F23)*(1+SUM($B106:$B$228))+('Swap - Encargos'!AB23)*(1+SUM($B106:$B$228))</f>
        <v>161.25519999999997</v>
      </c>
      <c r="P106" s="4">
        <f>Forward!P106*(1+SUM($B106:$B$228))+(-'Swap - Encargos'!G23)*(1+SUM($B106:$B$228))+('Swap - Encargos'!AC23)*(1+SUM($B106:$B$228))</f>
        <v>183.96720000000002</v>
      </c>
      <c r="Q106" s="4">
        <f>Forward!Q106*(1+SUM($B106:$B$228))+(-'Swap - Encargos'!H23)*(1+SUM($B106:$B$228))+('Swap - Encargos'!AD23)*(1+SUM($B106:$B$228))</f>
        <v>191.91640000000001</v>
      </c>
      <c r="R106" s="4">
        <f>Forward!R106*(1+SUM($B106:$B$228))+(-'Swap - Encargos'!I23)*(1+SUM($B106:$B$228))+('Swap - Encargos'!AE23)*(1+SUM($B106:$B$228))</f>
        <v>194.1876</v>
      </c>
      <c r="S106" s="4">
        <f>Forward!S106*(1+SUM($B106:$B$228))+(-'Swap - Encargos'!J23)*(1+SUM($B106:$B$228))+('Swap - Encargos'!AF23)*(1+SUM($B106:$B$228))</f>
        <v>188.50959999999998</v>
      </c>
      <c r="T106" s="4">
        <f>Forward!T106*(1+SUM($B106:$B$228))+(-'Swap - Encargos'!K23)*(1+SUM($B106:$B$228))+('Swap - Encargos'!AG23)*(1+SUM($B106:$B$228))</f>
        <v>187.374</v>
      </c>
      <c r="U106" s="4">
        <f>Forward!U106*(1+SUM($B106:$B$228))</f>
        <v>0</v>
      </c>
      <c r="V106" s="6"/>
      <c r="W106" s="20">
        <f t="shared" si="0"/>
        <v>150.02537777777775</v>
      </c>
      <c r="X106" s="20">
        <f t="shared" si="1"/>
        <v>229.40835131313125</v>
      </c>
      <c r="Y106" s="23">
        <f t="shared" si="2"/>
        <v>163.14786666666666</v>
      </c>
      <c r="Z106" s="23">
        <f t="shared" si="3"/>
        <v>226.32765851515151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219.90198222222227</v>
      </c>
      <c r="AJ106" s="9">
        <f t="shared" si="8"/>
        <v>0.5944463859667537</v>
      </c>
      <c r="AK106" s="9">
        <f t="shared" si="9"/>
        <v>0.5944463859667537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Encargos'!C24)*(1+SUM($B107:$B$228))+('Swap - Encargos'!Y24)*(1+SUM($B107:$B$228))</f>
        <v>151.822</v>
      </c>
      <c r="M107" s="4">
        <f>Forward!M107*(1+SUM($B107:$B$228))+(-'Swap - Encargos'!D24)*(1+SUM($B107:$B$228))+('Swap - Encargos'!Z24)*(1+SUM($B107:$B$228))</f>
        <v>139.35900000000001</v>
      </c>
      <c r="N107" s="4">
        <f>Forward!N107*(1+SUM($B107:$B$228))+(-'Swap - Encargos'!E24)*(1+SUM($B107:$B$228))+('Swap - Encargos'!AA24)*(1+SUM($B107:$B$228))</f>
        <v>159.75300000000001</v>
      </c>
      <c r="O107" s="4">
        <f>Forward!O107*(1+SUM($B107:$B$228))+(-'Swap - Encargos'!F24)*(1+SUM($B107:$B$228))+('Swap - Encargos'!AB24)*(1+SUM($B107:$B$228))</f>
        <v>171.08299999999997</v>
      </c>
      <c r="P107" s="4">
        <f>Forward!P107*(1+SUM($B107:$B$228))+(-'Swap - Encargos'!G24)*(1+SUM($B107:$B$228))+('Swap - Encargos'!AC24)*(1+SUM($B107:$B$228))</f>
        <v>174.482</v>
      </c>
      <c r="Q107" s="4">
        <f>Forward!Q107*(1+SUM($B107:$B$228))+(-'Swap - Encargos'!H24)*(1+SUM($B107:$B$228))+('Swap - Encargos'!AD24)*(1+SUM($B107:$B$228))</f>
        <v>189.21099999999998</v>
      </c>
      <c r="R107" s="4">
        <f>Forward!R107*(1+SUM($B107:$B$228))+(-'Swap - Encargos'!I24)*(1+SUM($B107:$B$228))+('Swap - Encargos'!AE24)*(1+SUM($B107:$B$228))</f>
        <v>191.477</v>
      </c>
      <c r="S107" s="4">
        <f>Forward!S107*(1+SUM($B107:$B$228))+(-'Swap - Encargos'!J24)*(1+SUM($B107:$B$228))+('Swap - Encargos'!AF24)*(1+SUM($B107:$B$228))</f>
        <v>189.21100000000001</v>
      </c>
      <c r="T107" s="4">
        <f>Forward!T107*(1+SUM($B107:$B$228))+(-'Swap - Encargos'!K24)*(1+SUM($B107:$B$228))+('Swap - Encargos'!AG24)*(1+SUM($B107:$B$228))</f>
        <v>185.81200000000001</v>
      </c>
      <c r="U107" s="4">
        <f>Forward!U107*(1+SUM($B107:$B$228))</f>
        <v>0</v>
      </c>
      <c r="V107" s="6"/>
      <c r="W107" s="20">
        <f t="shared" si="0"/>
        <v>155.12658333333331</v>
      </c>
      <c r="X107" s="20">
        <f t="shared" si="1"/>
        <v>229.40835131313125</v>
      </c>
      <c r="Y107" s="23">
        <f t="shared" si="2"/>
        <v>164.90815000000001</v>
      </c>
      <c r="Z107" s="23">
        <f t="shared" si="3"/>
        <v>226.32765851515151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214.80077666666671</v>
      </c>
      <c r="AJ107" s="9">
        <f t="shared" si="8"/>
        <v>0.58065663666149669</v>
      </c>
      <c r="AK107" s="9">
        <f t="shared" si="9"/>
        <v>0.58065663666149669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Encargos'!C25)*(1+SUM($B108:$B$228))+('Swap - Encargos'!Y25)*(1+SUM($B108:$B$228))</f>
        <v>151.50040000000001</v>
      </c>
      <c r="M108" s="4">
        <f>Forward!M108*(1+SUM($B108:$B$228))+(-'Swap - Encargos'!D25)*(1+SUM($B108:$B$228))+('Swap - Encargos'!Z25)*(1+SUM($B108:$B$228))</f>
        <v>156.02280000000002</v>
      </c>
      <c r="N108" s="4">
        <f>Forward!N108*(1+SUM($B108:$B$228))+(-'Swap - Encargos'!E25)*(1+SUM($B108:$B$228))+('Swap - Encargos'!AA25)*(1+SUM($B108:$B$228))</f>
        <v>172.98179999999999</v>
      </c>
      <c r="O108" s="4">
        <f>Forward!O108*(1+SUM($B108:$B$228))+(-'Swap - Encargos'!F25)*(1+SUM($B108:$B$228))+('Swap - Encargos'!AB25)*(1+SUM($B108:$B$228))</f>
        <v>177.5042</v>
      </c>
      <c r="P108" s="4">
        <f>Forward!P108*(1+SUM($B108:$B$228))+(-'Swap - Encargos'!G25)*(1+SUM($B108:$B$228))+('Swap - Encargos'!AC25)*(1+SUM($B108:$B$228))</f>
        <v>177.50420000000003</v>
      </c>
      <c r="Q108" s="4">
        <f>Forward!Q108*(1+SUM($B108:$B$228))+(-'Swap - Encargos'!H25)*(1+SUM($B108:$B$228))+('Swap - Encargos'!AD25)*(1+SUM($B108:$B$228))</f>
        <v>192.202</v>
      </c>
      <c r="R108" s="4">
        <f>Forward!R108*(1+SUM($B108:$B$228))+(-'Swap - Encargos'!I25)*(1+SUM($B108:$B$228))+('Swap - Encargos'!AE25)*(1+SUM($B108:$B$228))</f>
        <v>191.07140000000001</v>
      </c>
      <c r="S108" s="4">
        <f>Forward!S108*(1+SUM($B108:$B$228))+(-'Swap - Encargos'!J25)*(1+SUM($B108:$B$228))+('Swap - Encargos'!AF25)*(1+SUM($B108:$B$228))</f>
        <v>189.9408</v>
      </c>
      <c r="T108" s="4">
        <f>Forward!T108*(1+SUM($B108:$B$228))+(-'Swap - Encargos'!K25)*(1+SUM($B108:$B$228))+('Swap - Encargos'!AG25)*(1+SUM($B108:$B$228))</f>
        <v>187.67959999999999</v>
      </c>
      <c r="U108" s="4">
        <f>Forward!U108*(1+SUM($B108:$B$228))</f>
        <v>0</v>
      </c>
      <c r="V108" s="6"/>
      <c r="W108" s="20">
        <f t="shared" si="0"/>
        <v>167.3916111111111</v>
      </c>
      <c r="X108" s="20">
        <f t="shared" si="1"/>
        <v>229.40835131313125</v>
      </c>
      <c r="Y108" s="23">
        <f t="shared" si="2"/>
        <v>173.88628000000003</v>
      </c>
      <c r="Z108" s="23">
        <f t="shared" si="3"/>
        <v>226.32765851515151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202.53574888888892</v>
      </c>
      <c r="AJ108" s="9">
        <f t="shared" si="8"/>
        <v>0.54750140375907563</v>
      </c>
      <c r="AK108" s="9">
        <f t="shared" si="9"/>
        <v>0.54750140375907563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Encargos'!C26)*(1+SUM($B109:$B$228))+('Swap - Encargos'!Y26)*(1+SUM($B109:$B$228))</f>
        <v>152.25299999999999</v>
      </c>
      <c r="M109" s="4">
        <f>Forward!M109*(1+SUM($B109:$B$228))+(-'Swap - Encargos'!D26)*(1+SUM($B109:$B$228))+('Swap - Encargos'!Z26)*(1+SUM($B109:$B$228))</f>
        <v>154.5086</v>
      </c>
      <c r="N109" s="4">
        <f>Forward!N109*(1+SUM($B109:$B$228))+(-'Swap - Encargos'!E26)*(1+SUM($B109:$B$228))+('Swap - Encargos'!AA26)*(1+SUM($B109:$B$228))</f>
        <v>187.2148</v>
      </c>
      <c r="O109" s="4">
        <f>Forward!O109*(1+SUM($B109:$B$228))+(-'Swap - Encargos'!F26)*(1+SUM($B109:$B$228))+('Swap - Encargos'!AB26)*(1+SUM($B109:$B$228))</f>
        <v>193.98160000000001</v>
      </c>
      <c r="P109" s="4">
        <f>Forward!P109*(1+SUM($B109:$B$228))+(-'Swap - Encargos'!G26)*(1+SUM($B109:$B$228))+('Swap - Encargos'!AC26)*(1+SUM($B109:$B$228))</f>
        <v>197.36499999999998</v>
      </c>
      <c r="Q109" s="4">
        <f>Forward!Q109*(1+SUM($B109:$B$228))+(-'Swap - Encargos'!H26)*(1+SUM($B109:$B$228))+('Swap - Encargos'!AD26)*(1+SUM($B109:$B$228))</f>
        <v>199.62059999999997</v>
      </c>
      <c r="R109" s="4">
        <f>Forward!R109*(1+SUM($B109:$B$228))+(-'Swap - Encargos'!I26)*(1+SUM($B109:$B$228))+('Swap - Encargos'!AE26)*(1+SUM($B109:$B$228))</f>
        <v>201.87619999999998</v>
      </c>
      <c r="S109" s="4">
        <f>Forward!S109*(1+SUM($B109:$B$228))+(-'Swap - Encargos'!J26)*(1+SUM($B109:$B$228))+('Swap - Encargos'!AF26)*(1+SUM($B109:$B$228))</f>
        <v>199.62059999999997</v>
      </c>
      <c r="T109" s="4">
        <f>Forward!T109*(1+SUM($B109:$B$228))+(-'Swap - Encargos'!K26)*(1+SUM($B109:$B$228))+('Swap - Encargos'!AG26)*(1+SUM($B109:$B$228))</f>
        <v>197.36500000000001</v>
      </c>
      <c r="U109" s="4">
        <f>Forward!U109*(1+SUM($B109:$B$228))</f>
        <v>0</v>
      </c>
      <c r="V109" s="6"/>
      <c r="W109" s="20">
        <f t="shared" si="0"/>
        <v>177.40920555555556</v>
      </c>
      <c r="X109" s="20">
        <f t="shared" si="1"/>
        <v>229.40835131313125</v>
      </c>
      <c r="Y109" s="23">
        <f t="shared" si="2"/>
        <v>185.74865999999994</v>
      </c>
      <c r="Z109" s="23">
        <f t="shared" si="3"/>
        <v>226.32765851515151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192.51815444444446</v>
      </c>
      <c r="AJ109" s="9">
        <f t="shared" si="8"/>
        <v>0.52042150773720675</v>
      </c>
      <c r="AK109" s="9">
        <f t="shared" si="9"/>
        <v>0.52042150773720675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Encargos'!D27)*(1+SUM($B110:$B$228))+('Swap - Encargos'!Z27)*(1+SUM($B110:$B$228))</f>
        <v>157.5</v>
      </c>
      <c r="N110" s="4">
        <f>Forward!N110*(1+SUM($B110:$B$228))+(-'Swap - Encargos'!E27)*(1+SUM($B110:$B$228))+('Swap - Encargos'!AA27)*(1+SUM($B110:$B$228))</f>
        <v>169.875</v>
      </c>
      <c r="O110" s="4">
        <f>Forward!O110*(1+SUM($B110:$B$228))+(-'Swap - Encargos'!F27)*(1+SUM($B110:$B$228))+('Swap - Encargos'!AB27)*(1+SUM($B110:$B$228))</f>
        <v>183.375</v>
      </c>
      <c r="P110" s="4">
        <f>Forward!P110*(1+SUM($B110:$B$228))+(-'Swap - Encargos'!G27)*(1+SUM($B110:$B$228))+('Swap - Encargos'!AC27)*(1+SUM($B110:$B$228))</f>
        <v>211.5</v>
      </c>
      <c r="Q110" s="4">
        <f>Forward!Q110*(1+SUM($B110:$B$228))+(-'Swap - Encargos'!H27)*(1+SUM($B110:$B$228))+('Swap - Encargos'!AD27)*(1+SUM($B110:$B$228))</f>
        <v>209.25</v>
      </c>
      <c r="R110" s="4">
        <f>Forward!R110*(1+SUM($B110:$B$228))+(-'Swap - Encargos'!I27)*(1+SUM($B110:$B$228))+('Swap - Encargos'!AE27)*(1+SUM($B110:$B$228))</f>
        <v>211.5</v>
      </c>
      <c r="S110" s="4">
        <f>Forward!S110*(1+SUM($B110:$B$228))+(-'Swap - Encargos'!J27)*(1+SUM($B110:$B$228))+('Swap - Encargos'!AF27)*(1+SUM($B110:$B$228))</f>
        <v>208.125</v>
      </c>
      <c r="T110" s="4">
        <f>Forward!T110*(1+SUM($B110:$B$228))+(-'Swap - Encargos'!K27)*(1+SUM($B110:$B$228))+('Swap - Encargos'!AG27)*(1+SUM($B110:$B$228))</f>
        <v>205.875</v>
      </c>
      <c r="U110" s="4">
        <f>Forward!U110*(1+SUM($B110:$B$228))</f>
        <v>0</v>
      </c>
      <c r="V110" s="6"/>
      <c r="W110" s="20">
        <f t="shared" si="0"/>
        <v>170.25</v>
      </c>
      <c r="X110" s="20">
        <f t="shared" si="1"/>
        <v>229.40835131313125</v>
      </c>
      <c r="Y110" s="23">
        <f t="shared" si="2"/>
        <v>186.3</v>
      </c>
      <c r="Z110" s="23">
        <f t="shared" si="3"/>
        <v>226.32765851515151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219.5625</v>
      </c>
      <c r="AJ110" s="9">
        <f t="shared" si="8"/>
        <v>0.56325156325156323</v>
      </c>
      <c r="AK110" s="9">
        <f t="shared" si="9"/>
        <v>0.56325156325156323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Encargos'!D28)*(1+SUM($B111:$B$228))+('Swap - Encargos'!Z28)*(1+SUM($B111:$B$228))</f>
        <v>197.26079999999999</v>
      </c>
      <c r="N111" s="4">
        <f>Forward!N111*(1+SUM($B111:$B$228))+(-'Swap - Encargos'!E28)*(1+SUM($B111:$B$228))+('Swap - Encargos'!AA28)*(1+SUM($B111:$B$228))</f>
        <v>262.2672</v>
      </c>
      <c r="O111" s="4">
        <f>Forward!O111*(1+SUM($B111:$B$228))+(-'Swap - Encargos'!F28)*(1+SUM($B111:$B$228))+('Swap - Encargos'!AB28)*(1+SUM($B111:$B$228))</f>
        <v>257.78399999999999</v>
      </c>
      <c r="P111" s="4">
        <f>Forward!P111*(1+SUM($B111:$B$228))+(-'Swap - Encargos'!G28)*(1+SUM($B111:$B$228))+('Swap - Encargos'!AC28)*(1+SUM($B111:$B$228))</f>
        <v>246.57599999999999</v>
      </c>
      <c r="Q111" s="4">
        <f>Forward!Q111*(1+SUM($B111:$B$228))+(-'Swap - Encargos'!H28)*(1+SUM($B111:$B$228))+('Swap - Encargos'!AD28)*(1+SUM($B111:$B$228))</f>
        <v>237.6096</v>
      </c>
      <c r="R111" s="4">
        <f>Forward!R111*(1+SUM($B111:$B$228))+(-'Swap - Encargos'!I28)*(1+SUM($B111:$B$228))+('Swap - Encargos'!AE28)*(1+SUM($B111:$B$228))</f>
        <v>230.88480000000001</v>
      </c>
      <c r="S111" s="4">
        <f>Forward!S111*(1+SUM($B111:$B$228))+(-'Swap - Encargos'!J28)*(1+SUM($B111:$B$228))+('Swap - Encargos'!AF28)*(1+SUM($B111:$B$228))</f>
        <v>226.4016</v>
      </c>
      <c r="T111" s="4">
        <f>Forward!T111*(1+SUM($B111:$B$228))+(-'Swap - Encargos'!K28)*(1+SUM($B111:$B$228))+('Swap - Encargos'!AG28)*(1+SUM($B111:$B$228))</f>
        <v>220.79760000000002</v>
      </c>
      <c r="U111" s="4">
        <f>Forward!U111*(1+SUM($B111:$B$228))</f>
        <v>0</v>
      </c>
      <c r="V111" s="6"/>
      <c r="W111" s="20">
        <f t="shared" si="0"/>
        <v>240.47386666666659</v>
      </c>
      <c r="X111" s="20">
        <f t="shared" si="1"/>
        <v>229.40835131313125</v>
      </c>
      <c r="Y111" s="23">
        <f t="shared" si="2"/>
        <v>240.85991999999999</v>
      </c>
      <c r="Z111" s="23">
        <f t="shared" si="3"/>
        <v>226.32765851515151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149.33863333333341</v>
      </c>
      <c r="AJ111" s="9">
        <f t="shared" si="8"/>
        <v>0.38310375714820177</v>
      </c>
      <c r="AK111" s="9">
        <f t="shared" si="9"/>
        <v>0.38310375714820177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Encargos'!D29)*(1+SUM($B112:$B$228))+('Swap - Encargos'!Z29)*(1+SUM($B112:$B$228))</f>
        <v>203.58750000000003</v>
      </c>
      <c r="N112" s="4">
        <f>Forward!N112*(1+SUM($B112:$B$228))+(-'Swap - Encargos'!E29)*(1+SUM($B112:$B$228))+('Swap - Encargos'!AA29)*(1+SUM($B112:$B$228))</f>
        <v>239.1875</v>
      </c>
      <c r="O112" s="4">
        <f>Forward!O112*(1+SUM($B112:$B$228))+(-'Swap - Encargos'!F29)*(1+SUM($B112:$B$228))+('Swap - Encargos'!AB29)*(1+SUM($B112:$B$228))</f>
        <v>235.85</v>
      </c>
      <c r="P112" s="4">
        <f>Forward!P112*(1+SUM($B112:$B$228))+(-'Swap - Encargos'!G29)*(1+SUM($B112:$B$228))+('Swap - Encargos'!AC29)*(1+SUM($B112:$B$228))</f>
        <v>225.83750000000003</v>
      </c>
      <c r="Q112" s="4">
        <f>Forward!Q112*(1+SUM($B112:$B$228))+(-'Swap - Encargos'!H29)*(1+SUM($B112:$B$228))+('Swap - Encargos'!AD29)*(1+SUM($B112:$B$228))</f>
        <v>231.4</v>
      </c>
      <c r="R112" s="4">
        <f>Forward!R112*(1+SUM($B112:$B$228))+(-'Swap - Encargos'!I29)*(1+SUM($B112:$B$228))+('Swap - Encargos'!AE29)*(1+SUM($B112:$B$228))</f>
        <v>230.28750000000002</v>
      </c>
      <c r="S112" s="4">
        <f>Forward!S112*(1+SUM($B112:$B$228))+(-'Swap - Encargos'!J29)*(1+SUM($B112:$B$228))+('Swap - Encargos'!AF29)*(1+SUM($B112:$B$228))</f>
        <v>226.95000000000002</v>
      </c>
      <c r="T112" s="4">
        <f>Forward!T112*(1+SUM($B112:$B$228))+(-'Swap - Encargos'!K29)*(1+SUM($B112:$B$228))+('Swap - Encargos'!AG29)*(1+SUM($B112:$B$228))</f>
        <v>219.16250000000002</v>
      </c>
      <c r="U112" s="4">
        <f>Forward!U112*(1+SUM($B112:$B$228))</f>
        <v>0</v>
      </c>
      <c r="V112" s="6"/>
      <c r="W112" s="20">
        <f t="shared" si="0"/>
        <v>227.44444444444446</v>
      </c>
      <c r="X112" s="20">
        <f t="shared" si="1"/>
        <v>229.40835131313125</v>
      </c>
      <c r="Y112" s="23">
        <f t="shared" si="2"/>
        <v>228.0625</v>
      </c>
      <c r="Z112" s="23">
        <f t="shared" si="3"/>
        <v>226.32765851515151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162.36805555555554</v>
      </c>
      <c r="AJ112" s="9">
        <f t="shared" si="8"/>
        <v>0.41652860171378686</v>
      </c>
      <c r="AK112" s="9">
        <f t="shared" si="9"/>
        <v>0.41652860171378686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Encargos'!D30)*(1+SUM($B113:$B$228))+('Swap - Encargos'!Z30)*(1+SUM($B113:$B$228))</f>
        <v>184.40940000000001</v>
      </c>
      <c r="N113" s="4">
        <f>Forward!N113*(1+SUM($B113:$B$228))+(-'Swap - Encargos'!E30)*(1+SUM($B113:$B$228))+('Swap - Encargos'!AA30)*(1+SUM($B113:$B$228))</f>
        <v>214.40369999999999</v>
      </c>
      <c r="O113" s="4">
        <f>Forward!O113*(1+SUM($B113:$B$228))+(-'Swap - Encargos'!F30)*(1+SUM($B113:$B$228))+('Swap - Encargos'!AB30)*(1+SUM($B113:$B$228))</f>
        <v>222.17999999999998</v>
      </c>
      <c r="P113" s="4">
        <f>Forward!P113*(1+SUM($B113:$B$228))+(-'Swap - Encargos'!G30)*(1+SUM($B113:$B$228))+('Swap - Encargos'!AC30)*(1+SUM($B113:$B$228))</f>
        <v>222.17999999999998</v>
      </c>
      <c r="Q113" s="4">
        <f>Forward!Q113*(1+SUM($B113:$B$228))+(-'Swap - Encargos'!H30)*(1+SUM($B113:$B$228))+('Swap - Encargos'!AD30)*(1+SUM($B113:$B$228))</f>
        <v>217.7364</v>
      </c>
      <c r="R113" s="4">
        <f>Forward!R113*(1+SUM($B113:$B$228))+(-'Swap - Encargos'!I30)*(1+SUM($B113:$B$228))+('Swap - Encargos'!AE30)*(1+SUM($B113:$B$228))</f>
        <v>213.2928</v>
      </c>
      <c r="S113" s="4">
        <f>Forward!S113*(1+SUM($B113:$B$228))+(-'Swap - Encargos'!J30)*(1+SUM($B113:$B$228))+('Swap - Encargos'!AF30)*(1+SUM($B113:$B$228))</f>
        <v>209.96009999999998</v>
      </c>
      <c r="T113" s="4">
        <f>Forward!T113*(1+SUM($B113:$B$228))+(-'Swap - Encargos'!K30)*(1+SUM($B113:$B$228))+('Swap - Encargos'!AG30)*(1+SUM($B113:$B$228))</f>
        <v>203.29470000000001</v>
      </c>
      <c r="U113" s="4">
        <f>Forward!U113*(1+SUM($B113:$B$228))</f>
        <v>0</v>
      </c>
      <c r="V113" s="6"/>
      <c r="W113" s="20">
        <f t="shared" si="0"/>
        <v>210.14525</v>
      </c>
      <c r="X113" s="20">
        <f t="shared" si="1"/>
        <v>229.40835131313125</v>
      </c>
      <c r="Y113" s="23">
        <f t="shared" si="2"/>
        <v>213.62606999999997</v>
      </c>
      <c r="Z113" s="23">
        <f t="shared" si="3"/>
        <v>226.32765851515151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179.66725</v>
      </c>
      <c r="AJ113" s="9">
        <f t="shared" si="8"/>
        <v>0.46090684624017958</v>
      </c>
      <c r="AK113" s="9">
        <f t="shared" si="9"/>
        <v>0.46090684624017958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Encargos'!D31)*(1+SUM($B114:$B$228))+('Swap - Encargos'!Z31)*(1+SUM($B114:$B$228))</f>
        <v>152.77979999999999</v>
      </c>
      <c r="N114" s="4">
        <f>Forward!N114*(1+SUM($B114:$B$228))+(-'Swap - Encargos'!E31)*(1+SUM($B114:$B$228))+('Swap - Encargos'!AA31)*(1+SUM($B114:$B$228))</f>
        <v>194.84960000000001</v>
      </c>
      <c r="O114" s="4">
        <f>Forward!O114*(1+SUM($B114:$B$228))+(-'Swap - Encargos'!F31)*(1+SUM($B114:$B$228))+('Swap - Encargos'!AB31)*(1+SUM($B114:$B$228))</f>
        <v>212.56320000000002</v>
      </c>
      <c r="P114" s="4">
        <f>Forward!P114*(1+SUM($B114:$B$228))+(-'Swap - Encargos'!G31)*(1+SUM($B114:$B$228))+('Swap - Encargos'!AC31)*(1+SUM($B114:$B$228))</f>
        <v>211.45609999999999</v>
      </c>
      <c r="Q114" s="4">
        <f>Forward!Q114*(1+SUM($B114:$B$228))+(-'Swap - Encargos'!H31)*(1+SUM($B114:$B$228))+('Swap - Encargos'!AD31)*(1+SUM($B114:$B$228))</f>
        <v>207.02769999999998</v>
      </c>
      <c r="R114" s="4">
        <f>Forward!R114*(1+SUM($B114:$B$228))+(-'Swap - Encargos'!I31)*(1+SUM($B114:$B$228))+('Swap - Encargos'!AE31)*(1+SUM($B114:$B$228))</f>
        <v>202.5993</v>
      </c>
      <c r="S114" s="4">
        <f>Forward!S114*(1+SUM($B114:$B$228))+(-'Swap - Encargos'!J31)*(1+SUM($B114:$B$228))+('Swap - Encargos'!AF31)*(1+SUM($B114:$B$228))</f>
        <v>195.95669999999998</v>
      </c>
      <c r="T114" s="4">
        <f>Forward!T114*(1+SUM($B114:$B$228))+(-'Swap - Encargos'!K31)*(1+SUM($B114:$B$228))+('Swap - Encargos'!AG31)*(1+SUM($B114:$B$228))</f>
        <v>193.74250000000001</v>
      </c>
      <c r="U114" s="4">
        <f>Forward!U114*(1+SUM($B114:$B$228))</f>
        <v>0</v>
      </c>
      <c r="V114" s="6"/>
      <c r="W114" s="20">
        <f t="shared" si="0"/>
        <v>193.25045555555556</v>
      </c>
      <c r="X114" s="20">
        <f t="shared" si="1"/>
        <v>229.40835131313125</v>
      </c>
      <c r="Y114" s="23">
        <f t="shared" si="2"/>
        <v>199.05658</v>
      </c>
      <c r="Z114" s="23">
        <f t="shared" si="3"/>
        <v>226.32765851515151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196.56204444444444</v>
      </c>
      <c r="AJ114" s="9">
        <f t="shared" si="8"/>
        <v>0.50424766892915041</v>
      </c>
      <c r="AK114" s="9">
        <f t="shared" si="9"/>
        <v>0.50424766892915041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Encargos'!D32)*(1+SUM($B115:$B$228))+('Swap - Encargos'!Z32)*(1+SUM($B115:$B$228))</f>
        <v>213.88499999999999</v>
      </c>
      <c r="N115" s="4">
        <f>Forward!N115*(1+SUM($B115:$B$228))+(-'Swap - Encargos'!E32)*(1+SUM($B115:$B$228))+('Swap - Encargos'!AA32)*(1+SUM($B115:$B$228))</f>
        <v>230.42250000000001</v>
      </c>
      <c r="O115" s="4">
        <f>Forward!O115*(1+SUM($B115:$B$228))+(-'Swap - Encargos'!F32)*(1+SUM($B115:$B$228))+('Swap - Encargos'!AB32)*(1+SUM($B115:$B$228))</f>
        <v>227.11500000000001</v>
      </c>
      <c r="P115" s="4">
        <f>Forward!P115*(1+SUM($B115:$B$228))+(-'Swap - Encargos'!G32)*(1+SUM($B115:$B$228))+('Swap - Encargos'!AC32)*(1+SUM($B115:$B$228))</f>
        <v>218.29500000000002</v>
      </c>
      <c r="Q115" s="4">
        <f>Forward!Q115*(1+SUM($B115:$B$228))+(-'Swap - Encargos'!H32)*(1+SUM($B115:$B$228))+('Swap - Encargos'!AD32)*(1+SUM($B115:$B$228))</f>
        <v>217.1925</v>
      </c>
      <c r="R115" s="4">
        <f>Forward!R115*(1+SUM($B115:$B$228))+(-'Swap - Encargos'!I32)*(1+SUM($B115:$B$228))+('Swap - Encargos'!AE32)*(1+SUM($B115:$B$228))</f>
        <v>211.68</v>
      </c>
      <c r="S115" s="4">
        <f>Forward!S115*(1+SUM($B115:$B$228))+(-'Swap - Encargos'!J32)*(1+SUM($B115:$B$228))+('Swap - Encargos'!AF32)*(1+SUM($B115:$B$228))</f>
        <v>206.16749999999999</v>
      </c>
      <c r="T115" s="4">
        <f>Forward!T115*(1+SUM($B115:$B$228))+(-'Swap - Encargos'!K32)*(1+SUM($B115:$B$228))+('Swap - Encargos'!AG32)*(1+SUM($B115:$B$228))</f>
        <v>201.75749999999999</v>
      </c>
      <c r="U115" s="4">
        <f>Forward!U115*(1+SUM($B115:$B$228))</f>
        <v>0</v>
      </c>
      <c r="V115" s="6"/>
      <c r="W115" s="20">
        <f t="shared" si="0"/>
        <v>224.42000000000002</v>
      </c>
      <c r="X115" s="20">
        <f t="shared" si="1"/>
        <v>229.40835131313125</v>
      </c>
      <c r="Y115" s="23">
        <f t="shared" si="2"/>
        <v>221.19825</v>
      </c>
      <c r="Z115" s="23">
        <f t="shared" si="3"/>
        <v>226.32765851515151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165.39249999999998</v>
      </c>
      <c r="AJ115" s="9">
        <f t="shared" si="8"/>
        <v>0.42428731762065092</v>
      </c>
      <c r="AK115" s="9">
        <f t="shared" si="9"/>
        <v>0.42428731762065092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Encargos'!D33)*(1+SUM($B116:$B$228))+('Swap - Encargos'!Z33)*(1+SUM($B116:$B$228))</f>
        <v>277.30080000000004</v>
      </c>
      <c r="N116" s="4">
        <f>Forward!N116*(1+SUM($B116:$B$228))+(-'Swap - Encargos'!E33)*(1+SUM($B116:$B$228))+('Swap - Encargos'!AA33)*(1+SUM($B116:$B$228))</f>
        <v>253.09200000000004</v>
      </c>
      <c r="O116" s="4">
        <f>Forward!O116*(1+SUM($B116:$B$228))+(-'Swap - Encargos'!F33)*(1+SUM($B116:$B$228))+('Swap - Encargos'!AB33)*(1+SUM($B116:$B$228))</f>
        <v>238.78680000000003</v>
      </c>
      <c r="P116" s="4">
        <f>Forward!P116*(1+SUM($B116:$B$228))+(-'Swap - Encargos'!G33)*(1+SUM($B116:$B$228))+('Swap - Encargos'!AC33)*(1+SUM($B116:$B$228))</f>
        <v>220.08</v>
      </c>
      <c r="Q116" s="4">
        <f>Forward!Q116*(1+SUM($B116:$B$228))+(-'Swap - Encargos'!H33)*(1+SUM($B116:$B$228))+('Swap - Encargos'!AD33)*(1+SUM($B116:$B$228))</f>
        <v>216.77880000000002</v>
      </c>
      <c r="R116" s="4">
        <f>Forward!R116*(1+SUM($B116:$B$228))+(-'Swap - Encargos'!I33)*(1+SUM($B116:$B$228))+('Swap - Encargos'!AE33)*(1+SUM($B116:$B$228))</f>
        <v>210.17640000000003</v>
      </c>
      <c r="S116" s="4">
        <f>Forward!S116*(1+SUM($B116:$B$228))+(-'Swap - Encargos'!J33)*(1+SUM($B116:$B$228))+('Swap - Encargos'!AF33)*(1+SUM($B116:$B$228))</f>
        <v>207.97560000000001</v>
      </c>
      <c r="T116" s="4">
        <f>Forward!T116*(1+SUM($B116:$B$228))+(-'Swap - Encargos'!K33)*(1+SUM($B116:$B$228))+('Swap - Encargos'!AG33)*(1+SUM($B116:$B$228))</f>
        <v>199.17240000000001</v>
      </c>
      <c r="U116" s="4">
        <f>Forward!U116*(1+SUM($B116:$B$228))</f>
        <v>0</v>
      </c>
      <c r="V116" s="6"/>
      <c r="W116" s="20">
        <f t="shared" si="0"/>
        <v>246.85640000000001</v>
      </c>
      <c r="X116" s="20">
        <f t="shared" si="1"/>
        <v>229.40835131313125</v>
      </c>
      <c r="Y116" s="23">
        <f t="shared" si="2"/>
        <v>234.49524000000005</v>
      </c>
      <c r="Z116" s="23">
        <f t="shared" si="3"/>
        <v>226.32765851515151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142.95609999999999</v>
      </c>
      <c r="AJ116" s="9">
        <f t="shared" si="8"/>
        <v>0.36673041526374855</v>
      </c>
      <c r="AK116" s="9">
        <f t="shared" si="9"/>
        <v>0.36673041526374855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Encargos'!D34)*(1+SUM($B117:$B$228))+('Swap - Encargos'!Z34)*(1+SUM($B117:$B$228))</f>
        <v>221.51319999999998</v>
      </c>
      <c r="N117" s="4">
        <f>Forward!N117*(1+SUM($B117:$B$228))+(-'Swap - Encargos'!E34)*(1+SUM($B117:$B$228))+('Swap - Encargos'!AA34)*(1+SUM($B117:$B$228))</f>
        <v>241.25200000000001</v>
      </c>
      <c r="O117" s="4">
        <f>Forward!O117*(1+SUM($B117:$B$228))+(-'Swap - Encargos'!F34)*(1+SUM($B117:$B$228))+('Swap - Encargos'!AB34)*(1+SUM($B117:$B$228))</f>
        <v>231.38260000000002</v>
      </c>
      <c r="P117" s="4">
        <f>Forward!P117*(1+SUM($B117:$B$228))+(-'Swap - Encargos'!G34)*(1+SUM($B117:$B$228))+('Swap - Encargos'!AC34)*(1+SUM($B117:$B$228))</f>
        <v>219.32000000000002</v>
      </c>
      <c r="Q117" s="4">
        <f>Forward!Q117*(1+SUM($B117:$B$228))+(-'Swap - Encargos'!H34)*(1+SUM($B117:$B$228))+('Swap - Encargos'!AD34)*(1+SUM($B117:$B$228))</f>
        <v>210.5472</v>
      </c>
      <c r="R117" s="4">
        <f>Forward!R117*(1+SUM($B117:$B$228))+(-'Swap - Encargos'!I34)*(1+SUM($B117:$B$228))+('Swap - Encargos'!AE34)*(1+SUM($B117:$B$228))</f>
        <v>207.25739999999999</v>
      </c>
      <c r="S117" s="4">
        <f>Forward!S117*(1+SUM($B117:$B$228))+(-'Swap - Encargos'!J34)*(1+SUM($B117:$B$228))+('Swap - Encargos'!AF34)*(1+SUM($B117:$B$228))</f>
        <v>201.77440000000001</v>
      </c>
      <c r="T117" s="4">
        <f>Forward!T117*(1+SUM($B117:$B$228))+(-'Swap - Encargos'!K34)*(1+SUM($B117:$B$228))+('Swap - Encargos'!AG34)*(1+SUM($B117:$B$228))</f>
        <v>200.67780000000002</v>
      </c>
      <c r="U117" s="4">
        <f>Forward!U117*(1+SUM($B117:$B$228))</f>
        <v>0</v>
      </c>
      <c r="V117" s="6"/>
      <c r="W117" s="20">
        <f t="shared" si="0"/>
        <v>230.95614444444448</v>
      </c>
      <c r="X117" s="20">
        <f t="shared" si="1"/>
        <v>229.40835131313125</v>
      </c>
      <c r="Y117" s="23">
        <f t="shared" si="2"/>
        <v>223.13982333333334</v>
      </c>
      <c r="Z117" s="23">
        <f t="shared" si="3"/>
        <v>226.32765851515151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158.85635555555552</v>
      </c>
      <c r="AJ117" s="9">
        <f t="shared" si="8"/>
        <v>0.4075199116384301</v>
      </c>
      <c r="AK117" s="9">
        <f t="shared" si="9"/>
        <v>0.4075199116384301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Encargos'!D35)*(1+SUM($B118:$B$228))+('Swap - Encargos'!Z35)*(1+SUM($B118:$B$228))</f>
        <v>269.2962</v>
      </c>
      <c r="N118" s="4">
        <f>Forward!N118*(1+SUM($B118:$B$228))+(-'Swap - Encargos'!E35)*(1+SUM($B118:$B$228))+('Swap - Encargos'!AA35)*(1+SUM($B118:$B$228))</f>
        <v>246.3075</v>
      </c>
      <c r="O118" s="4">
        <f>Forward!O118*(1+SUM($B118:$B$228))+(-'Swap - Encargos'!F35)*(1+SUM($B118:$B$228))+('Swap - Encargos'!AB35)*(1+SUM($B118:$B$228))</f>
        <v>238.6446</v>
      </c>
      <c r="P118" s="4">
        <f>Forward!P118*(1+SUM($B118:$B$228))+(-'Swap - Encargos'!G35)*(1+SUM($B118:$B$228))+('Swap - Encargos'!AC35)*(1+SUM($B118:$B$228))</f>
        <v>223.31879999999998</v>
      </c>
      <c r="Q118" s="4">
        <f>Forward!Q118*(1+SUM($B118:$B$228))+(-'Swap - Encargos'!H35)*(1+SUM($B118:$B$228))+('Swap - Encargos'!AD35)*(1+SUM($B118:$B$228))</f>
        <v>214.56120000000001</v>
      </c>
      <c r="R118" s="4">
        <f>Forward!R118*(1+SUM($B118:$B$228))+(-'Swap - Encargos'!I35)*(1+SUM($B118:$B$228))+('Swap - Encargos'!AE35)*(1+SUM($B118:$B$228))</f>
        <v>209.08770000000001</v>
      </c>
      <c r="S118" s="4">
        <f>Forward!S118*(1+SUM($B118:$B$228))+(-'Swap - Encargos'!J35)*(1+SUM($B118:$B$228))+('Swap - Encargos'!AF35)*(1+SUM($B118:$B$228))</f>
        <v>205.80360000000002</v>
      </c>
      <c r="T118" s="4">
        <f>Forward!T118*(1+SUM($B118:$B$228))+(-'Swap - Encargos'!K35)*(1+SUM($B118:$B$228))+('Swap - Encargos'!AG35)*(1+SUM($B118:$B$228))</f>
        <v>202.51950000000002</v>
      </c>
      <c r="U118" s="4">
        <f>Forward!U118*(1+SUM($B118:$B$228))</f>
        <v>0</v>
      </c>
      <c r="V118" s="6"/>
      <c r="W118" s="20">
        <f t="shared" si="0"/>
        <v>241.19890000000001</v>
      </c>
      <c r="X118" s="20">
        <f t="shared" si="1"/>
        <v>229.40835131313125</v>
      </c>
      <c r="Y118" s="23">
        <f t="shared" si="2"/>
        <v>230.39786000000004</v>
      </c>
      <c r="Z118" s="23">
        <f t="shared" si="3"/>
        <v>226.32765851515151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148.61359999999999</v>
      </c>
      <c r="AJ118" s="9">
        <f t="shared" si="8"/>
        <v>0.38124380311046974</v>
      </c>
      <c r="AK118" s="9">
        <f t="shared" si="9"/>
        <v>0.38124380311046974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Encargos'!D36)*(1+SUM($B119:$B$228))+('Swap - Encargos'!Z36)*(1+SUM($B119:$B$228))</f>
        <v>329.2706</v>
      </c>
      <c r="N119" s="4">
        <f>Forward!N119*(1+SUM($B119:$B$228))+(-'Swap - Encargos'!E36)*(1+SUM($B119:$B$228))+('Swap - Encargos'!AA36)*(1+SUM($B119:$B$228))</f>
        <v>258.40110000000004</v>
      </c>
      <c r="O119" s="4">
        <f>Forward!O119*(1+SUM($B119:$B$228))+(-'Swap - Encargos'!F36)*(1+SUM($B119:$B$228))+('Swap - Encargos'!AB36)*(1+SUM($B119:$B$228))</f>
        <v>233.32420000000002</v>
      </c>
      <c r="P119" s="4">
        <f>Forward!P119*(1+SUM($B119:$B$228))+(-'Swap - Encargos'!G36)*(1+SUM($B119:$B$228))+('Swap - Encargos'!AC36)*(1+SUM($B119:$B$228))</f>
        <v>213.69880000000001</v>
      </c>
      <c r="Q119" s="4">
        <f>Forward!Q119*(1+SUM($B119:$B$228))+(-'Swap - Encargos'!H36)*(1+SUM($B119:$B$228))+('Swap - Encargos'!AD36)*(1+SUM($B119:$B$228))</f>
        <v>214.78910000000002</v>
      </c>
      <c r="R119" s="4">
        <f>Forward!R119*(1+SUM($B119:$B$228))+(-'Swap - Encargos'!I36)*(1+SUM($B119:$B$228))+('Swap - Encargos'!AE36)*(1+SUM($B119:$B$228))</f>
        <v>207.15700000000001</v>
      </c>
      <c r="S119" s="4">
        <f>Forward!S119*(1+SUM($B119:$B$228))+(-'Swap - Encargos'!J36)*(1+SUM($B119:$B$228))+('Swap - Encargos'!AF36)*(1+SUM($B119:$B$228))</f>
        <v>204.97639999999998</v>
      </c>
      <c r="T119" s="4">
        <f>Forward!T119*(1+SUM($B119:$B$228))+(-'Swap - Encargos'!K36)*(1+SUM($B119:$B$228))+('Swap - Encargos'!AG36)*(1+SUM($B119:$B$228))</f>
        <v>200.61520000000002</v>
      </c>
      <c r="U119" s="4">
        <f>Forward!U119*(1+SUM($B119:$B$228))</f>
        <v>0</v>
      </c>
      <c r="V119" s="6"/>
      <c r="W119" s="20">
        <f t="shared" si="0"/>
        <v>244.77234999999999</v>
      </c>
      <c r="X119" s="20">
        <f t="shared" si="1"/>
        <v>229.40835131313125</v>
      </c>
      <c r="Y119" s="23">
        <f t="shared" si="2"/>
        <v>231.57972000000004</v>
      </c>
      <c r="Z119" s="23">
        <f t="shared" si="3"/>
        <v>226.32765851515151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145.04015000000001</v>
      </c>
      <c r="AJ119" s="9">
        <f t="shared" si="8"/>
        <v>0.37207670354337025</v>
      </c>
      <c r="AK119" s="9">
        <f t="shared" si="9"/>
        <v>0.37207670354337025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Encargos'!D37)*(1+SUM($B120:$B$228))+('Swap - Encargos'!Z37)*(1+SUM($B120:$B$228))</f>
        <v>289.66829999999999</v>
      </c>
      <c r="N120" s="4">
        <f>Forward!N120*(1+SUM($B120:$B$228))+(-'Swap - Encargos'!E37)*(1+SUM($B120:$B$228))+('Swap - Encargos'!AA37)*(1+SUM($B120:$B$228))</f>
        <v>184.43299999999999</v>
      </c>
      <c r="O120" s="4">
        <f>Forward!O120*(1+SUM($B120:$B$228))+(-'Swap - Encargos'!F37)*(1+SUM($B120:$B$228))+('Swap - Encargos'!AB37)*(1+SUM($B120:$B$228))</f>
        <v>219.1498</v>
      </c>
      <c r="P120" s="4">
        <f>Forward!P120*(1+SUM($B120:$B$228))+(-'Swap - Encargos'!G37)*(1+SUM($B120:$B$228))+('Swap - Encargos'!AC37)*(1+SUM($B120:$B$228))</f>
        <v>215.89509999999999</v>
      </c>
      <c r="Q120" s="4">
        <f>Forward!Q120*(1+SUM($B120:$B$228))+(-'Swap - Encargos'!H37)*(1+SUM($B120:$B$228))+('Swap - Encargos'!AD37)*(1+SUM($B120:$B$228))</f>
        <v>209.38569999999999</v>
      </c>
      <c r="R120" s="4">
        <f>Forward!R120*(1+SUM($B120:$B$228))+(-'Swap - Encargos'!I37)*(1+SUM($B120:$B$228))+('Swap - Encargos'!AE37)*(1+SUM($B120:$B$228))</f>
        <v>202.87629999999996</v>
      </c>
      <c r="S120" s="4">
        <f>Forward!S120*(1+SUM($B120:$B$228))+(-'Swap - Encargos'!J37)*(1+SUM($B120:$B$228))+('Swap - Encargos'!AF37)*(1+SUM($B120:$B$228))</f>
        <v>198.5367</v>
      </c>
      <c r="T120" s="4">
        <f>Forward!T120*(1+SUM($B120:$B$228))+(-'Swap - Encargos'!K37)*(1+SUM($B120:$B$228))+('Swap - Encargos'!AG37)*(1+SUM($B120:$B$228))</f>
        <v>194.19709999999998</v>
      </c>
      <c r="U120" s="4">
        <f>Forward!U120*(1+SUM($B120:$B$228))</f>
        <v>0</v>
      </c>
      <c r="V120" s="6"/>
      <c r="W120" s="20">
        <f t="shared" si="0"/>
        <v>210.59114444444447</v>
      </c>
      <c r="X120" s="20">
        <f t="shared" si="1"/>
        <v>229.40835131313125</v>
      </c>
      <c r="Y120" s="23">
        <f t="shared" si="2"/>
        <v>209.24104666666665</v>
      </c>
      <c r="Z120" s="23">
        <f t="shared" si="3"/>
        <v>226.32765851515151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179.22135555555553</v>
      </c>
      <c r="AJ120" s="9">
        <f t="shared" si="8"/>
        <v>0.45976297721482901</v>
      </c>
      <c r="AK120" s="9">
        <f t="shared" si="9"/>
        <v>0.45976297721482901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Encargos'!D38)*(1+SUM($B121:$B$228))+('Swap - Encargos'!Z38)*(1+SUM($B121:$B$228))</f>
        <v>149.178</v>
      </c>
      <c r="N121" s="4">
        <f>Forward!N121*(1+SUM($B121:$B$228))+(-'Swap - Encargos'!E38)*(1+SUM($B121:$B$228))+('Swap - Encargos'!AA38)*(1+SUM($B121:$B$228))</f>
        <v>196.74199999999999</v>
      </c>
      <c r="O121" s="4">
        <f>Forward!O121*(1+SUM($B121:$B$228))+(-'Swap - Encargos'!F38)*(1+SUM($B121:$B$228))+('Swap - Encargos'!AB38)*(1+SUM($B121:$B$228))</f>
        <v>218.36199999999999</v>
      </c>
      <c r="P121" s="4">
        <f>Forward!P121*(1+SUM($B121:$B$228))+(-'Swap - Encargos'!G38)*(1+SUM($B121:$B$228))+('Swap - Encargos'!AC38)*(1+SUM($B121:$B$228))</f>
        <v>222.68600000000001</v>
      </c>
      <c r="Q121" s="4">
        <f>Forward!Q121*(1+SUM($B121:$B$228))+(-'Swap - Encargos'!H38)*(1+SUM($B121:$B$228))+('Swap - Encargos'!AD38)*(1+SUM($B121:$B$228))</f>
        <v>211.876</v>
      </c>
      <c r="R121" s="4">
        <f>Forward!R121*(1+SUM($B121:$B$228))+(-'Swap - Encargos'!I38)*(1+SUM($B121:$B$228))+('Swap - Encargos'!AE38)*(1+SUM($B121:$B$228))</f>
        <v>210.79500000000002</v>
      </c>
      <c r="S121" s="4">
        <f>Forward!S121*(1+SUM($B121:$B$228))+(-'Swap - Encargos'!J38)*(1+SUM($B121:$B$228))+('Swap - Encargos'!AF38)*(1+SUM($B121:$B$228))</f>
        <v>206.471</v>
      </c>
      <c r="T121" s="4">
        <f>Forward!T121*(1+SUM($B121:$B$228))+(-'Swap - Encargos'!K38)*(1+SUM($B121:$B$228))+('Swap - Encargos'!AG38)*(1+SUM($B121:$B$228))</f>
        <v>204.309</v>
      </c>
      <c r="U121" s="4">
        <f>Forward!U121*(1+SUM($B121:$B$228))</f>
        <v>0</v>
      </c>
      <c r="V121" s="6"/>
      <c r="W121" s="20">
        <f t="shared" si="0"/>
        <v>210.55477777777776</v>
      </c>
      <c r="X121" s="20">
        <f t="shared" si="1"/>
        <v>229.40835131313125</v>
      </c>
      <c r="Y121" s="23">
        <f t="shared" si="2"/>
        <v>211.06525000000002</v>
      </c>
      <c r="Z121" s="23">
        <f t="shared" si="3"/>
        <v>226.32765851515151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179.25772222222224</v>
      </c>
      <c r="AJ121" s="9">
        <f t="shared" si="8"/>
        <v>0.45985626993034406</v>
      </c>
      <c r="AK121" s="9">
        <f t="shared" si="9"/>
        <v>0.45985626993034406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Encargos'!E39)*(1+SUM($B122:$B$228))+('Swap - Encargos'!AA39)*(1+SUM($B122:$B$228))</f>
        <v>191.4924</v>
      </c>
      <c r="O122" s="4">
        <f>Forward!O122*(1+SUM($B122:$B$228))+(-'Swap - Encargos'!F39)*(1+SUM($B122:$B$228))+('Swap - Encargos'!AB39)*(1+SUM($B122:$B$228))</f>
        <v>231.29700000000003</v>
      </c>
      <c r="P122" s="4">
        <f>Forward!P122*(1+SUM($B122:$B$228))+(-'Swap - Encargos'!G39)*(1+SUM($B122:$B$228))+('Swap - Encargos'!AC39)*(1+SUM($B122:$B$228))</f>
        <v>213.00839999999999</v>
      </c>
      <c r="Q122" s="4">
        <f>Forward!Q122*(1+SUM($B122:$B$228))+(-'Swap - Encargos'!H39)*(1+SUM($B122:$B$228))+('Swap - Encargos'!AD39)*(1+SUM($B122:$B$228))</f>
        <v>204.40200000000002</v>
      </c>
      <c r="R122" s="4">
        <f>Forward!R122*(1+SUM($B122:$B$228))+(-'Swap - Encargos'!I39)*(1+SUM($B122:$B$228))+('Swap - Encargos'!AE39)*(1+SUM($B122:$B$228))</f>
        <v>203.32620000000003</v>
      </c>
      <c r="S122" s="4">
        <f>Forward!S122*(1+SUM($B122:$B$228))+(-'Swap - Encargos'!J39)*(1+SUM($B122:$B$228))+('Swap - Encargos'!AF39)*(1+SUM($B122:$B$228))</f>
        <v>201.17460000000003</v>
      </c>
      <c r="T122" s="4">
        <f>Forward!T122*(1+SUM($B122:$B$228))+(-'Swap - Encargos'!K39)*(1+SUM($B122:$B$228))+('Swap - Encargos'!AG39)*(1+SUM($B122:$B$228))</f>
        <v>196.87140000000002</v>
      </c>
      <c r="U122" s="4">
        <f>Forward!U122*(1+SUM($B122:$B$228))</f>
        <v>0</v>
      </c>
      <c r="V122" s="6"/>
      <c r="W122" s="20">
        <f t="shared" si="0"/>
        <v>211.93260000000001</v>
      </c>
      <c r="X122" s="20">
        <f t="shared" si="1"/>
        <v>229.40835131313125</v>
      </c>
      <c r="Y122" s="23">
        <f t="shared" si="2"/>
        <v>208.70520000000002</v>
      </c>
      <c r="Z122" s="23">
        <f t="shared" si="3"/>
        <v>226.32765851515151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195.04254</v>
      </c>
      <c r="AJ122" s="9">
        <f t="shared" si="8"/>
        <v>0.47924927306370607</v>
      </c>
      <c r="AK122" s="9">
        <f t="shared" si="9"/>
        <v>0.47924927306370607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Encargos'!E40)*(1+SUM($B123:$B$228))+('Swap - Encargos'!AA40)*(1+SUM($B123:$B$228))</f>
        <v>251.36280000000002</v>
      </c>
      <c r="O123" s="4">
        <f>Forward!O123*(1+SUM($B123:$B$228))+(-'Swap - Encargos'!F40)*(1+SUM($B123:$B$228))+('Swap - Encargos'!AB40)*(1+SUM($B123:$B$228))</f>
        <v>244.91760000000002</v>
      </c>
      <c r="P123" s="4">
        <f>Forward!P123*(1+SUM($B123:$B$228))+(-'Swap - Encargos'!G40)*(1+SUM($B123:$B$228))+('Swap - Encargos'!AC40)*(1+SUM($B123:$B$228))</f>
        <v>228.80460000000002</v>
      </c>
      <c r="Q123" s="4">
        <f>Forward!Q123*(1+SUM($B123:$B$228))+(-'Swap - Encargos'!H40)*(1+SUM($B123:$B$228))+('Swap - Encargos'!AD40)*(1+SUM($B123:$B$228))</f>
        <v>215.91419999999999</v>
      </c>
      <c r="R123" s="4">
        <f>Forward!R123*(1+SUM($B123:$B$228))+(-'Swap - Encargos'!I40)*(1+SUM($B123:$B$228))+('Swap - Encargos'!AE40)*(1+SUM($B123:$B$228))</f>
        <v>209.46900000000002</v>
      </c>
      <c r="S123" s="4">
        <f>Forward!S123*(1+SUM($B123:$B$228))+(-'Swap - Encargos'!J40)*(1+SUM($B123:$B$228))+('Swap - Encargos'!AF40)*(1+SUM($B123:$B$228))</f>
        <v>206.24640000000002</v>
      </c>
      <c r="T123" s="4">
        <f>Forward!T123*(1+SUM($B123:$B$228))+(-'Swap - Encargos'!K40)*(1+SUM($B123:$B$228))+('Swap - Encargos'!AG40)*(1+SUM($B123:$B$228))</f>
        <v>196.57860000000002</v>
      </c>
      <c r="U123" s="4">
        <f>Forward!U123*(1+SUM($B123:$B$228))</f>
        <v>0</v>
      </c>
      <c r="V123" s="6"/>
      <c r="W123" s="20">
        <f t="shared" si="0"/>
        <v>240.7103166666667</v>
      </c>
      <c r="X123" s="20">
        <f t="shared" si="1"/>
        <v>229.40835131313125</v>
      </c>
      <c r="Y123" s="23">
        <f t="shared" si="2"/>
        <v>229.34170000000003</v>
      </c>
      <c r="Z123" s="23">
        <f t="shared" si="3"/>
        <v>226.32765851515151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166.26482333333331</v>
      </c>
      <c r="AJ123" s="9">
        <f t="shared" si="8"/>
        <v>0.40853803338782146</v>
      </c>
      <c r="AK123" s="9">
        <f t="shared" si="9"/>
        <v>0.40853803338782146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Encargos'!E41)*(1+SUM($B124:$B$228))+('Swap - Encargos'!AA41)*(1+SUM($B124:$B$228))</f>
        <v>322.57439999999997</v>
      </c>
      <c r="O124" s="4">
        <f>Forward!O124*(1+SUM($B124:$B$228))+(-'Swap - Encargos'!F41)*(1+SUM($B124:$B$228))+('Swap - Encargos'!AB41)*(1+SUM($B124:$B$228))</f>
        <v>268.45830000000001</v>
      </c>
      <c r="P124" s="4">
        <f>Forward!P124*(1+SUM($B124:$B$228))+(-'Swap - Encargos'!G41)*(1+SUM($B124:$B$228))+('Swap - Encargos'!AC41)*(1+SUM($B124:$B$228))</f>
        <v>226.01429999999996</v>
      </c>
      <c r="Q124" s="4">
        <f>Forward!Q124*(1+SUM($B124:$B$228))+(-'Swap - Encargos'!H41)*(1+SUM($B124:$B$228))+('Swap - Encargos'!AD41)*(1+SUM($B124:$B$228))</f>
        <v>217.52549999999999</v>
      </c>
      <c r="R124" s="4">
        <f>Forward!R124*(1+SUM($B124:$B$228))+(-'Swap - Encargos'!I41)*(1+SUM($B124:$B$228))+('Swap - Encargos'!AE41)*(1+SUM($B124:$B$228))</f>
        <v>217.52549999999999</v>
      </c>
      <c r="S124" s="4">
        <f>Forward!S124*(1+SUM($B124:$B$228))+(-'Swap - Encargos'!J41)*(1+SUM($B124:$B$228))+('Swap - Encargos'!AF41)*(1+SUM($B124:$B$228))</f>
        <v>216.46440000000001</v>
      </c>
      <c r="T124" s="4">
        <f>Forward!T124*(1+SUM($B124:$B$228))+(-'Swap - Encargos'!K41)*(1+SUM($B124:$B$228))+('Swap - Encargos'!AG41)*(1+SUM($B124:$B$228))</f>
        <v>202.67009999999999</v>
      </c>
      <c r="U124" s="4">
        <f>Forward!U124*(1+SUM($B124:$B$228))</f>
        <v>0</v>
      </c>
      <c r="V124" s="6"/>
      <c r="W124" s="20">
        <f t="shared" si="0"/>
        <v>266.51294999999999</v>
      </c>
      <c r="X124" s="20">
        <f t="shared" si="1"/>
        <v>229.40835131313125</v>
      </c>
      <c r="Y124" s="23">
        <f t="shared" si="2"/>
        <v>246.8826</v>
      </c>
      <c r="Z124" s="23">
        <f t="shared" si="3"/>
        <v>226.32765851515151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140.46219000000002</v>
      </c>
      <c r="AJ124" s="9">
        <f t="shared" si="8"/>
        <v>0.34513702728869389</v>
      </c>
      <c r="AK124" s="9">
        <f t="shared" si="9"/>
        <v>0.34513702728869389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Encargos'!E42)*(1+SUM($B125:$B$228))+('Swap - Encargos'!AA42)*(1+SUM($B125:$B$228))</f>
        <v>324.8476</v>
      </c>
      <c r="O125" s="4">
        <f>Forward!O125*(1+SUM($B125:$B$228))+(-'Swap - Encargos'!F42)*(1+SUM($B125:$B$228))+('Swap - Encargos'!AB42)*(1+SUM($B125:$B$228))</f>
        <v>268.94849999999997</v>
      </c>
      <c r="P125" s="4">
        <f>Forward!P125*(1+SUM($B125:$B$228))+(-'Swap - Encargos'!G42)*(1+SUM($B125:$B$228))+('Swap - Encargos'!AC42)*(1+SUM($B125:$B$228))</f>
        <v>219.3776</v>
      </c>
      <c r="Q125" s="4">
        <f>Forward!Q125*(1+SUM($B125:$B$228))+(-'Swap - Encargos'!H42)*(1+SUM($B125:$B$228))+('Swap - Encargos'!AD42)*(1+SUM($B125:$B$228))</f>
        <v>207.77589999999998</v>
      </c>
      <c r="R125" s="4">
        <f>Forward!R125*(1+SUM($B125:$B$228))+(-'Swap - Encargos'!I42)*(1+SUM($B125:$B$228))+('Swap - Encargos'!AE42)*(1+SUM($B125:$B$228))</f>
        <v>217.26819999999998</v>
      </c>
      <c r="S125" s="4">
        <f>Forward!S125*(1+SUM($B125:$B$228))+(-'Swap - Encargos'!J42)*(1+SUM($B125:$B$228))+('Swap - Encargos'!AF42)*(1+SUM($B125:$B$228))</f>
        <v>216.21349999999998</v>
      </c>
      <c r="T125" s="4">
        <f>Forward!T125*(1+SUM($B125:$B$228))+(-'Swap - Encargos'!K42)*(1+SUM($B125:$B$228))+('Swap - Encargos'!AG42)*(1+SUM($B125:$B$228))</f>
        <v>208.8306</v>
      </c>
      <c r="U125" s="4">
        <f>Forward!U125*(1+SUM($B125:$B$228))</f>
        <v>0</v>
      </c>
      <c r="V125" s="6"/>
      <c r="W125" s="20">
        <f t="shared" si="0"/>
        <v>261.30192499999998</v>
      </c>
      <c r="X125" s="20">
        <f t="shared" si="1"/>
        <v>229.40835131313125</v>
      </c>
      <c r="Y125" s="23">
        <f t="shared" si="2"/>
        <v>242.21185499999996</v>
      </c>
      <c r="Z125" s="23">
        <f t="shared" si="3"/>
        <v>226.32765851515151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145.67321500000003</v>
      </c>
      <c r="AJ125" s="9">
        <f t="shared" si="8"/>
        <v>0.35794131061666329</v>
      </c>
      <c r="AK125" s="9">
        <f t="shared" si="9"/>
        <v>0.35794131061666329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Encargos'!E43)*(1+SUM($B126:$B$228))+('Swap - Encargos'!AA43)*(1+SUM($B126:$B$228))</f>
        <v>341.38</v>
      </c>
      <c r="O126" s="4">
        <f>Forward!O126*(1+SUM($B126:$B$228))+(-'Swap - Encargos'!F43)*(1+SUM($B126:$B$228))+('Swap - Encargos'!AB43)*(1+SUM($B126:$B$228))</f>
        <v>274.15439999999995</v>
      </c>
      <c r="P126" s="4">
        <f>Forward!P126*(1+SUM($B126:$B$228))+(-'Swap - Encargos'!G43)*(1+SUM($B126:$B$228))+('Swap - Encargos'!AC43)*(1+SUM($B126:$B$228))</f>
        <v>220.584</v>
      </c>
      <c r="Q126" s="4">
        <f>Forward!Q126*(1+SUM($B126:$B$228))+(-'Swap - Encargos'!H43)*(1+SUM($B126:$B$228))+('Swap - Encargos'!AD43)*(1+SUM($B126:$B$228))</f>
        <v>209.02960000000002</v>
      </c>
      <c r="R126" s="4">
        <f>Forward!R126*(1+SUM($B126:$B$228))+(-'Swap - Encargos'!I43)*(1+SUM($B126:$B$228))+('Swap - Encargos'!AE43)*(1+SUM($B126:$B$228))</f>
        <v>215.33199999999999</v>
      </c>
      <c r="S126" s="4">
        <f>Forward!S126*(1+SUM($B126:$B$228))+(-'Swap - Encargos'!J43)*(1+SUM($B126:$B$228))+('Swap - Encargos'!AF43)*(1+SUM($B126:$B$228))</f>
        <v>219.53360000000001</v>
      </c>
      <c r="T126" s="4">
        <f>Forward!T126*(1+SUM($B126:$B$228))+(-'Swap - Encargos'!K43)*(1+SUM($B126:$B$228))+('Swap - Encargos'!AG43)*(1+SUM($B126:$B$228))</f>
        <v>207.97919999999999</v>
      </c>
      <c r="U126" s="4">
        <f>Forward!U126*(1+SUM($B126:$B$228))</f>
        <v>0</v>
      </c>
      <c r="V126" s="6"/>
      <c r="W126" s="20">
        <f t="shared" si="0"/>
        <v>264.00053333333329</v>
      </c>
      <c r="X126" s="20">
        <f t="shared" si="1"/>
        <v>229.40835131313125</v>
      </c>
      <c r="Y126" s="23">
        <f t="shared" si="2"/>
        <v>243.97290666666669</v>
      </c>
      <c r="Z126" s="23">
        <f t="shared" si="3"/>
        <v>226.32765851515151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142.97460666666672</v>
      </c>
      <c r="AJ126" s="9">
        <f t="shared" si="8"/>
        <v>0.35131041828910414</v>
      </c>
      <c r="AK126" s="9">
        <f t="shared" si="9"/>
        <v>0.35131041828910414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Encargos'!E44)*(1+SUM($B127:$B$228))+('Swap - Encargos'!AA44)*(1+SUM($B127:$B$228))</f>
        <v>356.25200000000001</v>
      </c>
      <c r="O127" s="4">
        <f>Forward!O127*(1+SUM($B127:$B$228))+(-'Swap - Encargos'!F44)*(1+SUM($B127:$B$228))+('Swap - Encargos'!AB44)*(1+SUM($B127:$B$228))</f>
        <v>288.14500000000004</v>
      </c>
      <c r="P127" s="4">
        <f>Forward!P127*(1+SUM($B127:$B$228))+(-'Swap - Encargos'!G44)*(1+SUM($B127:$B$228))+('Swap - Encargos'!AC44)*(1+SUM($B127:$B$228))</f>
        <v>226.32480000000004</v>
      </c>
      <c r="Q127" s="4">
        <f>Forward!Q127*(1+SUM($B127:$B$228))+(-'Swap - Encargos'!H44)*(1+SUM($B127:$B$228))+('Swap - Encargos'!AD44)*(1+SUM($B127:$B$228))</f>
        <v>214.79900000000004</v>
      </c>
      <c r="R127" s="4">
        <f>Forward!R127*(1+SUM($B127:$B$228))+(-'Swap - Encargos'!I44)*(1+SUM($B127:$B$228))+('Swap - Encargos'!AE44)*(1+SUM($B127:$B$228))</f>
        <v>223.18140000000002</v>
      </c>
      <c r="S127" s="4">
        <f>Forward!S127*(1+SUM($B127:$B$228))+(-'Swap - Encargos'!J44)*(1+SUM($B127:$B$228))+('Swap - Encargos'!AF44)*(1+SUM($B127:$B$228))</f>
        <v>220.03800000000001</v>
      </c>
      <c r="T127" s="4">
        <f>Forward!T127*(1+SUM($B127:$B$228))+(-'Swap - Encargos'!K44)*(1+SUM($B127:$B$228))+('Swap - Encargos'!AG44)*(1+SUM($B127:$B$228))</f>
        <v>208.51220000000001</v>
      </c>
      <c r="U127" s="4">
        <f>Forward!U127*(1+SUM($B127:$B$228))</f>
        <v>0</v>
      </c>
      <c r="V127" s="6"/>
      <c r="W127" s="20">
        <f t="shared" si="0"/>
        <v>270.59435000000008</v>
      </c>
      <c r="X127" s="20">
        <f t="shared" si="1"/>
        <v>229.40835131313125</v>
      </c>
      <c r="Y127" s="23">
        <f t="shared" si="2"/>
        <v>250.38927333333336</v>
      </c>
      <c r="Z127" s="23">
        <f t="shared" si="3"/>
        <v>226.32765851515151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136.38078999999993</v>
      </c>
      <c r="AJ127" s="9">
        <f t="shared" si="8"/>
        <v>0.33510840490158667</v>
      </c>
      <c r="AK127" s="9">
        <f t="shared" si="9"/>
        <v>0.33510840490158667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Encargos'!E45)*(1+SUM($B128:$B$228))+('Swap - Encargos'!AA45)*(1+SUM($B128:$B$228))</f>
        <v>319.89239999999995</v>
      </c>
      <c r="O128" s="4">
        <f>Forward!O128*(1+SUM($B128:$B$228))+(-'Swap - Encargos'!F45)*(1+SUM($B128:$B$228))+('Swap - Encargos'!AB45)*(1+SUM($B128:$B$228))</f>
        <v>277.03100000000001</v>
      </c>
      <c r="P128" s="4">
        <f>Forward!P128*(1+SUM($B128:$B$228))+(-'Swap - Encargos'!G45)*(1+SUM($B128:$B$228))+('Swap - Encargos'!AC45)*(1+SUM($B128:$B$228))</f>
        <v>238.35119999999998</v>
      </c>
      <c r="Q128" s="4">
        <f>Forward!Q128*(1+SUM($B128:$B$228))+(-'Swap - Encargos'!H45)*(1+SUM($B128:$B$228))+('Swap - Encargos'!AD45)*(1+SUM($B128:$B$228))</f>
        <v>218.48859999999996</v>
      </c>
      <c r="R128" s="4">
        <f>Forward!R128*(1+SUM($B128:$B$228))+(-'Swap - Encargos'!I45)*(1+SUM($B128:$B$228))+('Swap - Encargos'!AE45)*(1+SUM($B128:$B$228))</f>
        <v>221.62479999999996</v>
      </c>
      <c r="S128" s="4">
        <f>Forward!S128*(1+SUM($B128:$B$228))+(-'Swap - Encargos'!J45)*(1+SUM($B128:$B$228))+('Swap - Encargos'!AF45)*(1+SUM($B128:$B$228))</f>
        <v>218.48859999999996</v>
      </c>
      <c r="T128" s="4">
        <f>Forward!T128*(1+SUM($B128:$B$228))+(-'Swap - Encargos'!K45)*(1+SUM($B128:$B$228))+('Swap - Encargos'!AG45)*(1+SUM($B128:$B$228))</f>
        <v>205.94379999999995</v>
      </c>
      <c r="U128" s="4">
        <f>Forward!U128*(1+SUM($B128:$B$228))</f>
        <v>0</v>
      </c>
      <c r="V128" s="6"/>
      <c r="W128" s="20">
        <f t="shared" si="0"/>
        <v>261.52423333333331</v>
      </c>
      <c r="X128" s="20">
        <f t="shared" si="1"/>
        <v>229.40835131313125</v>
      </c>
      <c r="Y128" s="23">
        <f t="shared" si="2"/>
        <v>244.93721999999997</v>
      </c>
      <c r="Z128" s="23">
        <f t="shared" si="3"/>
        <v>226.32765851515151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145.4509066666667</v>
      </c>
      <c r="AJ128" s="9">
        <f t="shared" si="8"/>
        <v>0.35739506513018632</v>
      </c>
      <c r="AK128" s="9">
        <f t="shared" si="9"/>
        <v>0.35739506513018632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Encargos'!E46)*(1+SUM($B129:$B$228))+('Swap - Encargos'!AA46)*(1+SUM($B129:$B$228))</f>
        <v>295.11239999999998</v>
      </c>
      <c r="O129" s="4">
        <f>Forward!O129*(1+SUM($B129:$B$228))+(-'Swap - Encargos'!F46)*(1+SUM($B129:$B$228))+('Swap - Encargos'!AB46)*(1+SUM($B129:$B$228))</f>
        <v>257.57159999999999</v>
      </c>
      <c r="P129" s="4">
        <f>Forward!P129*(1+SUM($B129:$B$228))+(-'Swap - Encargos'!G46)*(1+SUM($B129:$B$228))+('Swap - Encargos'!AC46)*(1+SUM($B129:$B$228))</f>
        <v>231.5016</v>
      </c>
      <c r="Q129" s="4">
        <f>Forward!Q129*(1+SUM($B129:$B$228))+(-'Swap - Encargos'!H46)*(1+SUM($B129:$B$228))+('Swap - Encargos'!AD46)*(1+SUM($B129:$B$228))</f>
        <v>212.7312</v>
      </c>
      <c r="R129" s="4">
        <f>Forward!R129*(1+SUM($B129:$B$228))+(-'Swap - Encargos'!I46)*(1+SUM($B129:$B$228))+('Swap - Encargos'!AE46)*(1+SUM($B129:$B$228))</f>
        <v>224.202</v>
      </c>
      <c r="S129" s="4">
        <f>Forward!S129*(1+SUM($B129:$B$228))+(-'Swap - Encargos'!J46)*(1+SUM($B129:$B$228))+('Swap - Encargos'!AF46)*(1+SUM($B129:$B$228))</f>
        <v>217.9452</v>
      </c>
      <c r="T129" s="4">
        <f>Forward!T129*(1+SUM($B129:$B$228))+(-'Swap - Encargos'!K46)*(1+SUM($B129:$B$228))+('Swap - Encargos'!AG46)*(1+SUM($B129:$B$228))</f>
        <v>211.68839999999997</v>
      </c>
      <c r="U129" s="4">
        <f>Forward!U129*(1+SUM($B129:$B$228))</f>
        <v>0</v>
      </c>
      <c r="V129" s="6"/>
      <c r="W129" s="20">
        <f t="shared" si="0"/>
        <v>245.3766333333333</v>
      </c>
      <c r="X129" s="20">
        <f t="shared" si="1"/>
        <v>229.40835131313125</v>
      </c>
      <c r="Y129" s="23">
        <f t="shared" si="2"/>
        <v>235.22092000000001</v>
      </c>
      <c r="Z129" s="23">
        <f t="shared" si="3"/>
        <v>226.32765851515151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161.59850666666671</v>
      </c>
      <c r="AJ129" s="9">
        <f t="shared" si="8"/>
        <v>0.39707218152604284</v>
      </c>
      <c r="AK129" s="9">
        <f t="shared" si="9"/>
        <v>0.39707218152604284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Encargos'!E47)*(1+SUM($B130:$B$228))+('Swap - Encargos'!AA47)*(1+SUM($B130:$B$228))</f>
        <v>348.6626</v>
      </c>
      <c r="O130" s="4">
        <f>Forward!O130*(1+SUM($B130:$B$228))+(-'Swap - Encargos'!F47)*(1+SUM($B130:$B$228))+('Swap - Encargos'!AB47)*(1+SUM($B130:$B$228))</f>
        <v>276.63349999999997</v>
      </c>
      <c r="P130" s="4">
        <f>Forward!P130*(1+SUM($B130:$B$228))+(-'Swap - Encargos'!G47)*(1+SUM($B130:$B$228))+('Swap - Encargos'!AC47)*(1+SUM($B130:$B$228))</f>
        <v>233.83359999999999</v>
      </c>
      <c r="Q130" s="4">
        <f>Forward!Q130*(1+SUM($B130:$B$228))+(-'Swap - Encargos'!H47)*(1+SUM($B130:$B$228))+('Swap - Encargos'!AD47)*(1+SUM($B130:$B$228))</f>
        <v>222.35070000000002</v>
      </c>
      <c r="R130" s="4">
        <f>Forward!R130*(1+SUM($B130:$B$228))+(-'Swap - Encargos'!I47)*(1+SUM($B130:$B$228))+('Swap - Encargos'!AE47)*(1+SUM($B130:$B$228))</f>
        <v>232.78970000000001</v>
      </c>
      <c r="S130" s="4">
        <f>Forward!S130*(1+SUM($B130:$B$228))+(-'Swap - Encargos'!J47)*(1+SUM($B130:$B$228))+('Swap - Encargos'!AF47)*(1+SUM($B130:$B$228))</f>
        <v>233.83360000000002</v>
      </c>
      <c r="T130" s="4">
        <f>Forward!T130*(1+SUM($B130:$B$228))+(-'Swap - Encargos'!K47)*(1+SUM($B130:$B$228))+('Swap - Encargos'!AG47)*(1+SUM($B130:$B$228))</f>
        <v>225.48239999999998</v>
      </c>
      <c r="U130" s="4">
        <f>Forward!U130*(1+SUM($B130:$B$228))</f>
        <v>0</v>
      </c>
      <c r="V130" s="6"/>
      <c r="W130" s="20">
        <f t="shared" si="0"/>
        <v>258.30725555555557</v>
      </c>
      <c r="X130" s="20">
        <f t="shared" si="1"/>
        <v>229.40835131313125</v>
      </c>
      <c r="Y130" s="23">
        <f t="shared" si="2"/>
        <v>247.54348666666664</v>
      </c>
      <c r="Z130" s="23">
        <f t="shared" si="3"/>
        <v>226.32765851515151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148.66788444444444</v>
      </c>
      <c r="AJ130" s="9">
        <f t="shared" si="8"/>
        <v>0.36529967025613513</v>
      </c>
      <c r="AK130" s="9">
        <f t="shared" si="9"/>
        <v>0.36529967025613513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Encargos'!E48)*(1+SUM($B131:$B$228))+('Swap - Encargos'!AA48)*(1+SUM($B131:$B$228))</f>
        <v>340.82479999999998</v>
      </c>
      <c r="O131" s="4">
        <f>Forward!O131*(1+SUM($B131:$B$228))+(-'Swap - Encargos'!F48)*(1+SUM($B131:$B$228))+('Swap - Encargos'!AB48)*(1+SUM($B131:$B$228))</f>
        <v>254.5795</v>
      </c>
      <c r="P131" s="4">
        <f>Forward!P131*(1+SUM($B131:$B$228))+(-'Swap - Encargos'!G48)*(1+SUM($B131:$B$228))+('Swap - Encargos'!AC48)*(1+SUM($B131:$B$228))</f>
        <v>232.75839999999997</v>
      </c>
      <c r="Q131" s="4">
        <f>Forward!Q131*(1+SUM($B131:$B$228))+(-'Swap - Encargos'!H48)*(1+SUM($B131:$B$228))+('Swap - Encargos'!AD48)*(1+SUM($B131:$B$228))</f>
        <v>237.95389999999998</v>
      </c>
      <c r="R131" s="4">
        <f>Forward!R131*(1+SUM($B131:$B$228))+(-'Swap - Encargos'!I48)*(1+SUM($B131:$B$228))+('Swap - Encargos'!AE48)*(1+SUM($B131:$B$228))</f>
        <v>242.1103</v>
      </c>
      <c r="S131" s="4">
        <f>Forward!S131*(1+SUM($B131:$B$228))+(-'Swap - Encargos'!J48)*(1+SUM($B131:$B$228))+('Swap - Encargos'!AF48)*(1+SUM($B131:$B$228))</f>
        <v>244.18849999999998</v>
      </c>
      <c r="T131" s="4">
        <f>Forward!T131*(1+SUM($B131:$B$228))+(-'Swap - Encargos'!K48)*(1+SUM($B131:$B$228))+('Swap - Encargos'!AG48)*(1+SUM($B131:$B$228))</f>
        <v>233.79749999999996</v>
      </c>
      <c r="U131" s="4">
        <f>Forward!U131*(1+SUM($B131:$B$228))</f>
        <v>0</v>
      </c>
      <c r="V131" s="6"/>
      <c r="W131" s="20">
        <f t="shared" si="0"/>
        <v>250.33650833333331</v>
      </c>
      <c r="X131" s="20">
        <f t="shared" si="1"/>
        <v>229.40835131313125</v>
      </c>
      <c r="Y131" s="23">
        <f t="shared" si="2"/>
        <v>247.14993499999997</v>
      </c>
      <c r="Z131" s="23">
        <f t="shared" si="3"/>
        <v>226.32765851515151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156.6386316666667</v>
      </c>
      <c r="AJ131" s="9">
        <f t="shared" si="8"/>
        <v>0.38488501205913139</v>
      </c>
      <c r="AK131" s="9">
        <f>IF(AJ131&gt;0,AJ131,0)</f>
        <v>0.38488501205913139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Encargos'!E49)*(1+SUM($B132:$B$228))+('Swap - Encargos'!AA49)*(1+SUM($B132:$B$228))</f>
        <v>311.45999999999998</v>
      </c>
      <c r="O132" s="4">
        <f>Forward!O132*(1+SUM($B132:$B$228))+(-'Swap - Encargos'!F49)*(1+SUM($B132:$B$228))+('Swap - Encargos'!AB49)*(1+SUM($B132:$B$228))</f>
        <v>250.2062</v>
      </c>
      <c r="P132" s="4">
        <f>Forward!P132*(1+SUM($B132:$B$228))+(-'Swap - Encargos'!G49)*(1+SUM($B132:$B$228))+('Swap - Encargos'!AC49)*(1+SUM($B132:$B$228))</f>
        <v>227.36580000000001</v>
      </c>
      <c r="Q132" s="4">
        <f>Forward!Q132*(1+SUM($B132:$B$228))+(-'Swap - Encargos'!H49)*(1+SUM($B132:$B$228))+('Swap - Encargos'!AD49)*(1+SUM($B132:$B$228))</f>
        <v>232.55680000000001</v>
      </c>
      <c r="R132" s="4">
        <f>Forward!R132*(1+SUM($B132:$B$228))+(-'Swap - Encargos'!I49)*(1+SUM($B132:$B$228))+('Swap - Encargos'!AE49)*(1+SUM($B132:$B$228))</f>
        <v>231.51859999999999</v>
      </c>
      <c r="S132" s="4">
        <f>Forward!S132*(1+SUM($B132:$B$228))+(-'Swap - Encargos'!J49)*(1+SUM($B132:$B$228))+('Swap - Encargos'!AF49)*(1+SUM($B132:$B$228))</f>
        <v>238.786</v>
      </c>
      <c r="T132" s="4">
        <f>Forward!T132*(1+SUM($B132:$B$228))+(-'Swap - Encargos'!K49)*(1+SUM($B132:$B$228))+('Swap - Encargos'!AG49)*(1+SUM($B132:$B$228))</f>
        <v>229.44219999999999</v>
      </c>
      <c r="U132" s="4">
        <f>Forward!U132*(1+SUM($B132:$B$228))</f>
        <v>0</v>
      </c>
      <c r="V132" s="6"/>
      <c r="W132" s="20">
        <f t="shared" si="0"/>
        <v>241.09311111111109</v>
      </c>
      <c r="X132" s="20">
        <f t="shared" si="1"/>
        <v>229.40835131313125</v>
      </c>
      <c r="Y132" s="23">
        <f t="shared" si="2"/>
        <v>238.50914666666668</v>
      </c>
      <c r="Z132" s="23">
        <f t="shared" si="3"/>
        <v>226.32765851515151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165.88202888888893</v>
      </c>
      <c r="AJ132" s="9">
        <f t="shared" si="8"/>
        <v>0.4075974490453862</v>
      </c>
      <c r="AK132" s="9">
        <f>IF(AJ132&gt;0,AJ132,0)</f>
        <v>0.4075974490453862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Encargos'!E50)*(1+SUM($B133:$B$228))+('Swap - Encargos'!AA50)*(1+SUM($B133:$B$228))</f>
        <v>337.8664</v>
      </c>
      <c r="O133" s="4">
        <f>Forward!O133*(1+SUM($B133:$B$228))+(-'Swap - Encargos'!F50)*(1+SUM($B133:$B$228))+('Swap - Encargos'!AB50)*(1+SUM($B133:$B$228))</f>
        <v>291.22840000000008</v>
      </c>
      <c r="P133" s="4">
        <f>Forward!P133*(1+SUM($B133:$B$228))+(-'Swap - Encargos'!G50)*(1+SUM($B133:$B$228))+('Swap - Encargos'!AC50)*(1+SUM($B133:$B$228))</f>
        <v>264.28200000000004</v>
      </c>
      <c r="Q133" s="4">
        <f>Forward!Q133*(1+SUM($B133:$B$228))+(-'Swap - Encargos'!H50)*(1+SUM($B133:$B$228))+('Swap - Encargos'!AD50)*(1+SUM($B133:$B$228))</f>
        <v>265.3184</v>
      </c>
      <c r="R133" s="4">
        <f>Forward!R133*(1+SUM($B133:$B$228))+(-'Swap - Encargos'!I50)*(1+SUM($B133:$B$228))+('Swap - Encargos'!AE50)*(1+SUM($B133:$B$228))</f>
        <v>244.59040000000002</v>
      </c>
      <c r="S133" s="4">
        <f>Forward!S133*(1+SUM($B133:$B$228))+(-'Swap - Encargos'!J50)*(1+SUM($B133:$B$228))+('Swap - Encargos'!AF50)*(1+SUM($B133:$B$228))</f>
        <v>228.00800000000001</v>
      </c>
      <c r="T133" s="4">
        <f>Forward!T133*(1+SUM($B133:$B$228))+(-'Swap - Encargos'!K50)*(1+SUM($B133:$B$228))+('Swap - Encargos'!AG50)*(1+SUM($B133:$B$228))</f>
        <v>214.53479999999999</v>
      </c>
      <c r="U133" s="4">
        <f>Forward!U133*(1+SUM($B133:$B$228))</f>
        <v>0</v>
      </c>
      <c r="V133" s="6"/>
      <c r="W133" s="20">
        <f t="shared" si="0"/>
        <v>275.62482222222229</v>
      </c>
      <c r="X133" s="20">
        <f t="shared" si="1"/>
        <v>229.40835131313125</v>
      </c>
      <c r="Y133" s="23">
        <f t="shared" si="2"/>
        <v>260.51641333333339</v>
      </c>
      <c r="Z133" s="23">
        <f t="shared" si="3"/>
        <v>226.32765851515151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131.35031777777772</v>
      </c>
      <c r="AJ133" s="9">
        <f t="shared" si="8"/>
        <v>0.32274776729059595</v>
      </c>
      <c r="AK133" s="9">
        <f>IF(AJ133&gt;0,AJ133,0)</f>
        <v>0.32274776729059595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Encargos'!F51)*(1+SUM($B134:$B$228))+('Swap - Encargos'!AB51)*(1+SUM($B134:$B$228))</f>
        <v>358.48569999999995</v>
      </c>
      <c r="P134" s="4">
        <f>Forward!P134*(1+SUM($B134:$B$228))+(-'Swap - Encargos'!G51)*(1+SUM($B134:$B$228))+('Swap - Encargos'!AC51)*(1+SUM($B134:$B$228))</f>
        <v>291.33419999999995</v>
      </c>
      <c r="Q134" s="4">
        <f>Forward!Q134*(1+SUM($B134:$B$228))+(-'Swap - Encargos'!H51)*(1+SUM($B134:$B$228))+('Swap - Encargos'!AD51)*(1+SUM($B134:$B$228))</f>
        <v>283.06939999999997</v>
      </c>
      <c r="R134" s="4">
        <f>Forward!R134*(1+SUM($B134:$B$228))+(-'Swap - Encargos'!I51)*(1+SUM($B134:$B$228))+('Swap - Encargos'!AE51)*(1+SUM($B134:$B$228))</f>
        <v>267.5729</v>
      </c>
      <c r="S134" s="4">
        <f>Forward!S134*(1+SUM($B134:$B$228))+(-'Swap - Encargos'!J51)*(1+SUM($B134:$B$228))+('Swap - Encargos'!AF51)*(1+SUM($B134:$B$228))</f>
        <v>237.61299999999997</v>
      </c>
      <c r="T134" s="4">
        <f>Forward!T134*(1+SUM($B134:$B$228))+(-'Swap - Encargos'!K51)*(1+SUM($B134:$B$228))+('Swap - Encargos'!AG51)*(1+SUM($B134:$B$228))</f>
        <v>227.28199999999998</v>
      </c>
      <c r="U134" s="4">
        <f>Forward!U134*(1+SUM($B134:$B$228))</f>
        <v>0</v>
      </c>
      <c r="V134" s="6"/>
      <c r="W134" s="20">
        <f t="shared" si="0"/>
        <v>310.96309999999994</v>
      </c>
      <c r="X134" s="20">
        <f t="shared" si="1"/>
        <v>229.40835131313125</v>
      </c>
      <c r="Y134" s="23">
        <f t="shared" si="2"/>
        <v>287.61503999999996</v>
      </c>
      <c r="Z134" s="23">
        <f t="shared" si="3"/>
        <v>226.32765851515151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91.945900000000051</v>
      </c>
      <c r="AJ134" s="9">
        <f t="shared" si="8"/>
        <v>0.22820512820512834</v>
      </c>
      <c r="AK134" s="9">
        <f>IF(AJ134&gt;0,AJ134,0)</f>
        <v>0.22820512820512834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Encargos'!F52)*(1+SUM($B135:$B$228))+('Swap - Encargos'!AB52)*(1+SUM($B135:$B$228))</f>
        <v>407.67929999999996</v>
      </c>
      <c r="P135" s="4">
        <f>Forward!P135*(1+SUM($B135:$B$228))+(-'Swap - Encargos'!G52)*(1+SUM($B135:$B$228))+('Swap - Encargos'!AC52)*(1+SUM($B135:$B$228))</f>
        <v>293.6934</v>
      </c>
      <c r="Q135" s="4">
        <f>Forward!Q135*(1+SUM($B135:$B$228))+(-'Swap - Encargos'!H52)*(1+SUM($B135:$B$228))+('Swap - Encargos'!AD52)*(1+SUM($B135:$B$228))</f>
        <v>299.85479999999995</v>
      </c>
      <c r="R135" s="4">
        <f>Forward!R135*(1+SUM($B135:$B$228))+(-'Swap - Encargos'!I52)*(1+SUM($B135:$B$228))+('Swap - Encargos'!AE52)*(1+SUM($B135:$B$228))</f>
        <v>272.12849999999997</v>
      </c>
      <c r="S135" s="4">
        <f>Forward!S135*(1+SUM($B135:$B$228))+(-'Swap - Encargos'!J52)*(1+SUM($B135:$B$228))+('Swap - Encargos'!AF52)*(1+SUM($B135:$B$228))</f>
        <v>253.64429999999999</v>
      </c>
      <c r="T135" s="4">
        <f>Forward!T135*(1+SUM($B135:$B$228))+(-'Swap - Encargos'!K52)*(1+SUM($B135:$B$228))+('Swap - Encargos'!AG52)*(1+SUM($B135:$B$228))</f>
        <v>227.9718</v>
      </c>
      <c r="U135" s="4">
        <f>Forward!U135*(1+SUM($B135:$B$228))</f>
        <v>0</v>
      </c>
      <c r="V135" s="6"/>
      <c r="W135" s="20">
        <f t="shared" si="0"/>
        <v>329.97719999999998</v>
      </c>
      <c r="X135" s="20">
        <f t="shared" si="1"/>
        <v>229.40835131313125</v>
      </c>
      <c r="Y135" s="23">
        <f t="shared" si="2"/>
        <v>302.40493499999991</v>
      </c>
      <c r="Z135" s="23">
        <f t="shared" si="3"/>
        <v>226.32765851515151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72.93180000000001</v>
      </c>
      <c r="AJ135" s="9">
        <f>(AE135-W135)/AE135</f>
        <v>0.18101308235854749</v>
      </c>
      <c r="AK135" s="9">
        <f>IF(AJ135&gt;0,AJ135,0)</f>
        <v>0.18101308235854749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Encargos'!F53)*(1+SUM($B136:$B$228))+('Swap - Encargos'!AB53)*(1+SUM($B136:$B$228))</f>
        <v>364.67550000000006</v>
      </c>
      <c r="P136" s="4">
        <f>Forward!P136*(1+SUM($B136:$B$228))+(-'Swap - Encargos'!G53)*(1+SUM($B136:$B$228))+('Swap - Encargos'!AC53)*(1+SUM($B136:$B$228))</f>
        <v>276.82650000000007</v>
      </c>
      <c r="Q136" s="4">
        <f>Forward!Q136*(1+SUM($B136:$B$228))+(-'Swap - Encargos'!H53)*(1+SUM($B136:$B$228))+('Swap - Encargos'!AD53)*(1+SUM($B136:$B$228))</f>
        <v>278.86950000000007</v>
      </c>
      <c r="R136" s="4">
        <f>Forward!R136*(1+SUM($B136:$B$228))+(-'Swap - Encargos'!I53)*(1+SUM($B136:$B$228))+('Swap - Encargos'!AE53)*(1+SUM($B136:$B$228))</f>
        <v>263.54700000000003</v>
      </c>
      <c r="S136" s="4">
        <f>Forward!S136*(1+SUM($B136:$B$228))+(-'Swap - Encargos'!J53)*(1+SUM($B136:$B$228))+('Swap - Encargos'!AF53)*(1+SUM($B136:$B$228))</f>
        <v>252.31050000000005</v>
      </c>
      <c r="T136" s="4">
        <f>Forward!T136*(1+SUM($B136:$B$228))+(-'Swap - Encargos'!K53)*(1+SUM($B136:$B$228))+('Swap - Encargos'!AG53)*(1+SUM($B136:$B$228))</f>
        <v>239.03100000000003</v>
      </c>
      <c r="U136" s="4">
        <f>Forward!U136*(1+SUM($B136:$B$228))</f>
        <v>0</v>
      </c>
      <c r="V136" s="6"/>
      <c r="W136" s="20">
        <f t="shared" si="0"/>
        <v>301.17225000000002</v>
      </c>
      <c r="X136" s="20">
        <f t="shared" si="1"/>
        <v>229.40835131313125</v>
      </c>
      <c r="Y136" s="23">
        <f t="shared" si="2"/>
        <v>283.05765000000008</v>
      </c>
      <c r="Z136" s="23">
        <f t="shared" si="3"/>
        <v>226.32765851515151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101.73674999999997</v>
      </c>
      <c r="AJ136" s="9">
        <f t="shared" ref="AJ136:AJ139" si="18">(AE136-W136)/AE136</f>
        <v>0.25250552854366615</v>
      </c>
      <c r="AK136" s="9">
        <f t="shared" ref="AK136:AK139" si="19">IF(AJ136&gt;0,AJ136,0)</f>
        <v>0.25250552854366615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Encargos'!F54)*(1+SUM($B137:$B$228))+('Swap - Encargos'!AB54)*(1+SUM($B137:$B$228))</f>
        <v>293.27719999999999</v>
      </c>
      <c r="P137" s="4">
        <f>Forward!P137*(1+SUM($B137:$B$228))+(-'Swap - Encargos'!G54)*(1+SUM($B137:$B$228))+('Swap - Encargos'!AC54)*(1+SUM($B137:$B$228))</f>
        <v>275.01079999999996</v>
      </c>
      <c r="Q137" s="4">
        <f>Forward!Q137*(1+SUM($B137:$B$228))+(-'Swap - Encargos'!H54)*(1+SUM($B137:$B$228))+('Swap - Encargos'!AD54)*(1+SUM($B137:$B$228))</f>
        <v>277.04039999999998</v>
      </c>
      <c r="R137" s="4">
        <f>Forward!R137*(1+SUM($B137:$B$228))+(-'Swap - Encargos'!I54)*(1+SUM($B137:$B$228))+('Swap - Encargos'!AE54)*(1+SUM($B137:$B$228))</f>
        <v>258.774</v>
      </c>
      <c r="S137" s="4">
        <f>Forward!S137*(1+SUM($B137:$B$228))+(-'Swap - Encargos'!J54)*(1+SUM($B137:$B$228))+('Swap - Encargos'!AF54)*(1+SUM($B137:$B$228))</f>
        <v>238.47799999999995</v>
      </c>
      <c r="T137" s="4">
        <f>Forward!T137*(1+SUM($B137:$B$228))+(-'Swap - Encargos'!K54)*(1+SUM($B137:$B$228))+('Swap - Encargos'!AG54)*(1+SUM($B137:$B$228))</f>
        <v>230.35959999999997</v>
      </c>
      <c r="U137" s="4">
        <f>Forward!U137*(1+SUM($B137:$B$228))</f>
        <v>0</v>
      </c>
      <c r="V137" s="4"/>
      <c r="W137" s="20">
        <f t="shared" si="0"/>
        <v>278.90086666666662</v>
      </c>
      <c r="X137" s="20">
        <f t="shared" si="1"/>
        <v>229.40835131313125</v>
      </c>
      <c r="Y137" s="23">
        <f t="shared" si="2"/>
        <v>265.37019999999995</v>
      </c>
      <c r="Z137" s="23">
        <f t="shared" si="3"/>
        <v>226.32765851515151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124.00813333333338</v>
      </c>
      <c r="AJ137" s="9">
        <f t="shared" si="18"/>
        <v>0.30778198881964258</v>
      </c>
      <c r="AK137" s="9">
        <f t="shared" si="19"/>
        <v>0.30778198881964258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Encargos'!F55)*(1+SUM($B138:$B$228))+('Swap - Encargos'!AB55)*(1+SUM($B138:$B$228))</f>
        <v>330.65679999999998</v>
      </c>
      <c r="P138" s="4">
        <f>Forward!P138*(1+SUM($B138:$B$228))+(-'Swap - Encargos'!G55)*(1+SUM($B138:$B$228))+('Swap - Encargos'!AC55)*(1+SUM($B138:$B$228))</f>
        <v>288.31660000000005</v>
      </c>
      <c r="Q138" s="4">
        <f>Forward!Q138*(1+SUM($B138:$B$228))+(-'Swap - Encargos'!H55)*(1+SUM($B138:$B$228))+('Swap - Encargos'!AD55)*(1+SUM($B138:$B$228))</f>
        <v>276.21939999999995</v>
      </c>
      <c r="R138" s="4">
        <f>Forward!R138*(1+SUM($B138:$B$228))+(-'Swap - Encargos'!I55)*(1+SUM($B138:$B$228))+('Swap - Encargos'!AE55)*(1+SUM($B138:$B$228))</f>
        <v>258.07359999999994</v>
      </c>
      <c r="S138" s="4">
        <f>Forward!S138*(1+SUM($B138:$B$228))+(-'Swap - Encargos'!J55)*(1+SUM($B138:$B$228))+('Swap - Encargos'!AF55)*(1+SUM($B138:$B$228))</f>
        <v>254.04119999999998</v>
      </c>
      <c r="T138" s="4">
        <f>Forward!T138*(1+SUM($B138:$B$228))+(-'Swap - Encargos'!K55)*(1+SUM($B138:$B$228))+('Swap - Encargos'!AG55)*(1+SUM($B138:$B$228))</f>
        <v>230.85490000000001</v>
      </c>
      <c r="U138" s="4">
        <f>Forward!U138*(1+SUM($B138:$B$228))</f>
        <v>0</v>
      </c>
      <c r="V138" s="4"/>
      <c r="W138" s="20">
        <f t="shared" si="0"/>
        <v>290.33279999999991</v>
      </c>
      <c r="X138" s="20">
        <f t="shared" si="1"/>
        <v>229.40835131313125</v>
      </c>
      <c r="Y138" s="23">
        <f t="shared" si="2"/>
        <v>274.80806000000001</v>
      </c>
      <c r="Z138" s="23">
        <f t="shared" si="3"/>
        <v>226.32765851515151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112.57620000000009</v>
      </c>
      <c r="AJ138" s="9">
        <f t="shared" si="18"/>
        <v>0.27940850167159353</v>
      </c>
      <c r="AK138" s="9">
        <f t="shared" si="19"/>
        <v>0.27940850167159353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Encargos'!F56)*(1+SUM($B139:$B$228))+('Swap - Encargos'!AB56)*(1+SUM($B139:$B$228))</f>
        <v>315.72449999999998</v>
      </c>
      <c r="P139" s="4">
        <f>Forward!P139*(1+SUM($B139:$B$228))+(-'Swap - Encargos'!G56)*(1+SUM($B139:$B$228))+('Swap - Encargos'!AC56)*(1+SUM($B139:$B$228))</f>
        <v>293.6739</v>
      </c>
      <c r="Q139" s="4">
        <f>Forward!Q139*(1+SUM($B139:$B$228))+(-'Swap - Encargos'!H56)*(1+SUM($B139:$B$228))+('Swap - Encargos'!AD56)*(1+SUM($B139:$B$228))</f>
        <v>277.63709999999998</v>
      </c>
      <c r="R139" s="4">
        <f>Forward!R139*(1+SUM($B139:$B$228))+(-'Swap - Encargos'!I56)*(1+SUM($B139:$B$228))+('Swap - Encargos'!AE56)*(1+SUM($B139:$B$228))</f>
        <v>262.6026</v>
      </c>
      <c r="S139" s="4">
        <f>Forward!S139*(1+SUM($B139:$B$228))+(-'Swap - Encargos'!J56)*(1+SUM($B139:$B$228))+('Swap - Encargos'!AF56)*(1+SUM($B139:$B$228))</f>
        <v>244.56119999999999</v>
      </c>
      <c r="T139" s="4">
        <f>Forward!T139*(1+SUM($B139:$B$228))+(-'Swap - Encargos'!K56)*(1+SUM($B139:$B$228))+('Swap - Encargos'!AG56)*(1+SUM($B139:$B$228))</f>
        <v>234.53819999999996</v>
      </c>
      <c r="U139" s="4">
        <f>Forward!U139*(1+SUM($B139:$B$228))</f>
        <v>0</v>
      </c>
      <c r="V139" s="4"/>
      <c r="W139" s="20">
        <f t="shared" si="0"/>
        <v>288.30045833333338</v>
      </c>
      <c r="X139" s="20">
        <f t="shared" si="1"/>
        <v>229.40835131313125</v>
      </c>
      <c r="Y139" s="23">
        <f t="shared" si="2"/>
        <v>272.07433500000002</v>
      </c>
      <c r="Z139" s="23">
        <f t="shared" si="3"/>
        <v>226.32765851515151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114.60854166666661</v>
      </c>
      <c r="AJ139" s="9">
        <f t="shared" si="18"/>
        <v>0.28445267210875563</v>
      </c>
      <c r="AK139" s="9">
        <f t="shared" si="19"/>
        <v>0.28445267210875563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Encargos'!F57)*(1+SUM($B140:$B$228))+('Swap - Encargos'!AB57)*(1+SUM($B140:$B$228))</f>
        <v>278.19459999999998</v>
      </c>
      <c r="P140" s="4">
        <f>Forward!P140*(1+SUM($B140:$B$228))+(-'Swap - Encargos'!G57)*(1+SUM($B140:$B$228))+('Swap - Encargos'!AC57)*(1+SUM($B140:$B$228))</f>
        <v>293.20509999999996</v>
      </c>
      <c r="Q140" s="4">
        <f>Forward!Q140*(1+SUM($B140:$B$228))+(-'Swap - Encargos'!H57)*(1+SUM($B140:$B$228))+('Swap - Encargos'!AD57)*(1+SUM($B140:$B$228))</f>
        <v>280.19599999999997</v>
      </c>
      <c r="R140" s="4">
        <f>Forward!R140*(1+SUM($B140:$B$228))+(-'Swap - Encargos'!I57)*(1+SUM($B140:$B$228))+('Swap - Encargos'!AE57)*(1+SUM($B140:$B$228))</f>
        <v>263.18409999999994</v>
      </c>
      <c r="S140" s="4">
        <f>Forward!S140*(1+SUM($B140:$B$228))+(-'Swap - Encargos'!J57)*(1+SUM($B140:$B$228))+('Swap - Encargos'!AF57)*(1+SUM($B140:$B$228))</f>
        <v>238.16659999999999</v>
      </c>
      <c r="T140" s="4">
        <f>Forward!T140*(1+SUM($B140:$B$228))+(-'Swap - Encargos'!K57)*(1+SUM($B140:$B$228))+('Swap - Encargos'!AG57)*(1+SUM($B140:$B$228))</f>
        <v>234.16379999999998</v>
      </c>
      <c r="U140" s="4">
        <f>Forward!U140*(1+SUM($B140:$B$228))</f>
        <v>0</v>
      </c>
      <c r="V140" s="4"/>
      <c r="W140" s="20">
        <f t="shared" si="0"/>
        <v>281.36348333333331</v>
      </c>
      <c r="X140" s="20">
        <f t="shared" si="1"/>
        <v>229.40835131313125</v>
      </c>
      <c r="Y140" s="23">
        <f t="shared" si="2"/>
        <v>266.18619999999999</v>
      </c>
      <c r="Z140" s="23">
        <f t="shared" si="3"/>
        <v>226.32765851515151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121.54551666666669</v>
      </c>
      <c r="AJ140" s="9">
        <f t="shared" ref="AJ140" si="23">(AE140-W140)/AE140</f>
        <v>0.3016698973382741</v>
      </c>
      <c r="AK140" s="9">
        <f t="shared" ref="AK140" si="24">IF(AJ140&gt;0,AJ140,0)</f>
        <v>0.3016698973382741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9997-DFD0-4B83-8513-26EEB2848DB9}">
  <dimension ref="A1:AR145"/>
  <sheetViews>
    <sheetView topLeftCell="G1" workbookViewId="0">
      <pane ySplit="1" topLeftCell="A64" activePane="bottomLeft" state="frozen"/>
      <selection pane="bottomLeft" activeCell="N94" sqref="N9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Encargos'!B3)+('Swap - Encargos'!X3)</f>
        <v>238</v>
      </c>
      <c r="L86" s="4">
        <f>Forward!L86+(-'Swap - Encargos'!C3)+('Swap - Encargos'!Y3)</f>
        <v>248</v>
      </c>
      <c r="M86" s="4">
        <f>Forward!M86+(-'Swap - Encargos'!D3)+('Swap - Encargos'!Z3)</f>
        <v>225</v>
      </c>
      <c r="N86" s="4">
        <f>Forward!N86+(-'Swap - Encargos'!E3)+('Swap - Encargos'!AA3)</f>
        <v>213</v>
      </c>
      <c r="O86" s="4">
        <f>Forward!O86+(-'Swap - Encargos'!F3)+('Swap - Encargos'!AB3)</f>
        <v>205</v>
      </c>
      <c r="P86" s="4">
        <f>Forward!P86+(-'Swap - Encargos'!G3)+('Swap - Encargos'!AC3)</f>
        <v>203</v>
      </c>
      <c r="Q86" s="4">
        <f>Forward!Q86+(-'Swap - Encargos'!H3)+('Swap - Encargos'!AD3)</f>
        <v>198</v>
      </c>
      <c r="R86" s="4">
        <f>Forward!R86+(-'Swap - Encargos'!I3)+('Swap - Encargos'!AE3)</f>
        <v>193</v>
      </c>
      <c r="S86" s="4">
        <f>Forward!S86+(-'Swap - Encargos'!J3)+('Swap - Encargos'!AF3)</f>
        <v>189</v>
      </c>
      <c r="T86" s="4">
        <f>Forward!T86+(-'Swap - Encargos'!K3)+('Swap - Encargos'!AG3)</f>
        <v>184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237</v>
      </c>
      <c r="X86" s="20">
        <f t="shared" ref="X86:X140" si="1">AVERAGE($W$2:$W$198)</f>
        <v>208.86565656565659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225.8</v>
      </c>
      <c r="Z86" s="23">
        <f t="shared" ref="Z86:Z140" si="3">AVERAGE($Y$2:$Y$198)</f>
        <v>205.69818181818184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69</v>
      </c>
      <c r="AJ86" s="9">
        <f t="shared" ref="AJ86:AJ134" si="8">(AE86-W86)/AE86</f>
        <v>0.22549019607843138</v>
      </c>
      <c r="AK86" s="9">
        <f t="shared" ref="AK86:AK130" si="9">IF(AJ86&gt;0,AJ86,0)</f>
        <v>0.22549019607843138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Encargos'!B4)+('Swap - Encargos'!X4)</f>
        <v>168</v>
      </c>
      <c r="L87" s="4">
        <f>Forward!L87+(-'Swap - Encargos'!C4)+('Swap - Encargos'!Y4)</f>
        <v>233</v>
      </c>
      <c r="M87" s="4">
        <f>Forward!M87+(-'Swap - Encargos'!D4)+('Swap - Encargos'!Z4)</f>
        <v>230</v>
      </c>
      <c r="N87" s="4">
        <f>Forward!N87+(-'Swap - Encargos'!E4)+('Swap - Encargos'!AA4)</f>
        <v>213</v>
      </c>
      <c r="O87" s="4">
        <f>Forward!O87+(-'Swap - Encargos'!F4)+('Swap - Encargos'!AB4)</f>
        <v>208</v>
      </c>
      <c r="P87" s="4">
        <f>Forward!P87+(-'Swap - Encargos'!G4)+('Swap - Encargos'!AC4)</f>
        <v>204</v>
      </c>
      <c r="Q87" s="4">
        <f>Forward!Q87+(-'Swap - Encargos'!H4)+('Swap - Encargos'!AD4)</f>
        <v>201</v>
      </c>
      <c r="R87" s="4">
        <f>Forward!R87+(-'Swap - Encargos'!I4)+('Swap - Encargos'!AE4)</f>
        <v>195</v>
      </c>
      <c r="S87" s="4">
        <f>Forward!S87+(-'Swap - Encargos'!J4)+('Swap - Encargos'!AF4)</f>
        <v>190</v>
      </c>
      <c r="T87" s="4">
        <f>Forward!T87+(-'Swap - Encargos'!K4)+('Swap - Encargos'!AG4)</f>
        <v>186</v>
      </c>
      <c r="U87" s="4">
        <f>Forward!U87</f>
        <v>0</v>
      </c>
      <c r="V87" s="6"/>
      <c r="W87" s="20">
        <f t="shared" si="0"/>
        <v>211.58333333333334</v>
      </c>
      <c r="X87" s="20">
        <f t="shared" si="1"/>
        <v>208.86565656565659</v>
      </c>
      <c r="Y87" s="23">
        <f t="shared" si="2"/>
        <v>211</v>
      </c>
      <c r="Z87" s="23">
        <f t="shared" si="3"/>
        <v>205.69818181818184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94.416666666666657</v>
      </c>
      <c r="AJ87" s="9">
        <f t="shared" si="8"/>
        <v>0.30855119825708061</v>
      </c>
      <c r="AK87" s="9">
        <f t="shared" si="9"/>
        <v>0.30855119825708061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Encargos'!B5)+('Swap - Encargos'!X5)</f>
        <v>207</v>
      </c>
      <c r="L88" s="4">
        <f>Forward!L88+(-'Swap - Encargos'!C5)+('Swap - Encargos'!Y5)</f>
        <v>264</v>
      </c>
      <c r="M88" s="4">
        <f>Forward!M88+(-'Swap - Encargos'!D5)+('Swap - Encargos'!Z5)</f>
        <v>235</v>
      </c>
      <c r="N88" s="4">
        <f>Forward!N88+(-'Swap - Encargos'!E5)+('Swap - Encargos'!AA5)</f>
        <v>210</v>
      </c>
      <c r="O88" s="4">
        <f>Forward!O88+(-'Swap - Encargos'!F5)+('Swap - Encargos'!AB5)</f>
        <v>209</v>
      </c>
      <c r="P88" s="4">
        <f>Forward!P88+(-'Swap - Encargos'!G5)+('Swap - Encargos'!AC5)</f>
        <v>202</v>
      </c>
      <c r="Q88" s="4">
        <f>Forward!Q88+(-'Swap - Encargos'!H5)+('Swap - Encargos'!AD5)</f>
        <v>198</v>
      </c>
      <c r="R88" s="4">
        <f>Forward!R88+(-'Swap - Encargos'!I5)+('Swap - Encargos'!AE5)</f>
        <v>196</v>
      </c>
      <c r="S88" s="4">
        <f>Forward!S88+(-'Swap - Encargos'!J5)+('Swap - Encargos'!AF5)</f>
        <v>192</v>
      </c>
      <c r="T88" s="4">
        <f>Forward!T88+(-'Swap - Encargos'!K5)+('Swap - Encargos'!AG5)</f>
        <v>186</v>
      </c>
      <c r="U88" s="4">
        <f>Forward!U88</f>
        <v>0</v>
      </c>
      <c r="V88" s="6"/>
      <c r="W88" s="20">
        <f t="shared" si="0"/>
        <v>235.5</v>
      </c>
      <c r="X88" s="20">
        <f t="shared" si="1"/>
        <v>208.86565656565659</v>
      </c>
      <c r="Y88" s="23">
        <f t="shared" si="2"/>
        <v>224.83333333333334</v>
      </c>
      <c r="Z88" s="23">
        <f t="shared" si="3"/>
        <v>205.69818181818184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70.5</v>
      </c>
      <c r="AJ88" s="9">
        <f t="shared" si="8"/>
        <v>0.23039215686274508</v>
      </c>
      <c r="AK88" s="9">
        <f t="shared" si="9"/>
        <v>0.23039215686274508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Encargos'!B6)+('Swap - Encargos'!X6)</f>
        <v>187</v>
      </c>
      <c r="L89" s="4">
        <f>Forward!L89+(-'Swap - Encargos'!C6)+('Swap - Encargos'!Y6)</f>
        <v>256</v>
      </c>
      <c r="M89" s="4">
        <f>Forward!M89+(-'Swap - Encargos'!D6)+('Swap - Encargos'!Z6)</f>
        <v>241</v>
      </c>
      <c r="N89" s="4">
        <f>Forward!N89+(-'Swap - Encargos'!E6)+('Swap - Encargos'!AA6)</f>
        <v>215</v>
      </c>
      <c r="O89" s="4">
        <f>Forward!O89+(-'Swap - Encargos'!F6)+('Swap - Encargos'!AB6)</f>
        <v>206</v>
      </c>
      <c r="P89" s="4">
        <f>Forward!P89+(-'Swap - Encargos'!G6)+('Swap - Encargos'!AC6)</f>
        <v>203</v>
      </c>
      <c r="Q89" s="4">
        <f>Forward!Q89+(-'Swap - Encargos'!H6)+('Swap - Encargos'!AD6)</f>
        <v>200</v>
      </c>
      <c r="R89" s="4">
        <f>Forward!R89+(-'Swap - Encargos'!I6)+('Swap - Encargos'!AE6)</f>
        <v>196</v>
      </c>
      <c r="S89" s="4">
        <f>Forward!S89+(-'Swap - Encargos'!J6)+('Swap - Encargos'!AF6)</f>
        <v>193</v>
      </c>
      <c r="T89" s="4">
        <f>Forward!T89+(-'Swap - Encargos'!K6)+('Swap - Encargos'!AG6)</f>
        <v>189</v>
      </c>
      <c r="U89" s="4">
        <f>Forward!U89</f>
        <v>0</v>
      </c>
      <c r="V89" s="6"/>
      <c r="W89" s="20">
        <f t="shared" si="0"/>
        <v>230.33333333333334</v>
      </c>
      <c r="X89" s="20">
        <f t="shared" si="1"/>
        <v>208.86565656565659</v>
      </c>
      <c r="Y89" s="23">
        <f t="shared" si="2"/>
        <v>221.8</v>
      </c>
      <c r="Z89" s="23">
        <f t="shared" si="3"/>
        <v>205.69818181818184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75.666666666666657</v>
      </c>
      <c r="AJ89" s="9">
        <f t="shared" si="8"/>
        <v>0.247276688453159</v>
      </c>
      <c r="AK89" s="9">
        <f t="shared" si="9"/>
        <v>0.247276688453159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Encargos'!B7)+('Swap - Encargos'!X7)</f>
        <v>185</v>
      </c>
      <c r="L90" s="4">
        <f>Forward!L90+(-'Swap - Encargos'!C7)+('Swap - Encargos'!Y7)</f>
        <v>234</v>
      </c>
      <c r="M90" s="4">
        <f>Forward!M90+(-'Swap - Encargos'!D7)+('Swap - Encargos'!Z7)</f>
        <v>239</v>
      </c>
      <c r="N90" s="4">
        <f>Forward!N90+(-'Swap - Encargos'!E7)+('Swap - Encargos'!AA7)</f>
        <v>228</v>
      </c>
      <c r="O90" s="4">
        <f>Forward!O90+(-'Swap - Encargos'!F7)+('Swap - Encargos'!AB7)</f>
        <v>211</v>
      </c>
      <c r="P90" s="4">
        <f>Forward!P90+(-'Swap - Encargos'!G7)+('Swap - Encargos'!AC7)</f>
        <v>209</v>
      </c>
      <c r="Q90" s="4">
        <f>Forward!Q90+(-'Swap - Encargos'!H7)+('Swap - Encargos'!AD7)</f>
        <v>207</v>
      </c>
      <c r="R90" s="4">
        <f>Forward!R90+(-'Swap - Encargos'!I7)+('Swap - Encargos'!AE7)</f>
        <v>203</v>
      </c>
      <c r="S90" s="4">
        <f>Forward!S90+(-'Swap - Encargos'!J7)+('Swap - Encargos'!AF7)</f>
        <v>197</v>
      </c>
      <c r="T90" s="4">
        <f>Forward!T90+(-'Swap - Encargos'!K7)+('Swap - Encargos'!AG7)</f>
        <v>195</v>
      </c>
      <c r="U90" s="4">
        <f>Forward!U90</f>
        <v>0</v>
      </c>
      <c r="V90" s="6"/>
      <c r="W90" s="20">
        <f t="shared" si="0"/>
        <v>224.11111111111111</v>
      </c>
      <c r="X90" s="20">
        <f t="shared" si="1"/>
        <v>208.86565656565659</v>
      </c>
      <c r="Y90" s="23">
        <f t="shared" si="2"/>
        <v>221</v>
      </c>
      <c r="Z90" s="23">
        <f t="shared" si="3"/>
        <v>205.69818181818184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81.888888888888886</v>
      </c>
      <c r="AJ90" s="9">
        <f t="shared" si="8"/>
        <v>0.26761074800290485</v>
      </c>
      <c r="AK90" s="9">
        <f t="shared" si="9"/>
        <v>0.26761074800290485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Encargos'!B8)+('Swap - Encargos'!X8)</f>
        <v>179</v>
      </c>
      <c r="L91" s="4">
        <f>Forward!L91+(-'Swap - Encargos'!C8)+('Swap - Encargos'!Y8)</f>
        <v>237</v>
      </c>
      <c r="M91" s="4">
        <f>Forward!M91+(-'Swap - Encargos'!D8)+('Swap - Encargos'!Z8)</f>
        <v>235</v>
      </c>
      <c r="N91" s="4">
        <f>Forward!N91+(-'Swap - Encargos'!E8)+('Swap - Encargos'!AA8)</f>
        <v>210</v>
      </c>
      <c r="O91" s="4">
        <f>Forward!O91+(-'Swap - Encargos'!F8)+('Swap - Encargos'!AB8)</f>
        <v>203</v>
      </c>
      <c r="P91" s="4">
        <f>Forward!P91+(-'Swap - Encargos'!G8)+('Swap - Encargos'!AC8)</f>
        <v>204</v>
      </c>
      <c r="Q91" s="4">
        <f>Forward!Q91+(-'Swap - Encargos'!H8)+('Swap - Encargos'!AD8)</f>
        <v>199</v>
      </c>
      <c r="R91" s="4">
        <f>Forward!R91+(-'Swap - Encargos'!I8)+('Swap - Encargos'!AE8)</f>
        <v>198</v>
      </c>
      <c r="S91" s="4">
        <f>Forward!S91+(-'Swap - Encargos'!J8)+('Swap - Encargos'!AF8)</f>
        <v>194</v>
      </c>
      <c r="T91" s="4">
        <f>Forward!T91+(-'Swap - Encargos'!K8)+('Swap - Encargos'!AG8)</f>
        <v>188</v>
      </c>
      <c r="U91" s="4">
        <f>Forward!U91</f>
        <v>0</v>
      </c>
      <c r="V91" s="6"/>
      <c r="W91" s="20">
        <f t="shared" si="0"/>
        <v>221.30555555555554</v>
      </c>
      <c r="X91" s="20">
        <f t="shared" si="1"/>
        <v>208.86565656565659</v>
      </c>
      <c r="Y91" s="23">
        <f t="shared" si="2"/>
        <v>214.88333333333333</v>
      </c>
      <c r="Z91" s="23">
        <f t="shared" si="3"/>
        <v>205.69818181818184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84.694444444444457</v>
      </c>
      <c r="AJ91" s="9">
        <f t="shared" si="8"/>
        <v>0.2767792302106028</v>
      </c>
      <c r="AK91" s="9">
        <f t="shared" si="9"/>
        <v>0.2767792302106028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Encargos'!B9)+('Swap - Encargos'!X9)</f>
        <v>111</v>
      </c>
      <c r="L92" s="4">
        <f>Forward!L92+(-'Swap - Encargos'!C9)+('Swap - Encargos'!Y9)</f>
        <v>225</v>
      </c>
      <c r="M92" s="4">
        <f>Forward!M92+(-'Swap - Encargos'!D9)+('Swap - Encargos'!Z9)</f>
        <v>227</v>
      </c>
      <c r="N92" s="4">
        <f>Forward!N92+(-'Swap - Encargos'!E9)+('Swap - Encargos'!AA9)</f>
        <v>216</v>
      </c>
      <c r="O92" s="4">
        <f>Forward!O92+(-'Swap - Encargos'!F9)+('Swap - Encargos'!AB9)</f>
        <v>204</v>
      </c>
      <c r="P92" s="4">
        <f>Forward!P92+(-'Swap - Encargos'!G9)+('Swap - Encargos'!AC9)</f>
        <v>205</v>
      </c>
      <c r="Q92" s="4">
        <f>Forward!Q92+(-'Swap - Encargos'!H9)+('Swap - Encargos'!AD9)</f>
        <v>201</v>
      </c>
      <c r="R92" s="4">
        <f>Forward!R92+(-'Swap - Encargos'!I9)+('Swap - Encargos'!AE9)</f>
        <v>197</v>
      </c>
      <c r="S92" s="4">
        <f>Forward!S92+(-'Swap - Encargos'!J9)+('Swap - Encargos'!AF9)</f>
        <v>193</v>
      </c>
      <c r="T92" s="4">
        <f>Forward!T92+(-'Swap - Encargos'!K9)+('Swap - Encargos'!AG9)</f>
        <v>190</v>
      </c>
      <c r="U92" s="4">
        <f>Forward!U92</f>
        <v>0</v>
      </c>
      <c r="V92" s="6"/>
      <c r="W92" s="20">
        <f t="shared" si="0"/>
        <v>205.16666666666666</v>
      </c>
      <c r="X92" s="20">
        <f t="shared" si="1"/>
        <v>208.86565656565659</v>
      </c>
      <c r="Y92" s="23">
        <f t="shared" si="2"/>
        <v>206</v>
      </c>
      <c r="Z92" s="23">
        <f t="shared" si="3"/>
        <v>205.69818181818184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100.83333333333334</v>
      </c>
      <c r="AJ92" s="9">
        <f t="shared" si="8"/>
        <v>0.329520697167756</v>
      </c>
      <c r="AK92" s="9">
        <f t="shared" si="9"/>
        <v>0.329520697167756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Encargos'!B10)+('Swap - Encargos'!X10)</f>
        <v>124</v>
      </c>
      <c r="L93" s="4">
        <f>Forward!L93+(-'Swap - Encargos'!C10)+('Swap - Encargos'!Y10)</f>
        <v>216</v>
      </c>
      <c r="M93" s="4">
        <f>Forward!M93+(-'Swap - Encargos'!D10)+('Swap - Encargos'!Z10)</f>
        <v>217</v>
      </c>
      <c r="N93" s="4">
        <f>Forward!N93+(-'Swap - Encargos'!E10)+('Swap - Encargos'!AA10)</f>
        <v>207</v>
      </c>
      <c r="O93" s="4">
        <f>Forward!O93+(-'Swap - Encargos'!F10)+('Swap - Encargos'!AB10)</f>
        <v>204</v>
      </c>
      <c r="P93" s="4">
        <f>Forward!P93+(-'Swap - Encargos'!G10)+('Swap - Encargos'!AC10)</f>
        <v>199</v>
      </c>
      <c r="Q93" s="4">
        <f>Forward!Q93+(-'Swap - Encargos'!H10)+('Swap - Encargos'!AD10)</f>
        <v>201</v>
      </c>
      <c r="R93" s="4">
        <f>Forward!R93+(-'Swap - Encargos'!I10)+('Swap - Encargos'!AE10)</f>
        <v>195</v>
      </c>
      <c r="S93" s="4">
        <f>Forward!S93+(-'Swap - Encargos'!J10)+('Swap - Encargos'!AF10)</f>
        <v>187</v>
      </c>
      <c r="T93" s="4">
        <f>Forward!T93+(-'Swap - Encargos'!K10)+('Swap - Encargos'!AG10)</f>
        <v>184</v>
      </c>
      <c r="U93" s="4">
        <f>Forward!U93</f>
        <v>0</v>
      </c>
      <c r="V93" s="6"/>
      <c r="W93" s="20">
        <f t="shared" si="0"/>
        <v>201.80555555555554</v>
      </c>
      <c r="X93" s="20">
        <f t="shared" si="1"/>
        <v>208.86565656565659</v>
      </c>
      <c r="Y93" s="23">
        <f t="shared" si="2"/>
        <v>202.35</v>
      </c>
      <c r="Z93" s="23">
        <f t="shared" si="3"/>
        <v>205.69818181818184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104.19444444444446</v>
      </c>
      <c r="AJ93" s="9">
        <f t="shared" si="8"/>
        <v>0.34050472040668123</v>
      </c>
      <c r="AK93" s="9">
        <f t="shared" si="9"/>
        <v>0.34050472040668123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Encargos'!B11)+('Swap - Encargos'!X11)</f>
        <v>143</v>
      </c>
      <c r="L94" s="4">
        <f>Forward!L94+(-'Swap - Encargos'!C11)+('Swap - Encargos'!Y11)</f>
        <v>200</v>
      </c>
      <c r="M94" s="4">
        <f>Forward!M94+(-'Swap - Encargos'!D11)+('Swap - Encargos'!Z11)</f>
        <v>217</v>
      </c>
      <c r="N94" s="4">
        <f>Forward!N94+(-'Swap - Encargos'!E11)+('Swap - Encargos'!AA11)</f>
        <v>214</v>
      </c>
      <c r="O94" s="4">
        <f>Forward!O94+(-'Swap - Encargos'!F11)+('Swap - Encargos'!AB11)</f>
        <v>204</v>
      </c>
      <c r="P94" s="4">
        <f>Forward!P94+(-'Swap - Encargos'!G11)+('Swap - Encargos'!AC11)</f>
        <v>201</v>
      </c>
      <c r="Q94" s="4">
        <f>Forward!Q94+(-'Swap - Encargos'!H11)+('Swap - Encargos'!AD11)</f>
        <v>197</v>
      </c>
      <c r="R94" s="4">
        <f>Forward!R94+(-'Swap - Encargos'!I11)+('Swap - Encargos'!AE11)</f>
        <v>190</v>
      </c>
      <c r="S94" s="4">
        <f>Forward!S94+(-'Swap - Encargos'!J11)+('Swap - Encargos'!AF11)</f>
        <v>187</v>
      </c>
      <c r="T94" s="4">
        <f>Forward!T94+(-'Swap - Encargos'!K11)+('Swap - Encargos'!AG11)</f>
        <v>183</v>
      </c>
      <c r="U94" s="4">
        <f>Forward!U94</f>
        <v>0</v>
      </c>
      <c r="V94" s="6"/>
      <c r="W94" s="20">
        <f t="shared" si="0"/>
        <v>202.44444444444446</v>
      </c>
      <c r="X94" s="20">
        <f t="shared" si="1"/>
        <v>208.86565656565659</v>
      </c>
      <c r="Y94" s="23">
        <f t="shared" si="2"/>
        <v>203.33333333333334</v>
      </c>
      <c r="Z94" s="23">
        <f t="shared" si="3"/>
        <v>205.69818181818184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103.55555555555554</v>
      </c>
      <c r="AJ94" s="9">
        <f t="shared" si="8"/>
        <v>0.33841684822076973</v>
      </c>
      <c r="AK94" s="9">
        <f t="shared" si="9"/>
        <v>0.33841684822076973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Encargos'!B12)+('Swap - Encargos'!X12)</f>
        <v>123</v>
      </c>
      <c r="L95" s="4">
        <f>Forward!L95+(-'Swap - Encargos'!C12)+('Swap - Encargos'!Y12)</f>
        <v>175</v>
      </c>
      <c r="M95" s="4">
        <f>Forward!M95+(-'Swap - Encargos'!D12)+('Swap - Encargos'!Z12)</f>
        <v>194</v>
      </c>
      <c r="N95" s="4">
        <f>Forward!N95+(-'Swap - Encargos'!E12)+('Swap - Encargos'!AA12)</f>
        <v>198</v>
      </c>
      <c r="O95" s="4">
        <f>Forward!O95+(-'Swap - Encargos'!F12)+('Swap - Encargos'!AB12)</f>
        <v>193</v>
      </c>
      <c r="P95" s="4">
        <f>Forward!P95+(-'Swap - Encargos'!G12)+('Swap - Encargos'!AC12)</f>
        <v>189</v>
      </c>
      <c r="Q95" s="4">
        <f>Forward!Q95+(-'Swap - Encargos'!H12)+('Swap - Encargos'!AD12)</f>
        <v>186</v>
      </c>
      <c r="R95" s="4">
        <f>Forward!R95+(-'Swap - Encargos'!I12)+('Swap - Encargos'!AE12)</f>
        <v>183</v>
      </c>
      <c r="S95" s="4">
        <f>Forward!S95+(-'Swap - Encargos'!J12)+('Swap - Encargos'!AF12)</f>
        <v>180</v>
      </c>
      <c r="T95" s="4">
        <f>Forward!T95+(-'Swap - Encargos'!K12)+('Swap - Encargos'!AG12)</f>
        <v>176</v>
      </c>
      <c r="U95" s="4">
        <f>Forward!U95</f>
        <v>0</v>
      </c>
      <c r="V95" s="6"/>
      <c r="W95" s="20">
        <f t="shared" si="0"/>
        <v>182.75</v>
      </c>
      <c r="X95" s="20">
        <f t="shared" si="1"/>
        <v>208.86565656565659</v>
      </c>
      <c r="Y95" s="23">
        <f t="shared" si="2"/>
        <v>186.5</v>
      </c>
      <c r="Z95" s="23">
        <f t="shared" si="3"/>
        <v>205.69818181818184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123.25</v>
      </c>
      <c r="AJ95" s="9">
        <f t="shared" si="8"/>
        <v>0.40277777777777779</v>
      </c>
      <c r="AK95" s="9">
        <f t="shared" si="9"/>
        <v>0.40277777777777779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Encargos'!B13)+('Swap - Encargos'!X13)</f>
        <v>117</v>
      </c>
      <c r="L96" s="4">
        <f>Forward!L96+(-'Swap - Encargos'!C13)+('Swap - Encargos'!Y13)</f>
        <v>134</v>
      </c>
      <c r="M96" s="4">
        <f>Forward!M96+(-'Swap - Encargos'!D13)+('Swap - Encargos'!Z13)</f>
        <v>173</v>
      </c>
      <c r="N96" s="4">
        <f>Forward!N96+(-'Swap - Encargos'!E13)+('Swap - Encargos'!AA13)</f>
        <v>183</v>
      </c>
      <c r="O96" s="4">
        <f>Forward!O96+(-'Swap - Encargos'!F13)+('Swap - Encargos'!AB13)</f>
        <v>178</v>
      </c>
      <c r="P96" s="4">
        <f>Forward!P96+(-'Swap - Encargos'!G13)+('Swap - Encargos'!AC13)</f>
        <v>187</v>
      </c>
      <c r="Q96" s="4">
        <f>Forward!Q96+(-'Swap - Encargos'!H13)+('Swap - Encargos'!AD13)</f>
        <v>184</v>
      </c>
      <c r="R96" s="4">
        <f>Forward!R96+(-'Swap - Encargos'!I13)+('Swap - Encargos'!AE13)</f>
        <v>184</v>
      </c>
      <c r="S96" s="4">
        <f>Forward!S96+(-'Swap - Encargos'!J13)+('Swap - Encargos'!AF13)</f>
        <v>179</v>
      </c>
      <c r="T96" s="4">
        <f>Forward!T96+(-'Swap - Encargos'!K13)+('Swap - Encargos'!AG13)</f>
        <v>174</v>
      </c>
      <c r="U96" s="4">
        <f>Forward!U96</f>
        <v>0</v>
      </c>
      <c r="V96" s="6"/>
      <c r="W96" s="20">
        <f t="shared" si="0"/>
        <v>159.66666666666666</v>
      </c>
      <c r="X96" s="20">
        <f t="shared" si="1"/>
        <v>208.86565656565659</v>
      </c>
      <c r="Y96" s="23">
        <f t="shared" si="2"/>
        <v>168.66666666666666</v>
      </c>
      <c r="Z96" s="23">
        <f t="shared" si="3"/>
        <v>205.69818181818184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146.33333333333334</v>
      </c>
      <c r="AJ96" s="9">
        <f t="shared" si="8"/>
        <v>0.47821350762527237</v>
      </c>
      <c r="AK96" s="9">
        <f t="shared" si="9"/>
        <v>0.47821350762527237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Encargos'!B14)+('Swap - Encargos'!X14)</f>
        <v>121</v>
      </c>
      <c r="L97" s="4">
        <f>Forward!L97+(-'Swap - Encargos'!C14)+('Swap - Encargos'!Y14)</f>
        <v>131</v>
      </c>
      <c r="M97" s="4">
        <f>Forward!M97+(-'Swap - Encargos'!D14)+('Swap - Encargos'!Z14)</f>
        <v>168</v>
      </c>
      <c r="N97" s="4">
        <f>Forward!N97+(-'Swap - Encargos'!E14)+('Swap - Encargos'!AA14)</f>
        <v>180</v>
      </c>
      <c r="O97" s="4">
        <f>Forward!O97+(-'Swap - Encargos'!F14)+('Swap - Encargos'!AB14)</f>
        <v>173</v>
      </c>
      <c r="P97" s="4">
        <f>Forward!P97+(-'Swap - Encargos'!G14)+('Swap - Encargos'!AC14)</f>
        <v>192</v>
      </c>
      <c r="Q97" s="4">
        <f>Forward!Q97+(-'Swap - Encargos'!H14)+('Swap - Encargos'!AD14)</f>
        <v>191</v>
      </c>
      <c r="R97" s="4">
        <f>Forward!R97+(-'Swap - Encargos'!I14)+('Swap - Encargos'!AE14)</f>
        <v>181</v>
      </c>
      <c r="S97" s="4">
        <f>Forward!S97+(-'Swap - Encargos'!J14)+('Swap - Encargos'!AF14)</f>
        <v>178</v>
      </c>
      <c r="T97" s="4">
        <f>Forward!T97+(-'Swap - Encargos'!K14)+('Swap - Encargos'!AG14)</f>
        <v>173</v>
      </c>
      <c r="U97" s="4">
        <f>Forward!U97</f>
        <v>0</v>
      </c>
      <c r="V97" s="6"/>
      <c r="W97" s="20">
        <f t="shared" si="0"/>
        <v>158.02777777777777</v>
      </c>
      <c r="X97" s="20">
        <f t="shared" si="1"/>
        <v>208.86565656565659</v>
      </c>
      <c r="Y97" s="23">
        <f t="shared" si="2"/>
        <v>167.61666666666667</v>
      </c>
      <c r="Z97" s="23">
        <f t="shared" si="3"/>
        <v>205.69818181818184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147.97222222222223</v>
      </c>
      <c r="AJ97" s="9">
        <f t="shared" si="8"/>
        <v>0.4835693536673929</v>
      </c>
      <c r="AK97" s="9">
        <f t="shared" si="9"/>
        <v>0.4835693536673929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Encargos'!C15)+('Swap - Encargos'!Y15)</f>
        <v>125</v>
      </c>
      <c r="M98" s="4">
        <f>Forward!M98+(-'Swap - Encargos'!D15)+('Swap - Encargos'!Z15)</f>
        <v>142</v>
      </c>
      <c r="N98" s="4">
        <f>Forward!N98+(-'Swap - Encargos'!E15)+('Swap - Encargos'!AA15)</f>
        <v>158</v>
      </c>
      <c r="O98" s="4">
        <f>Forward!O98+(-'Swap - Encargos'!F15)+('Swap - Encargos'!AB15)</f>
        <v>170</v>
      </c>
      <c r="P98" s="4">
        <f>Forward!P98+(-'Swap - Encargos'!G15)+('Swap - Encargos'!AC15)</f>
        <v>195</v>
      </c>
      <c r="Q98" s="4">
        <f>Forward!Q98+(-'Swap - Encargos'!H15)+('Swap - Encargos'!AD15)</f>
        <v>191</v>
      </c>
      <c r="R98" s="4">
        <f>Forward!R98+(-'Swap - Encargos'!I15)+('Swap - Encargos'!AE15)</f>
        <v>187</v>
      </c>
      <c r="S98" s="4">
        <f>Forward!S98+(-'Swap - Encargos'!J15)+('Swap - Encargos'!AF15)</f>
        <v>184</v>
      </c>
      <c r="T98" s="4">
        <f>Forward!T98+(-'Swap - Encargos'!K15)+('Swap - Encargos'!AG15)</f>
        <v>178</v>
      </c>
      <c r="U98" s="4">
        <f>Forward!U98</f>
        <v>0</v>
      </c>
      <c r="V98" s="6"/>
      <c r="W98" s="20">
        <f t="shared" si="0"/>
        <v>141.66666666666666</v>
      </c>
      <c r="X98" s="20">
        <f t="shared" si="1"/>
        <v>208.86565656565659</v>
      </c>
      <c r="Y98" s="23">
        <f t="shared" si="2"/>
        <v>158</v>
      </c>
      <c r="Z98" s="23">
        <f t="shared" si="3"/>
        <v>205.69818181818184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175.13333333333335</v>
      </c>
      <c r="AJ98" s="9">
        <f t="shared" si="8"/>
        <v>0.55281986531986538</v>
      </c>
      <c r="AK98" s="9">
        <f t="shared" si="9"/>
        <v>0.55281986531986538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Encargos'!C16)+('Swap - Encargos'!Y16)</f>
        <v>128</v>
      </c>
      <c r="M99" s="4">
        <f>Forward!M99+(-'Swap - Encargos'!D16)+('Swap - Encargos'!Z16)</f>
        <v>135</v>
      </c>
      <c r="N99" s="4">
        <f>Forward!N99+(-'Swap - Encargos'!E16)+('Swap - Encargos'!AA16)</f>
        <v>147</v>
      </c>
      <c r="O99" s="4">
        <f>Forward!O99+(-'Swap - Encargos'!F16)+('Swap - Encargos'!AB16)</f>
        <v>162</v>
      </c>
      <c r="P99" s="4">
        <f>Forward!P99+(-'Swap - Encargos'!G16)+('Swap - Encargos'!AC16)</f>
        <v>201</v>
      </c>
      <c r="Q99" s="4">
        <f>Forward!Q99+(-'Swap - Encargos'!H16)+('Swap - Encargos'!AD16)</f>
        <v>197</v>
      </c>
      <c r="R99" s="4">
        <f>Forward!R99+(-'Swap - Encargos'!I16)+('Swap - Encargos'!AE16)</f>
        <v>190</v>
      </c>
      <c r="S99" s="4">
        <f>Forward!S99+(-'Swap - Encargos'!J16)+('Swap - Encargos'!AF16)</f>
        <v>188</v>
      </c>
      <c r="T99" s="4">
        <f>Forward!T99+(-'Swap - Encargos'!K16)+('Swap - Encargos'!AG16)</f>
        <v>182</v>
      </c>
      <c r="U99" s="4">
        <f>Forward!U99</f>
        <v>0</v>
      </c>
      <c r="V99" s="6"/>
      <c r="W99" s="20">
        <f t="shared" si="0"/>
        <v>137.61111111111111</v>
      </c>
      <c r="X99" s="20">
        <f t="shared" si="1"/>
        <v>208.86565656565659</v>
      </c>
      <c r="Y99" s="23">
        <f t="shared" si="2"/>
        <v>155.75</v>
      </c>
      <c r="Z99" s="23">
        <f t="shared" si="3"/>
        <v>205.69818181818184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179.1888888888889</v>
      </c>
      <c r="AJ99" s="9">
        <f t="shared" si="8"/>
        <v>0.56562149270482609</v>
      </c>
      <c r="AK99" s="9">
        <f t="shared" si="9"/>
        <v>0.56562149270482609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Encargos'!C17)+('Swap - Encargos'!Y17)</f>
        <v>126</v>
      </c>
      <c r="M100" s="4">
        <f>Forward!M100+(-'Swap - Encargos'!D17)+('Swap - Encargos'!Z17)</f>
        <v>139</v>
      </c>
      <c r="N100" s="4">
        <f>Forward!N100+(-'Swap - Encargos'!E17)+('Swap - Encargos'!AA17)</f>
        <v>141</v>
      </c>
      <c r="O100" s="4">
        <f>Forward!O100+(-'Swap - Encargos'!F17)+('Swap - Encargos'!AB17)</f>
        <v>153</v>
      </c>
      <c r="P100" s="4">
        <f>Forward!P100+(-'Swap - Encargos'!G17)+('Swap - Encargos'!AC17)</f>
        <v>175</v>
      </c>
      <c r="Q100" s="4">
        <f>Forward!Q100+(-'Swap - Encargos'!H17)+('Swap - Encargos'!AD17)</f>
        <v>191</v>
      </c>
      <c r="R100" s="4">
        <f>Forward!R100+(-'Swap - Encargos'!I17)+('Swap - Encargos'!AE17)</f>
        <v>182</v>
      </c>
      <c r="S100" s="4">
        <f>Forward!S100+(-'Swap - Encargos'!J17)+('Swap - Encargos'!AF17)</f>
        <v>181</v>
      </c>
      <c r="T100" s="4">
        <f>Forward!T100+(-'Swap - Encargos'!K17)+('Swap - Encargos'!AG17)</f>
        <v>174</v>
      </c>
      <c r="U100" s="4">
        <f>Forward!U100</f>
        <v>0</v>
      </c>
      <c r="V100" s="6"/>
      <c r="W100" s="20">
        <f t="shared" si="0"/>
        <v>136.83333333333334</v>
      </c>
      <c r="X100" s="20">
        <f t="shared" si="1"/>
        <v>208.86565656565659</v>
      </c>
      <c r="Y100" s="23">
        <f t="shared" si="2"/>
        <v>148.96666666666667</v>
      </c>
      <c r="Z100" s="23">
        <f t="shared" si="3"/>
        <v>205.69818181818184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179.96666666666667</v>
      </c>
      <c r="AJ100" s="9">
        <f t="shared" si="8"/>
        <v>0.56807659932659926</v>
      </c>
      <c r="AK100" s="9">
        <f t="shared" si="9"/>
        <v>0.56807659932659926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Encargos'!C18)+('Swap - Encargos'!Y18)</f>
        <v>119</v>
      </c>
      <c r="M101" s="4">
        <f>Forward!M101+(-'Swap - Encargos'!D18)+('Swap - Encargos'!Z18)</f>
        <v>125</v>
      </c>
      <c r="N101" s="4">
        <f>Forward!N101+(-'Swap - Encargos'!E18)+('Swap - Encargos'!AA18)</f>
        <v>129</v>
      </c>
      <c r="O101" s="4">
        <f>Forward!O101+(-'Swap - Encargos'!F18)+('Swap - Encargos'!AB18)</f>
        <v>143</v>
      </c>
      <c r="P101" s="4">
        <f>Forward!P101+(-'Swap - Encargos'!G18)+('Swap - Encargos'!AC18)</f>
        <v>168</v>
      </c>
      <c r="Q101" s="4">
        <f>Forward!Q101+(-'Swap - Encargos'!H18)+('Swap - Encargos'!AD18)</f>
        <v>181</v>
      </c>
      <c r="R101" s="4">
        <f>Forward!R101+(-'Swap - Encargos'!I18)+('Swap - Encargos'!AE18)</f>
        <v>182</v>
      </c>
      <c r="S101" s="4">
        <f>Forward!S101+(-'Swap - Encargos'!J18)+('Swap - Encargos'!AF18)</f>
        <v>180</v>
      </c>
      <c r="T101" s="4">
        <f>Forward!T101+(-'Swap - Encargos'!K18)+('Swap - Encargos'!AG18)</f>
        <v>176</v>
      </c>
      <c r="U101" s="4">
        <f>Forward!U101</f>
        <v>0</v>
      </c>
      <c r="V101" s="6"/>
      <c r="W101" s="20">
        <f t="shared" si="0"/>
        <v>126.33333333333333</v>
      </c>
      <c r="X101" s="20">
        <f t="shared" si="1"/>
        <v>208.86565656565659</v>
      </c>
      <c r="Y101" s="23">
        <f t="shared" si="2"/>
        <v>139.9</v>
      </c>
      <c r="Z101" s="23">
        <f t="shared" si="3"/>
        <v>205.69818181818184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190.4666666666667</v>
      </c>
      <c r="AJ101" s="9">
        <f t="shared" si="8"/>
        <v>0.60122053872053882</v>
      </c>
      <c r="AK101" s="9">
        <f t="shared" si="9"/>
        <v>0.60122053872053882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Encargos'!C19)+('Swap - Encargos'!Y19)</f>
        <v>130</v>
      </c>
      <c r="M102" s="4">
        <f>Forward!M102+(-'Swap - Encargos'!D19)+('Swap - Encargos'!Z19)</f>
        <v>129</v>
      </c>
      <c r="N102" s="4">
        <f>Forward!N102+(-'Swap - Encargos'!E19)+('Swap - Encargos'!AA19)</f>
        <v>140</v>
      </c>
      <c r="O102" s="4">
        <f>Forward!O102+(-'Swap - Encargos'!F19)+('Swap - Encargos'!AB19)</f>
        <v>153</v>
      </c>
      <c r="P102" s="4">
        <f>Forward!P102+(-'Swap - Encargos'!G19)+('Swap - Encargos'!AC19)</f>
        <v>167</v>
      </c>
      <c r="Q102" s="4">
        <f>Forward!Q102+(-'Swap - Encargos'!H19)+('Swap - Encargos'!AD19)</f>
        <v>181</v>
      </c>
      <c r="R102" s="4">
        <f>Forward!R102+(-'Swap - Encargos'!I19)+('Swap - Encargos'!AE19)</f>
        <v>181</v>
      </c>
      <c r="S102" s="4">
        <f>Forward!S102+(-'Swap - Encargos'!J19)+('Swap - Encargos'!AF19)</f>
        <v>176</v>
      </c>
      <c r="T102" s="4">
        <f>Forward!T102+(-'Swap - Encargos'!K19)+('Swap - Encargos'!AG19)</f>
        <v>176</v>
      </c>
      <c r="U102" s="4">
        <f>Forward!U102</f>
        <v>0</v>
      </c>
      <c r="V102" s="6"/>
      <c r="W102" s="20">
        <f t="shared" si="0"/>
        <v>135.55555555555554</v>
      </c>
      <c r="X102" s="20">
        <f t="shared" si="1"/>
        <v>208.86565656565659</v>
      </c>
      <c r="Y102" s="23">
        <f t="shared" si="2"/>
        <v>147.19999999999999</v>
      </c>
      <c r="Z102" s="23">
        <f t="shared" si="3"/>
        <v>205.69818181818184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181.24444444444447</v>
      </c>
      <c r="AJ102" s="9">
        <f t="shared" si="8"/>
        <v>0.57210998877665553</v>
      </c>
      <c r="AK102" s="9">
        <f t="shared" si="9"/>
        <v>0.57210998877665553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Encargos'!C20)+('Swap - Encargos'!Y20)</f>
        <v>127</v>
      </c>
      <c r="M103" s="4">
        <f>Forward!M103+(-'Swap - Encargos'!D20)+('Swap - Encargos'!Z20)</f>
        <v>131</v>
      </c>
      <c r="N103" s="4">
        <f>Forward!N103+(-'Swap - Encargos'!E20)+('Swap - Encargos'!AA20)</f>
        <v>141</v>
      </c>
      <c r="O103" s="4">
        <f>Forward!O103+(-'Swap - Encargos'!F20)+('Swap - Encargos'!AB20)</f>
        <v>147</v>
      </c>
      <c r="P103" s="4">
        <f>Forward!P103+(-'Swap - Encargos'!G20)+('Swap - Encargos'!AC20)</f>
        <v>162</v>
      </c>
      <c r="Q103" s="4">
        <f>Forward!Q103+(-'Swap - Encargos'!H20)+('Swap - Encargos'!AD20)</f>
        <v>178</v>
      </c>
      <c r="R103" s="4">
        <f>Forward!R103+(-'Swap - Encargos'!I20)+('Swap - Encargos'!AE20)</f>
        <v>176</v>
      </c>
      <c r="S103" s="4">
        <f>Forward!S103+(-'Swap - Encargos'!J20)+('Swap - Encargos'!AF20)</f>
        <v>175</v>
      </c>
      <c r="T103" s="4">
        <f>Forward!T103+(-'Swap - Encargos'!K20)+('Swap - Encargos'!AG20)</f>
        <v>170</v>
      </c>
      <c r="U103" s="4">
        <f>Forward!U103</f>
        <v>0</v>
      </c>
      <c r="V103" s="6"/>
      <c r="W103" s="20">
        <f t="shared" si="0"/>
        <v>135.77777777777777</v>
      </c>
      <c r="X103" s="20">
        <f t="shared" si="1"/>
        <v>208.86565656565659</v>
      </c>
      <c r="Y103" s="23">
        <f t="shared" si="2"/>
        <v>145.85</v>
      </c>
      <c r="Z103" s="23">
        <f t="shared" si="3"/>
        <v>205.69818181818184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181.02222222222224</v>
      </c>
      <c r="AJ103" s="9">
        <f t="shared" si="8"/>
        <v>0.57140852974186307</v>
      </c>
      <c r="AK103" s="9">
        <f t="shared" si="9"/>
        <v>0.57140852974186307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Encargos'!C21)+('Swap - Encargos'!Y21)</f>
        <v>130</v>
      </c>
      <c r="M104" s="4">
        <f>Forward!M104+(-'Swap - Encargos'!D21)+('Swap - Encargos'!Z21)</f>
        <v>130</v>
      </c>
      <c r="N104" s="4">
        <f>Forward!N104+(-'Swap - Encargos'!E21)+('Swap - Encargos'!AA21)</f>
        <v>143</v>
      </c>
      <c r="O104" s="4">
        <f>Forward!O104+(-'Swap - Encargos'!F21)+('Swap - Encargos'!AB21)</f>
        <v>149</v>
      </c>
      <c r="P104" s="4">
        <f>Forward!P104+(-'Swap - Encargos'!G21)+('Swap - Encargos'!AC21)</f>
        <v>155</v>
      </c>
      <c r="Q104" s="4">
        <f>Forward!Q104+(-'Swap - Encargos'!H21)+('Swap - Encargos'!AD21)</f>
        <v>175</v>
      </c>
      <c r="R104" s="4">
        <f>Forward!R104+(-'Swap - Encargos'!I21)+('Swap - Encargos'!AE21)</f>
        <v>171</v>
      </c>
      <c r="S104" s="4">
        <f>Forward!S104+(-'Swap - Encargos'!J21)+('Swap - Encargos'!AF21)</f>
        <v>169</v>
      </c>
      <c r="T104" s="4">
        <f>Forward!T104+(-'Swap - Encargos'!K21)+('Swap - Encargos'!AG21)</f>
        <v>169</v>
      </c>
      <c r="U104" s="4">
        <f>Forward!U104</f>
        <v>0</v>
      </c>
      <c r="V104" s="6"/>
      <c r="W104" s="20">
        <f t="shared" si="0"/>
        <v>137.5</v>
      </c>
      <c r="X104" s="20">
        <f t="shared" si="1"/>
        <v>208.86565656565659</v>
      </c>
      <c r="Y104" s="23">
        <f t="shared" si="2"/>
        <v>145.9</v>
      </c>
      <c r="Z104" s="23">
        <f t="shared" si="3"/>
        <v>205.69818181818184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179.3</v>
      </c>
      <c r="AJ104" s="9">
        <f t="shared" si="8"/>
        <v>0.56597222222222221</v>
      </c>
      <c r="AK104" s="9">
        <f t="shared" si="9"/>
        <v>0.56597222222222221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Encargos'!C22)+('Swap - Encargos'!Y22)</f>
        <v>133</v>
      </c>
      <c r="M105" s="4">
        <f>Forward!M105+(-'Swap - Encargos'!D22)+('Swap - Encargos'!Z22)</f>
        <v>125</v>
      </c>
      <c r="N105" s="4">
        <f>Forward!N105+(-'Swap - Encargos'!E22)+('Swap - Encargos'!AA22)</f>
        <v>140</v>
      </c>
      <c r="O105" s="4">
        <f>Forward!O105+(-'Swap - Encargos'!F22)+('Swap - Encargos'!AB22)</f>
        <v>148</v>
      </c>
      <c r="P105" s="4">
        <f>Forward!P105+(-'Swap - Encargos'!G22)+('Swap - Encargos'!AC22)</f>
        <v>163</v>
      </c>
      <c r="Q105" s="4">
        <f>Forward!Q105+(-'Swap - Encargos'!H22)+('Swap - Encargos'!AD22)</f>
        <v>169</v>
      </c>
      <c r="R105" s="4">
        <f>Forward!R105+(-'Swap - Encargos'!I22)+('Swap - Encargos'!AE22)</f>
        <v>170</v>
      </c>
      <c r="S105" s="4">
        <f>Forward!S105+(-'Swap - Encargos'!J22)+('Swap - Encargos'!AF22)</f>
        <v>169</v>
      </c>
      <c r="T105" s="4">
        <f>Forward!T105+(-'Swap - Encargos'!K22)+('Swap - Encargos'!AG22)</f>
        <v>164</v>
      </c>
      <c r="U105" s="4">
        <f>Forward!U105</f>
        <v>0</v>
      </c>
      <c r="V105" s="6"/>
      <c r="W105" s="20">
        <f t="shared" si="0"/>
        <v>135.58333333333334</v>
      </c>
      <c r="X105" s="20">
        <f t="shared" si="1"/>
        <v>208.86565656565659</v>
      </c>
      <c r="Y105" s="23">
        <f t="shared" si="2"/>
        <v>146</v>
      </c>
      <c r="Z105" s="23">
        <f t="shared" si="3"/>
        <v>205.69818181818184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181.21666666666667</v>
      </c>
      <c r="AJ105" s="9">
        <f t="shared" si="8"/>
        <v>0.57202230639730633</v>
      </c>
      <c r="AK105" s="9">
        <f t="shared" si="9"/>
        <v>0.57202230639730633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Encargos'!C23)+('Swap - Encargos'!Y23)</f>
        <v>131</v>
      </c>
      <c r="M106" s="4">
        <f>Forward!M106+(-'Swap - Encargos'!D23)+('Swap - Encargos'!Z23)</f>
        <v>125</v>
      </c>
      <c r="N106" s="4">
        <f>Forward!N106+(-'Swap - Encargos'!E23)+('Swap - Encargos'!AA23)</f>
        <v>133</v>
      </c>
      <c r="O106" s="4">
        <f>Forward!O106+(-'Swap - Encargos'!F23)+('Swap - Encargos'!AB23)</f>
        <v>142</v>
      </c>
      <c r="P106" s="4">
        <f>Forward!P106+(-'Swap - Encargos'!G23)+('Swap - Encargos'!AC23)</f>
        <v>162</v>
      </c>
      <c r="Q106" s="4">
        <f>Forward!Q106+(-'Swap - Encargos'!H23)+('Swap - Encargos'!AD23)</f>
        <v>169</v>
      </c>
      <c r="R106" s="4">
        <f>Forward!R106+(-'Swap - Encargos'!I23)+('Swap - Encargos'!AE23)</f>
        <v>171</v>
      </c>
      <c r="S106" s="4">
        <f>Forward!S106+(-'Swap - Encargos'!J23)+('Swap - Encargos'!AF23)</f>
        <v>166</v>
      </c>
      <c r="T106" s="4">
        <f>Forward!T106+(-'Swap - Encargos'!K23)+('Swap - Encargos'!AG23)</f>
        <v>165</v>
      </c>
      <c r="U106" s="4">
        <f>Forward!U106</f>
        <v>0</v>
      </c>
      <c r="V106" s="6"/>
      <c r="W106" s="20">
        <f t="shared" si="0"/>
        <v>132.11111111111111</v>
      </c>
      <c r="X106" s="20">
        <f t="shared" si="1"/>
        <v>208.86565656565659</v>
      </c>
      <c r="Y106" s="23">
        <f t="shared" si="2"/>
        <v>143.66666666666666</v>
      </c>
      <c r="Z106" s="23">
        <f t="shared" si="3"/>
        <v>205.69818181818184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184.6888888888889</v>
      </c>
      <c r="AJ106" s="9">
        <f t="shared" si="8"/>
        <v>0.58298260381593714</v>
      </c>
      <c r="AK106" s="9">
        <f t="shared" si="9"/>
        <v>0.58298260381593714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Encargos'!C24)+('Swap - Encargos'!Y24)</f>
        <v>134</v>
      </c>
      <c r="M107" s="4">
        <f>Forward!M107+(-'Swap - Encargos'!D24)+('Swap - Encargos'!Z24)</f>
        <v>123</v>
      </c>
      <c r="N107" s="4">
        <f>Forward!N107+(-'Swap - Encargos'!E24)+('Swap - Encargos'!AA24)</f>
        <v>141</v>
      </c>
      <c r="O107" s="4">
        <f>Forward!O107+(-'Swap - Encargos'!F24)+('Swap - Encargos'!AB24)</f>
        <v>151</v>
      </c>
      <c r="P107" s="4">
        <f>Forward!P107+(-'Swap - Encargos'!G24)+('Swap - Encargos'!AC24)</f>
        <v>154</v>
      </c>
      <c r="Q107" s="4">
        <f>Forward!Q107+(-'Swap - Encargos'!H24)+('Swap - Encargos'!AD24)</f>
        <v>167</v>
      </c>
      <c r="R107" s="4">
        <f>Forward!R107+(-'Swap - Encargos'!I24)+('Swap - Encargos'!AE24)</f>
        <v>169</v>
      </c>
      <c r="S107" s="4">
        <f>Forward!S107+(-'Swap - Encargos'!J24)+('Swap - Encargos'!AF24)</f>
        <v>167</v>
      </c>
      <c r="T107" s="4">
        <f>Forward!T107+(-'Swap - Encargos'!K24)+('Swap - Encargos'!AG24)</f>
        <v>164</v>
      </c>
      <c r="U107" s="4">
        <f>Forward!U107</f>
        <v>0</v>
      </c>
      <c r="V107" s="6"/>
      <c r="W107" s="20">
        <f t="shared" si="0"/>
        <v>136.91666666666666</v>
      </c>
      <c r="X107" s="20">
        <f t="shared" si="1"/>
        <v>208.86565656565659</v>
      </c>
      <c r="Y107" s="23">
        <f t="shared" si="2"/>
        <v>145.55000000000001</v>
      </c>
      <c r="Z107" s="23">
        <f t="shared" si="3"/>
        <v>205.69818181818184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179.88333333333335</v>
      </c>
      <c r="AJ107" s="9">
        <f t="shared" si="8"/>
        <v>0.56781355218855223</v>
      </c>
      <c r="AK107" s="9">
        <f t="shared" si="9"/>
        <v>0.56781355218855223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Encargos'!C25)+('Swap - Encargos'!Y25)</f>
        <v>134</v>
      </c>
      <c r="M108" s="4">
        <f>Forward!M108+(-'Swap - Encargos'!D25)+('Swap - Encargos'!Z25)</f>
        <v>138</v>
      </c>
      <c r="N108" s="4">
        <f>Forward!N108+(-'Swap - Encargos'!E25)+('Swap - Encargos'!AA25)</f>
        <v>153</v>
      </c>
      <c r="O108" s="4">
        <f>Forward!O108+(-'Swap - Encargos'!F25)+('Swap - Encargos'!AB25)</f>
        <v>157</v>
      </c>
      <c r="P108" s="4">
        <f>Forward!P108+(-'Swap - Encargos'!G25)+('Swap - Encargos'!AC25)</f>
        <v>157</v>
      </c>
      <c r="Q108" s="4">
        <f>Forward!Q108+(-'Swap - Encargos'!H25)+('Swap - Encargos'!AD25)</f>
        <v>170</v>
      </c>
      <c r="R108" s="4">
        <f>Forward!R108+(-'Swap - Encargos'!I25)+('Swap - Encargos'!AE25)</f>
        <v>169</v>
      </c>
      <c r="S108" s="4">
        <f>Forward!S108+(-'Swap - Encargos'!J25)+('Swap - Encargos'!AF25)</f>
        <v>168</v>
      </c>
      <c r="T108" s="4">
        <f>Forward!T108+(-'Swap - Encargos'!K25)+('Swap - Encargos'!AG25)</f>
        <v>166</v>
      </c>
      <c r="U108" s="4">
        <f>Forward!U108</f>
        <v>0</v>
      </c>
      <c r="V108" s="6"/>
      <c r="W108" s="20">
        <f t="shared" si="0"/>
        <v>148.05555555555554</v>
      </c>
      <c r="X108" s="20">
        <f t="shared" si="1"/>
        <v>208.86565656565659</v>
      </c>
      <c r="Y108" s="23">
        <f t="shared" si="2"/>
        <v>153.80000000000001</v>
      </c>
      <c r="Z108" s="23">
        <f t="shared" si="3"/>
        <v>205.69818181818184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168.74444444444447</v>
      </c>
      <c r="AJ108" s="9">
        <f t="shared" si="8"/>
        <v>0.53265291806958481</v>
      </c>
      <c r="AK108" s="9">
        <f t="shared" si="9"/>
        <v>0.53265291806958481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Encargos'!C26)+('Swap - Encargos'!Y26)</f>
        <v>135</v>
      </c>
      <c r="M109" s="4">
        <f>Forward!M109+(-'Swap - Encargos'!D26)+('Swap - Encargos'!Z26)</f>
        <v>137</v>
      </c>
      <c r="N109" s="4">
        <f>Forward!N109+(-'Swap - Encargos'!E26)+('Swap - Encargos'!AA26)</f>
        <v>166</v>
      </c>
      <c r="O109" s="4">
        <f>Forward!O109+(-'Swap - Encargos'!F26)+('Swap - Encargos'!AB26)</f>
        <v>172</v>
      </c>
      <c r="P109" s="4">
        <f>Forward!P109+(-'Swap - Encargos'!G26)+('Swap - Encargos'!AC26)</f>
        <v>175</v>
      </c>
      <c r="Q109" s="4">
        <f>Forward!Q109+(-'Swap - Encargos'!H26)+('Swap - Encargos'!AD26)</f>
        <v>177</v>
      </c>
      <c r="R109" s="4">
        <f>Forward!R109+(-'Swap - Encargos'!I26)+('Swap - Encargos'!AE26)</f>
        <v>179</v>
      </c>
      <c r="S109" s="4">
        <f>Forward!S109+(-'Swap - Encargos'!J26)+('Swap - Encargos'!AF26)</f>
        <v>177</v>
      </c>
      <c r="T109" s="4">
        <f>Forward!T109+(-'Swap - Encargos'!K26)+('Swap - Encargos'!AG26)</f>
        <v>175</v>
      </c>
      <c r="U109" s="4">
        <f>Forward!U109</f>
        <v>0</v>
      </c>
      <c r="V109" s="6"/>
      <c r="W109" s="20">
        <f t="shared" si="0"/>
        <v>157.30555555555554</v>
      </c>
      <c r="X109" s="20">
        <f t="shared" si="1"/>
        <v>208.86565656565659</v>
      </c>
      <c r="Y109" s="23">
        <f t="shared" si="2"/>
        <v>164.7</v>
      </c>
      <c r="Z109" s="23">
        <f t="shared" si="3"/>
        <v>205.69818181818184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159.49444444444447</v>
      </c>
      <c r="AJ109" s="9">
        <f t="shared" si="8"/>
        <v>0.50345468574635244</v>
      </c>
      <c r="AK109" s="9">
        <f t="shared" si="9"/>
        <v>0.50345468574635244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Encargos'!D27)+('Swap - Encargos'!Z27)</f>
        <v>140</v>
      </c>
      <c r="N110" s="4">
        <f>Forward!N110+(-'Swap - Encargos'!E27)+('Swap - Encargos'!AA27)</f>
        <v>151</v>
      </c>
      <c r="O110" s="4">
        <f>Forward!O110+(-'Swap - Encargos'!F27)+('Swap - Encargos'!AB27)</f>
        <v>163</v>
      </c>
      <c r="P110" s="4">
        <f>Forward!P110+(-'Swap - Encargos'!G27)+('Swap - Encargos'!AC27)</f>
        <v>188</v>
      </c>
      <c r="Q110" s="4">
        <f>Forward!Q110+(-'Swap - Encargos'!H27)+('Swap - Encargos'!AD27)</f>
        <v>186</v>
      </c>
      <c r="R110" s="4">
        <f>Forward!R110+(-'Swap - Encargos'!I27)+('Swap - Encargos'!AE27)</f>
        <v>188</v>
      </c>
      <c r="S110" s="4">
        <f>Forward!S110+(-'Swap - Encargos'!J27)+('Swap - Encargos'!AF27)</f>
        <v>185</v>
      </c>
      <c r="T110" s="4">
        <f>Forward!T110+(-'Swap - Encargos'!K27)+('Swap - Encargos'!AG27)</f>
        <v>183</v>
      </c>
      <c r="U110" s="4">
        <f>Forward!U110</f>
        <v>0</v>
      </c>
      <c r="V110" s="6"/>
      <c r="W110" s="20">
        <f t="shared" si="0"/>
        <v>151.33333333333334</v>
      </c>
      <c r="X110" s="20">
        <f t="shared" si="1"/>
        <v>208.86565656565659</v>
      </c>
      <c r="Y110" s="23">
        <f t="shared" si="2"/>
        <v>165.6</v>
      </c>
      <c r="Z110" s="23">
        <f t="shared" si="3"/>
        <v>205.69818181818184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195.16666666666666</v>
      </c>
      <c r="AJ110" s="9">
        <f t="shared" si="8"/>
        <v>0.56325156325156323</v>
      </c>
      <c r="AK110" s="9">
        <f t="shared" si="9"/>
        <v>0.56325156325156323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Encargos'!D28)+('Swap - Encargos'!Z28)</f>
        <v>176</v>
      </c>
      <c r="N111" s="4">
        <f>Forward!N111+(-'Swap - Encargos'!E28)+('Swap - Encargos'!AA28)</f>
        <v>234</v>
      </c>
      <c r="O111" s="4">
        <f>Forward!O111+(-'Swap - Encargos'!F28)+('Swap - Encargos'!AB28)</f>
        <v>230</v>
      </c>
      <c r="P111" s="4">
        <f>Forward!P111+(-'Swap - Encargos'!G28)+('Swap - Encargos'!AC28)</f>
        <v>220</v>
      </c>
      <c r="Q111" s="4">
        <f>Forward!Q111+(-'Swap - Encargos'!H28)+('Swap - Encargos'!AD28)</f>
        <v>212</v>
      </c>
      <c r="R111" s="4">
        <f>Forward!R111+(-'Swap - Encargos'!I28)+('Swap - Encargos'!AE28)</f>
        <v>206</v>
      </c>
      <c r="S111" s="4">
        <f>Forward!S111+(-'Swap - Encargos'!J28)+('Swap - Encargos'!AF28)</f>
        <v>202</v>
      </c>
      <c r="T111" s="4">
        <f>Forward!T111+(-'Swap - Encargos'!K28)+('Swap - Encargos'!AG28)</f>
        <v>197</v>
      </c>
      <c r="U111" s="4">
        <f>Forward!U111</f>
        <v>0</v>
      </c>
      <c r="V111" s="6"/>
      <c r="W111" s="20">
        <f t="shared" si="0"/>
        <v>214.55555555555554</v>
      </c>
      <c r="X111" s="20">
        <f t="shared" si="1"/>
        <v>208.86565656565659</v>
      </c>
      <c r="Y111" s="23">
        <f t="shared" si="2"/>
        <v>214.9</v>
      </c>
      <c r="Z111" s="23">
        <f t="shared" si="3"/>
        <v>205.69818181818184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131.94444444444446</v>
      </c>
      <c r="AJ111" s="9">
        <f t="shared" si="8"/>
        <v>0.38079204745871414</v>
      </c>
      <c r="AK111" s="9">
        <f t="shared" si="9"/>
        <v>0.38079204745871414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Encargos'!D29)+('Swap - Encargos'!Z29)</f>
        <v>183</v>
      </c>
      <c r="N112" s="4">
        <f>Forward!N112+(-'Swap - Encargos'!E29)+('Swap - Encargos'!AA29)</f>
        <v>215</v>
      </c>
      <c r="O112" s="4">
        <f>Forward!O112+(-'Swap - Encargos'!F29)+('Swap - Encargos'!AB29)</f>
        <v>212</v>
      </c>
      <c r="P112" s="4">
        <f>Forward!P112+(-'Swap - Encargos'!G29)+('Swap - Encargos'!AC29)</f>
        <v>203</v>
      </c>
      <c r="Q112" s="4">
        <f>Forward!Q112+(-'Swap - Encargos'!H29)+('Swap - Encargos'!AD29)</f>
        <v>208</v>
      </c>
      <c r="R112" s="4">
        <f>Forward!R112+(-'Swap - Encargos'!I29)+('Swap - Encargos'!AE29)</f>
        <v>207</v>
      </c>
      <c r="S112" s="4">
        <f>Forward!S112+(-'Swap - Encargos'!J29)+('Swap - Encargos'!AF29)</f>
        <v>204</v>
      </c>
      <c r="T112" s="4">
        <f>Forward!T112+(-'Swap - Encargos'!K29)+('Swap - Encargos'!AG29)</f>
        <v>197</v>
      </c>
      <c r="U112" s="4">
        <f>Forward!U112</f>
        <v>0</v>
      </c>
      <c r="V112" s="6"/>
      <c r="W112" s="20">
        <f t="shared" si="0"/>
        <v>204.44444444444446</v>
      </c>
      <c r="X112" s="20">
        <f t="shared" si="1"/>
        <v>208.86565656565659</v>
      </c>
      <c r="Y112" s="23">
        <f t="shared" si="2"/>
        <v>205</v>
      </c>
      <c r="Z112" s="23">
        <f t="shared" si="3"/>
        <v>205.69818181818184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142.05555555555554</v>
      </c>
      <c r="AJ112" s="9">
        <f t="shared" si="8"/>
        <v>0.40997274330607658</v>
      </c>
      <c r="AK112" s="9">
        <f t="shared" si="9"/>
        <v>0.40997274330607658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Encargos'!D30)+('Swap - Encargos'!Z30)</f>
        <v>166</v>
      </c>
      <c r="N113" s="4">
        <f>Forward!N113+(-'Swap - Encargos'!E30)+('Swap - Encargos'!AA30)</f>
        <v>193</v>
      </c>
      <c r="O113" s="4">
        <f>Forward!O113+(-'Swap - Encargos'!F30)+('Swap - Encargos'!AB30)</f>
        <v>200</v>
      </c>
      <c r="P113" s="4">
        <f>Forward!P113+(-'Swap - Encargos'!G30)+('Swap - Encargos'!AC30)</f>
        <v>200</v>
      </c>
      <c r="Q113" s="4">
        <f>Forward!Q113+(-'Swap - Encargos'!H30)+('Swap - Encargos'!AD30)</f>
        <v>196</v>
      </c>
      <c r="R113" s="4">
        <f>Forward!R113+(-'Swap - Encargos'!I30)+('Swap - Encargos'!AE30)</f>
        <v>192</v>
      </c>
      <c r="S113" s="4">
        <f>Forward!S113+(-'Swap - Encargos'!J30)+('Swap - Encargos'!AF30)</f>
        <v>189</v>
      </c>
      <c r="T113" s="4">
        <f>Forward!T113+(-'Swap - Encargos'!K30)+('Swap - Encargos'!AG30)</f>
        <v>183</v>
      </c>
      <c r="U113" s="4">
        <f>Forward!U113</f>
        <v>0</v>
      </c>
      <c r="V113" s="6"/>
      <c r="W113" s="20">
        <f t="shared" si="0"/>
        <v>189.16666666666666</v>
      </c>
      <c r="X113" s="20">
        <f t="shared" si="1"/>
        <v>208.86565656565659</v>
      </c>
      <c r="Y113" s="23">
        <f t="shared" si="2"/>
        <v>192.3</v>
      </c>
      <c r="Z113" s="23">
        <f t="shared" si="3"/>
        <v>205.69818181818184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157.33333333333334</v>
      </c>
      <c r="AJ113" s="9">
        <f t="shared" si="8"/>
        <v>0.45406445406445411</v>
      </c>
      <c r="AK113" s="9">
        <f t="shared" si="9"/>
        <v>0.45406445406445411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Encargos'!D31)+('Swap - Encargos'!Z31)</f>
        <v>138</v>
      </c>
      <c r="N114" s="4">
        <f>Forward!N114+(-'Swap - Encargos'!E31)+('Swap - Encargos'!AA31)</f>
        <v>176</v>
      </c>
      <c r="O114" s="4">
        <f>Forward!O114+(-'Swap - Encargos'!F31)+('Swap - Encargos'!AB31)</f>
        <v>192</v>
      </c>
      <c r="P114" s="4">
        <f>Forward!P114+(-'Swap - Encargos'!G31)+('Swap - Encargos'!AC31)</f>
        <v>191</v>
      </c>
      <c r="Q114" s="4">
        <f>Forward!Q114+(-'Swap - Encargos'!H31)+('Swap - Encargos'!AD31)</f>
        <v>187</v>
      </c>
      <c r="R114" s="4">
        <f>Forward!R114+(-'Swap - Encargos'!I31)+('Swap - Encargos'!AE31)</f>
        <v>183</v>
      </c>
      <c r="S114" s="4">
        <f>Forward!S114+(-'Swap - Encargos'!J31)+('Swap - Encargos'!AF31)</f>
        <v>177</v>
      </c>
      <c r="T114" s="4">
        <f>Forward!T114+(-'Swap - Encargos'!K31)+('Swap - Encargos'!AG31)</f>
        <v>175</v>
      </c>
      <c r="U114" s="4">
        <f>Forward!U114</f>
        <v>0</v>
      </c>
      <c r="V114" s="6"/>
      <c r="W114" s="20">
        <f t="shared" si="0"/>
        <v>174.55555555555554</v>
      </c>
      <c r="X114" s="20">
        <f t="shared" si="1"/>
        <v>208.86565656565659</v>
      </c>
      <c r="Y114" s="23">
        <f t="shared" si="2"/>
        <v>179.8</v>
      </c>
      <c r="Z114" s="23">
        <f t="shared" si="3"/>
        <v>205.69818181818184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171.94444444444446</v>
      </c>
      <c r="AJ114" s="9">
        <f t="shared" si="8"/>
        <v>0.4962321628988296</v>
      </c>
      <c r="AK114" s="9">
        <f t="shared" si="9"/>
        <v>0.4962321628988296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Encargos'!D32)+('Swap - Encargos'!Z32)</f>
        <v>194</v>
      </c>
      <c r="N115" s="4">
        <f>Forward!N115+(-'Swap - Encargos'!E32)+('Swap - Encargos'!AA32)</f>
        <v>209</v>
      </c>
      <c r="O115" s="4">
        <f>Forward!O115+(-'Swap - Encargos'!F32)+('Swap - Encargos'!AB32)</f>
        <v>206</v>
      </c>
      <c r="P115" s="4">
        <f>Forward!P115+(-'Swap - Encargos'!G32)+('Swap - Encargos'!AC32)</f>
        <v>198</v>
      </c>
      <c r="Q115" s="4">
        <f>Forward!Q115+(-'Swap - Encargos'!H32)+('Swap - Encargos'!AD32)</f>
        <v>197</v>
      </c>
      <c r="R115" s="4">
        <f>Forward!R115+(-'Swap - Encargos'!I32)+('Swap - Encargos'!AE32)</f>
        <v>192</v>
      </c>
      <c r="S115" s="4">
        <f>Forward!S115+(-'Swap - Encargos'!J32)+('Swap - Encargos'!AF32)</f>
        <v>187</v>
      </c>
      <c r="T115" s="4">
        <f>Forward!T115+(-'Swap - Encargos'!K32)+('Swap - Encargos'!AG32)</f>
        <v>183</v>
      </c>
      <c r="U115" s="4">
        <f>Forward!U115</f>
        <v>0</v>
      </c>
      <c r="V115" s="6"/>
      <c r="W115" s="20">
        <f t="shared" si="0"/>
        <v>203.55555555555554</v>
      </c>
      <c r="X115" s="20">
        <f t="shared" si="1"/>
        <v>208.86565656565659</v>
      </c>
      <c r="Y115" s="23">
        <f t="shared" si="2"/>
        <v>200.63333333333333</v>
      </c>
      <c r="Z115" s="23">
        <f t="shared" si="3"/>
        <v>205.69818181818184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142.94444444444446</v>
      </c>
      <c r="AJ115" s="9">
        <f t="shared" si="8"/>
        <v>0.41253807920474589</v>
      </c>
      <c r="AK115" s="9">
        <f t="shared" si="9"/>
        <v>0.41253807920474589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Encargos'!D33)+('Swap - Encargos'!Z33)</f>
        <v>252</v>
      </c>
      <c r="N116" s="4">
        <f>Forward!N116+(-'Swap - Encargos'!E33)+('Swap - Encargos'!AA33)</f>
        <v>230</v>
      </c>
      <c r="O116" s="4">
        <f>Forward!O116+(-'Swap - Encargos'!F33)+('Swap - Encargos'!AB33)</f>
        <v>217</v>
      </c>
      <c r="P116" s="4">
        <f>Forward!P116+(-'Swap - Encargos'!G33)+('Swap - Encargos'!AC33)</f>
        <v>200</v>
      </c>
      <c r="Q116" s="4">
        <f>Forward!Q116+(-'Swap - Encargos'!H33)+('Swap - Encargos'!AD33)</f>
        <v>197</v>
      </c>
      <c r="R116" s="4">
        <f>Forward!R116+(-'Swap - Encargos'!I33)+('Swap - Encargos'!AE33)</f>
        <v>191</v>
      </c>
      <c r="S116" s="4">
        <f>Forward!S116+(-'Swap - Encargos'!J33)+('Swap - Encargos'!AF33)</f>
        <v>189</v>
      </c>
      <c r="T116" s="4">
        <f>Forward!T116+(-'Swap - Encargos'!K33)+('Swap - Encargos'!AG33)</f>
        <v>181</v>
      </c>
      <c r="U116" s="4">
        <f>Forward!U116</f>
        <v>0</v>
      </c>
      <c r="V116" s="6"/>
      <c r="W116" s="20">
        <f t="shared" si="0"/>
        <v>224.33333333333334</v>
      </c>
      <c r="X116" s="20">
        <f t="shared" si="1"/>
        <v>208.86565656565659</v>
      </c>
      <c r="Y116" s="23">
        <f t="shared" si="2"/>
        <v>213.1</v>
      </c>
      <c r="Z116" s="23">
        <f t="shared" si="3"/>
        <v>205.69818181818184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122.16666666666666</v>
      </c>
      <c r="AJ116" s="9">
        <f t="shared" si="8"/>
        <v>0.35257335257335254</v>
      </c>
      <c r="AK116" s="9">
        <f t="shared" si="9"/>
        <v>0.35257335257335254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Encargos'!D34)+('Swap - Encargos'!Z34)</f>
        <v>202</v>
      </c>
      <c r="N117" s="4">
        <f>Forward!N117+(-'Swap - Encargos'!E34)+('Swap - Encargos'!AA34)</f>
        <v>220</v>
      </c>
      <c r="O117" s="4">
        <f>Forward!O117+(-'Swap - Encargos'!F34)+('Swap - Encargos'!AB34)</f>
        <v>211</v>
      </c>
      <c r="P117" s="4">
        <f>Forward!P117+(-'Swap - Encargos'!G34)+('Swap - Encargos'!AC34)</f>
        <v>200</v>
      </c>
      <c r="Q117" s="4">
        <f>Forward!Q117+(-'Swap - Encargos'!H34)+('Swap - Encargos'!AD34)</f>
        <v>192</v>
      </c>
      <c r="R117" s="4">
        <f>Forward!R117+(-'Swap - Encargos'!I34)+('Swap - Encargos'!AE34)</f>
        <v>189</v>
      </c>
      <c r="S117" s="4">
        <f>Forward!S117+(-'Swap - Encargos'!J34)+('Swap - Encargos'!AF34)</f>
        <v>184</v>
      </c>
      <c r="T117" s="4">
        <f>Forward!T117+(-'Swap - Encargos'!K34)+('Swap - Encargos'!AG34)</f>
        <v>183</v>
      </c>
      <c r="U117" s="4">
        <f>Forward!U117</f>
        <v>0</v>
      </c>
      <c r="V117" s="6"/>
      <c r="W117" s="20">
        <f t="shared" si="0"/>
        <v>210.61111111111111</v>
      </c>
      <c r="X117" s="20">
        <f t="shared" si="1"/>
        <v>208.86565656565659</v>
      </c>
      <c r="Y117" s="23">
        <f t="shared" si="2"/>
        <v>203.48333333333332</v>
      </c>
      <c r="Z117" s="23">
        <f t="shared" si="3"/>
        <v>205.69818181818184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135.88888888888889</v>
      </c>
      <c r="AJ117" s="9">
        <f t="shared" si="8"/>
        <v>0.39217572550905883</v>
      </c>
      <c r="AK117" s="9">
        <f t="shared" si="9"/>
        <v>0.39217572550905883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Encargos'!D35)+('Swap - Encargos'!Z35)</f>
        <v>246</v>
      </c>
      <c r="N118" s="4">
        <f>Forward!N118+(-'Swap - Encargos'!E35)+('Swap - Encargos'!AA35)</f>
        <v>225</v>
      </c>
      <c r="O118" s="4">
        <f>Forward!O118+(-'Swap - Encargos'!F35)+('Swap - Encargos'!AB35)</f>
        <v>218</v>
      </c>
      <c r="P118" s="4">
        <f>Forward!P118+(-'Swap - Encargos'!G35)+('Swap - Encargos'!AC35)</f>
        <v>204</v>
      </c>
      <c r="Q118" s="4">
        <f>Forward!Q118+(-'Swap - Encargos'!H35)+('Swap - Encargos'!AD35)</f>
        <v>196</v>
      </c>
      <c r="R118" s="4">
        <f>Forward!R118+(-'Swap - Encargos'!I35)+('Swap - Encargos'!AE35)</f>
        <v>191</v>
      </c>
      <c r="S118" s="4">
        <f>Forward!S118+(-'Swap - Encargos'!J35)+('Swap - Encargos'!AF35)</f>
        <v>188</v>
      </c>
      <c r="T118" s="4">
        <f>Forward!T118+(-'Swap - Encargos'!K35)+('Swap - Encargos'!AG35)</f>
        <v>185</v>
      </c>
      <c r="U118" s="4">
        <f>Forward!U118</f>
        <v>0</v>
      </c>
      <c r="V118" s="6"/>
      <c r="W118" s="20">
        <f t="shared" si="0"/>
        <v>220.33333333333334</v>
      </c>
      <c r="X118" s="20">
        <f t="shared" si="1"/>
        <v>208.86565656565659</v>
      </c>
      <c r="Y118" s="23">
        <f t="shared" si="2"/>
        <v>210.46666666666667</v>
      </c>
      <c r="Z118" s="23">
        <f t="shared" si="3"/>
        <v>205.69818181818184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126.16666666666666</v>
      </c>
      <c r="AJ118" s="9">
        <f t="shared" si="8"/>
        <v>0.36411736411736412</v>
      </c>
      <c r="AK118" s="9">
        <f t="shared" si="9"/>
        <v>0.36411736411736412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Encargos'!D36)+('Swap - Encargos'!Z36)</f>
        <v>302</v>
      </c>
      <c r="N119" s="4">
        <f>Forward!N119+(-'Swap - Encargos'!E36)+('Swap - Encargos'!AA36)</f>
        <v>237</v>
      </c>
      <c r="O119" s="4">
        <f>Forward!O119+(-'Swap - Encargos'!F36)+('Swap - Encargos'!AB36)</f>
        <v>214</v>
      </c>
      <c r="P119" s="4">
        <f>Forward!P119+(-'Swap - Encargos'!G36)+('Swap - Encargos'!AC36)</f>
        <v>196</v>
      </c>
      <c r="Q119" s="4">
        <f>Forward!Q119+(-'Swap - Encargos'!H36)+('Swap - Encargos'!AD36)</f>
        <v>197</v>
      </c>
      <c r="R119" s="4">
        <f>Forward!R119+(-'Swap - Encargos'!I36)+('Swap - Encargos'!AE36)</f>
        <v>190</v>
      </c>
      <c r="S119" s="4">
        <f>Forward!S119+(-'Swap - Encargos'!J36)+('Swap - Encargos'!AF36)</f>
        <v>188</v>
      </c>
      <c r="T119" s="4">
        <f>Forward!T119+(-'Swap - Encargos'!K36)+('Swap - Encargos'!AG36)</f>
        <v>184</v>
      </c>
      <c r="U119" s="4">
        <f>Forward!U119</f>
        <v>0</v>
      </c>
      <c r="V119" s="6"/>
      <c r="W119" s="20">
        <f t="shared" si="0"/>
        <v>224.5</v>
      </c>
      <c r="X119" s="20">
        <f t="shared" si="1"/>
        <v>208.86565656565659</v>
      </c>
      <c r="Y119" s="23">
        <f t="shared" si="2"/>
        <v>212.4</v>
      </c>
      <c r="Z119" s="23">
        <f t="shared" si="3"/>
        <v>205.69818181818184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122</v>
      </c>
      <c r="AJ119" s="9">
        <f t="shared" si="8"/>
        <v>0.35209235209235207</v>
      </c>
      <c r="AK119" s="9">
        <f t="shared" si="9"/>
        <v>0.35209235209235207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Encargos'!D37)+('Swap - Encargos'!Z37)</f>
        <v>267</v>
      </c>
      <c r="N120" s="4">
        <f>Forward!N120+(-'Swap - Encargos'!E37)+('Swap - Encargos'!AA37)</f>
        <v>170</v>
      </c>
      <c r="O120" s="4">
        <f>Forward!O120+(-'Swap - Encargos'!F37)+('Swap - Encargos'!AB37)</f>
        <v>202</v>
      </c>
      <c r="P120" s="4">
        <f>Forward!P120+(-'Swap - Encargos'!G37)+('Swap - Encargos'!AC37)</f>
        <v>199</v>
      </c>
      <c r="Q120" s="4">
        <f>Forward!Q120+(-'Swap - Encargos'!H37)+('Swap - Encargos'!AD37)</f>
        <v>193</v>
      </c>
      <c r="R120" s="4">
        <f>Forward!R120+(-'Swap - Encargos'!I37)+('Swap - Encargos'!AE37)</f>
        <v>187</v>
      </c>
      <c r="S120" s="4">
        <f>Forward!S120+(-'Swap - Encargos'!J37)+('Swap - Encargos'!AF37)</f>
        <v>183</v>
      </c>
      <c r="T120" s="4">
        <f>Forward!T120+(-'Swap - Encargos'!K37)+('Swap - Encargos'!AG37)</f>
        <v>179</v>
      </c>
      <c r="U120" s="4">
        <f>Forward!U120</f>
        <v>0</v>
      </c>
      <c r="V120" s="6"/>
      <c r="W120" s="20">
        <f t="shared" si="0"/>
        <v>194.11111111111111</v>
      </c>
      <c r="X120" s="20">
        <f t="shared" si="1"/>
        <v>208.86565656565659</v>
      </c>
      <c r="Y120" s="23">
        <f t="shared" si="2"/>
        <v>192.86666666666667</v>
      </c>
      <c r="Z120" s="23">
        <f t="shared" si="3"/>
        <v>205.69818181818184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152.38888888888889</v>
      </c>
      <c r="AJ120" s="9">
        <f t="shared" si="8"/>
        <v>0.43979477312810644</v>
      </c>
      <c r="AK120" s="9">
        <f t="shared" si="9"/>
        <v>0.43979477312810644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Encargos'!D38)+('Swap - Encargos'!Z38)</f>
        <v>138</v>
      </c>
      <c r="N121" s="4">
        <f>Forward!N121+(-'Swap - Encargos'!E38)+('Swap - Encargos'!AA38)</f>
        <v>182</v>
      </c>
      <c r="O121" s="4">
        <f>Forward!O121+(-'Swap - Encargos'!F38)+('Swap - Encargos'!AB38)</f>
        <v>202</v>
      </c>
      <c r="P121" s="4">
        <f>Forward!P121+(-'Swap - Encargos'!G38)+('Swap - Encargos'!AC38)</f>
        <v>206</v>
      </c>
      <c r="Q121" s="4">
        <f>Forward!Q121+(-'Swap - Encargos'!H38)+('Swap - Encargos'!AD38)</f>
        <v>196</v>
      </c>
      <c r="R121" s="4">
        <f>Forward!R121+(-'Swap - Encargos'!I38)+('Swap - Encargos'!AE38)</f>
        <v>195</v>
      </c>
      <c r="S121" s="4">
        <f>Forward!S121+(-'Swap - Encargos'!J38)+('Swap - Encargos'!AF38)</f>
        <v>191</v>
      </c>
      <c r="T121" s="4">
        <f>Forward!T121+(-'Swap - Encargos'!K38)+('Swap - Encargos'!AG38)</f>
        <v>189</v>
      </c>
      <c r="U121" s="4">
        <f>Forward!U121</f>
        <v>0</v>
      </c>
      <c r="V121" s="6"/>
      <c r="W121" s="20">
        <f t="shared" si="0"/>
        <v>194.77777777777777</v>
      </c>
      <c r="X121" s="20">
        <f t="shared" si="1"/>
        <v>208.86565656565659</v>
      </c>
      <c r="Y121" s="23">
        <f t="shared" si="2"/>
        <v>195.25</v>
      </c>
      <c r="Z121" s="23">
        <f t="shared" si="3"/>
        <v>205.69818181818184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151.72222222222223</v>
      </c>
      <c r="AJ121" s="9">
        <f t="shared" si="8"/>
        <v>0.43787077120410456</v>
      </c>
      <c r="AK121" s="9">
        <f t="shared" si="9"/>
        <v>0.43787077120410456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Encargos'!E39)+('Swap - Encargos'!AA39)</f>
        <v>178</v>
      </c>
      <c r="O122" s="4">
        <f>Forward!O122+(-'Swap - Encargos'!F39)+('Swap - Encargos'!AB39)</f>
        <v>215</v>
      </c>
      <c r="P122" s="4">
        <f>Forward!P122+(-'Swap - Encargos'!G39)+('Swap - Encargos'!AC39)</f>
        <v>198</v>
      </c>
      <c r="Q122" s="4">
        <f>Forward!Q122+(-'Swap - Encargos'!H39)+('Swap - Encargos'!AD39)</f>
        <v>190</v>
      </c>
      <c r="R122" s="4">
        <f>Forward!R122+(-'Swap - Encargos'!I39)+('Swap - Encargos'!AE39)</f>
        <v>189</v>
      </c>
      <c r="S122" s="4">
        <f>Forward!S122+(-'Swap - Encargos'!J39)+('Swap - Encargos'!AF39)</f>
        <v>187</v>
      </c>
      <c r="T122" s="4">
        <f>Forward!T122+(-'Swap - Encargos'!K39)+('Swap - Encargos'!AG39)</f>
        <v>183</v>
      </c>
      <c r="U122" s="4">
        <f>Forward!U122</f>
        <v>0</v>
      </c>
      <c r="V122" s="6"/>
      <c r="W122" s="20">
        <f t="shared" si="0"/>
        <v>197</v>
      </c>
      <c r="X122" s="20">
        <f t="shared" si="1"/>
        <v>208.86565656565659</v>
      </c>
      <c r="Y122" s="23">
        <f t="shared" si="2"/>
        <v>194</v>
      </c>
      <c r="Z122" s="23">
        <f t="shared" si="3"/>
        <v>205.69818181818184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181.3</v>
      </c>
      <c r="AJ122" s="9">
        <f t="shared" si="8"/>
        <v>0.47924927306370607</v>
      </c>
      <c r="AK122" s="9">
        <f t="shared" si="9"/>
        <v>0.47924927306370607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Encargos'!E40)+('Swap - Encargos'!AA40)</f>
        <v>234</v>
      </c>
      <c r="O123" s="4">
        <f>Forward!O123+(-'Swap - Encargos'!F40)+('Swap - Encargos'!AB40)</f>
        <v>228</v>
      </c>
      <c r="P123" s="4">
        <f>Forward!P123+(-'Swap - Encargos'!G40)+('Swap - Encargos'!AC40)</f>
        <v>213</v>
      </c>
      <c r="Q123" s="4">
        <f>Forward!Q123+(-'Swap - Encargos'!H40)+('Swap - Encargos'!AD40)</f>
        <v>201</v>
      </c>
      <c r="R123" s="4">
        <f>Forward!R123+(-'Swap - Encargos'!I40)+('Swap - Encargos'!AE40)</f>
        <v>195</v>
      </c>
      <c r="S123" s="4">
        <f>Forward!S123+(-'Swap - Encargos'!J40)+('Swap - Encargos'!AF40)</f>
        <v>192</v>
      </c>
      <c r="T123" s="4">
        <f>Forward!T123+(-'Swap - Encargos'!K40)+('Swap - Encargos'!AG40)</f>
        <v>183</v>
      </c>
      <c r="U123" s="4">
        <f>Forward!U123</f>
        <v>0</v>
      </c>
      <c r="V123" s="6"/>
      <c r="W123" s="20">
        <f t="shared" si="0"/>
        <v>224.08333333333334</v>
      </c>
      <c r="X123" s="20">
        <f t="shared" si="1"/>
        <v>208.86565656565659</v>
      </c>
      <c r="Y123" s="23">
        <f t="shared" si="2"/>
        <v>213.5</v>
      </c>
      <c r="Z123" s="23">
        <f t="shared" si="3"/>
        <v>205.69818181818184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154.21666666666667</v>
      </c>
      <c r="AJ123" s="9">
        <f t="shared" si="8"/>
        <v>0.40765706229623755</v>
      </c>
      <c r="AK123" s="9">
        <f t="shared" si="9"/>
        <v>0.40765706229623755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Encargos'!E41)+('Swap - Encargos'!AA41)</f>
        <v>304</v>
      </c>
      <c r="O124" s="4">
        <f>Forward!O124+(-'Swap - Encargos'!F41)+('Swap - Encargos'!AB41)</f>
        <v>253</v>
      </c>
      <c r="P124" s="4">
        <f>Forward!P124+(-'Swap - Encargos'!G41)+('Swap - Encargos'!AC41)</f>
        <v>213</v>
      </c>
      <c r="Q124" s="4">
        <f>Forward!Q124+(-'Swap - Encargos'!H41)+('Swap - Encargos'!AD41)</f>
        <v>205</v>
      </c>
      <c r="R124" s="4">
        <f>Forward!R124+(-'Swap - Encargos'!I41)+('Swap - Encargos'!AE41)</f>
        <v>205</v>
      </c>
      <c r="S124" s="4">
        <f>Forward!S124+(-'Swap - Encargos'!J41)+('Swap - Encargos'!AF41)</f>
        <v>204</v>
      </c>
      <c r="T124" s="4">
        <f>Forward!T124+(-'Swap - Encargos'!K41)+('Swap - Encargos'!AG41)</f>
        <v>191</v>
      </c>
      <c r="U124" s="4">
        <f>Forward!U124</f>
        <v>0</v>
      </c>
      <c r="V124" s="6"/>
      <c r="W124" s="20">
        <f t="shared" si="0"/>
        <v>251.16666666666666</v>
      </c>
      <c r="X124" s="20">
        <f t="shared" si="1"/>
        <v>208.86565656565659</v>
      </c>
      <c r="Y124" s="23">
        <f t="shared" si="2"/>
        <v>232.66666666666666</v>
      </c>
      <c r="Z124" s="23">
        <f t="shared" si="3"/>
        <v>205.69818181818184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127.13333333333335</v>
      </c>
      <c r="AJ124" s="9">
        <f t="shared" si="8"/>
        <v>0.33606485152876908</v>
      </c>
      <c r="AK124" s="9">
        <f t="shared" si="9"/>
        <v>0.33606485152876908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Encargos'!E42)+('Swap - Encargos'!AA42)</f>
        <v>308</v>
      </c>
      <c r="O125" s="4">
        <f>Forward!O125+(-'Swap - Encargos'!F42)+('Swap - Encargos'!AB42)</f>
        <v>255</v>
      </c>
      <c r="P125" s="4">
        <f>Forward!P125+(-'Swap - Encargos'!G42)+('Swap - Encargos'!AC42)</f>
        <v>208</v>
      </c>
      <c r="Q125" s="4">
        <f>Forward!Q125+(-'Swap - Encargos'!H42)+('Swap - Encargos'!AD42)</f>
        <v>197</v>
      </c>
      <c r="R125" s="4">
        <f>Forward!R125+(-'Swap - Encargos'!I42)+('Swap - Encargos'!AE42)</f>
        <v>206</v>
      </c>
      <c r="S125" s="4">
        <f>Forward!S125+(-'Swap - Encargos'!J42)+('Swap - Encargos'!AF42)</f>
        <v>205</v>
      </c>
      <c r="T125" s="4">
        <f>Forward!T125+(-'Swap - Encargos'!K42)+('Swap - Encargos'!AG42)</f>
        <v>198</v>
      </c>
      <c r="U125" s="4">
        <f>Forward!U125</f>
        <v>0</v>
      </c>
      <c r="V125" s="6"/>
      <c r="W125" s="20">
        <f t="shared" si="0"/>
        <v>247.75</v>
      </c>
      <c r="X125" s="20">
        <f t="shared" si="1"/>
        <v>208.86565656565659</v>
      </c>
      <c r="Y125" s="23">
        <f t="shared" si="2"/>
        <v>229.65</v>
      </c>
      <c r="Z125" s="23">
        <f t="shared" si="3"/>
        <v>205.69818181818184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130.55000000000001</v>
      </c>
      <c r="AJ125" s="9">
        <f t="shared" si="8"/>
        <v>0.345096484271742</v>
      </c>
      <c r="AK125" s="9">
        <f t="shared" si="9"/>
        <v>0.345096484271742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Encargos'!E43)+('Swap - Encargos'!AA43)</f>
        <v>325</v>
      </c>
      <c r="O126" s="4">
        <f>Forward!O126+(-'Swap - Encargos'!F43)+('Swap - Encargos'!AB43)</f>
        <v>261</v>
      </c>
      <c r="P126" s="4">
        <f>Forward!P126+(-'Swap - Encargos'!G43)+('Swap - Encargos'!AC43)</f>
        <v>210</v>
      </c>
      <c r="Q126" s="4">
        <f>Forward!Q126+(-'Swap - Encargos'!H43)+('Swap - Encargos'!AD43)</f>
        <v>199</v>
      </c>
      <c r="R126" s="4">
        <f>Forward!R126+(-'Swap - Encargos'!I43)+('Swap - Encargos'!AE43)</f>
        <v>205</v>
      </c>
      <c r="S126" s="4">
        <f>Forward!S126+(-'Swap - Encargos'!J43)+('Swap - Encargos'!AF43)</f>
        <v>209</v>
      </c>
      <c r="T126" s="4">
        <f>Forward!T126+(-'Swap - Encargos'!K43)+('Swap - Encargos'!AG43)</f>
        <v>198</v>
      </c>
      <c r="U126" s="4">
        <f>Forward!U126</f>
        <v>0</v>
      </c>
      <c r="V126" s="6"/>
      <c r="W126" s="20">
        <f t="shared" si="0"/>
        <v>251.33333333333334</v>
      </c>
      <c r="X126" s="20">
        <f t="shared" si="1"/>
        <v>208.86565656565659</v>
      </c>
      <c r="Y126" s="23">
        <f t="shared" si="2"/>
        <v>232.26666666666668</v>
      </c>
      <c r="Z126" s="23">
        <f t="shared" si="3"/>
        <v>205.69818181818184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126.96666666666667</v>
      </c>
      <c r="AJ126" s="9">
        <f t="shared" si="8"/>
        <v>0.3356242840778923</v>
      </c>
      <c r="AK126" s="9">
        <f t="shared" si="9"/>
        <v>0.3356242840778923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Encargos'!E44)+('Swap - Encargos'!AA44)</f>
        <v>340</v>
      </c>
      <c r="O127" s="4">
        <f>Forward!O127+(-'Swap - Encargos'!F44)+('Swap - Encargos'!AB44)</f>
        <v>275</v>
      </c>
      <c r="P127" s="4">
        <f>Forward!P127+(-'Swap - Encargos'!G44)+('Swap - Encargos'!AC44)</f>
        <v>216</v>
      </c>
      <c r="Q127" s="4">
        <f>Forward!Q127+(-'Swap - Encargos'!H44)+('Swap - Encargos'!AD44)</f>
        <v>205</v>
      </c>
      <c r="R127" s="4">
        <f>Forward!R127+(-'Swap - Encargos'!I44)+('Swap - Encargos'!AE44)</f>
        <v>213</v>
      </c>
      <c r="S127" s="4">
        <f>Forward!S127+(-'Swap - Encargos'!J44)+('Swap - Encargos'!AF44)</f>
        <v>210</v>
      </c>
      <c r="T127" s="4">
        <f>Forward!T127+(-'Swap - Encargos'!K44)+('Swap - Encargos'!AG44)</f>
        <v>199</v>
      </c>
      <c r="U127" s="4">
        <f>Forward!U127</f>
        <v>0</v>
      </c>
      <c r="V127" s="6"/>
      <c r="W127" s="20">
        <f t="shared" si="0"/>
        <v>258.25</v>
      </c>
      <c r="X127" s="20">
        <f t="shared" si="1"/>
        <v>208.86565656565659</v>
      </c>
      <c r="Y127" s="23">
        <f t="shared" si="2"/>
        <v>238.96666666666667</v>
      </c>
      <c r="Z127" s="23">
        <f t="shared" si="3"/>
        <v>205.69818181818184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120.05000000000001</v>
      </c>
      <c r="AJ127" s="9">
        <f t="shared" si="8"/>
        <v>0.3173407348665081</v>
      </c>
      <c r="AK127" s="9">
        <f t="shared" si="9"/>
        <v>0.3173407348665081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Encargos'!E45)+('Swap - Encargos'!AA45)</f>
        <v>306</v>
      </c>
      <c r="O128" s="4">
        <f>Forward!O128+(-'Swap - Encargos'!F45)+('Swap - Encargos'!AB45)</f>
        <v>265</v>
      </c>
      <c r="P128" s="4">
        <f>Forward!P128+(-'Swap - Encargos'!G45)+('Swap - Encargos'!AC45)</f>
        <v>228</v>
      </c>
      <c r="Q128" s="4">
        <f>Forward!Q128+(-'Swap - Encargos'!H45)+('Swap - Encargos'!AD45)</f>
        <v>209</v>
      </c>
      <c r="R128" s="4">
        <f>Forward!R128+(-'Swap - Encargos'!I45)+('Swap - Encargos'!AE45)</f>
        <v>212</v>
      </c>
      <c r="S128" s="4">
        <f>Forward!S128+(-'Swap - Encargos'!J45)+('Swap - Encargos'!AF45)</f>
        <v>209</v>
      </c>
      <c r="T128" s="4">
        <f>Forward!T128+(-'Swap - Encargos'!K45)+('Swap - Encargos'!AG45)</f>
        <v>197</v>
      </c>
      <c r="U128" s="4">
        <f>Forward!U128</f>
        <v>0</v>
      </c>
      <c r="V128" s="6"/>
      <c r="W128" s="20">
        <f t="shared" si="0"/>
        <v>250.16666666666666</v>
      </c>
      <c r="X128" s="20">
        <f t="shared" si="1"/>
        <v>208.86565656565659</v>
      </c>
      <c r="Y128" s="23">
        <f t="shared" si="2"/>
        <v>234.3</v>
      </c>
      <c r="Z128" s="23">
        <f t="shared" si="3"/>
        <v>205.69818181818184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128.13333333333335</v>
      </c>
      <c r="AJ128" s="9">
        <f t="shared" si="8"/>
        <v>0.33870825623402945</v>
      </c>
      <c r="AK128" s="9">
        <f t="shared" si="9"/>
        <v>0.33870825623402945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Encargos'!E46)+('Swap - Encargos'!AA46)</f>
        <v>283</v>
      </c>
      <c r="O129" s="4">
        <f>Forward!O129+(-'Swap - Encargos'!F46)+('Swap - Encargos'!AB46)</f>
        <v>247</v>
      </c>
      <c r="P129" s="4">
        <f>Forward!P129+(-'Swap - Encargos'!G46)+('Swap - Encargos'!AC46)</f>
        <v>222</v>
      </c>
      <c r="Q129" s="4">
        <f>Forward!Q129+(-'Swap - Encargos'!H46)+('Swap - Encargos'!AD46)</f>
        <v>204</v>
      </c>
      <c r="R129" s="4">
        <f>Forward!R129+(-'Swap - Encargos'!I46)+('Swap - Encargos'!AE46)</f>
        <v>215</v>
      </c>
      <c r="S129" s="4">
        <f>Forward!S129+(-'Swap - Encargos'!J46)+('Swap - Encargos'!AF46)</f>
        <v>209</v>
      </c>
      <c r="T129" s="4">
        <f>Forward!T129+(-'Swap - Encargos'!K46)+('Swap - Encargos'!AG46)</f>
        <v>203</v>
      </c>
      <c r="U129" s="4">
        <f>Forward!U129</f>
        <v>0</v>
      </c>
      <c r="V129" s="6"/>
      <c r="W129" s="20">
        <f t="shared" si="0"/>
        <v>235.30555555555554</v>
      </c>
      <c r="X129" s="20">
        <f t="shared" si="1"/>
        <v>208.86565656565659</v>
      </c>
      <c r="Y129" s="23">
        <f t="shared" si="2"/>
        <v>225.56666666666666</v>
      </c>
      <c r="Z129" s="23">
        <f t="shared" si="3"/>
        <v>205.69818181818184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142.99444444444447</v>
      </c>
      <c r="AJ129" s="9">
        <f t="shared" si="8"/>
        <v>0.37799218727053785</v>
      </c>
      <c r="AK129" s="9">
        <f t="shared" si="9"/>
        <v>0.37799218727053785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Encargos'!E47)+('Swap - Encargos'!AA47)</f>
        <v>334</v>
      </c>
      <c r="O130" s="4">
        <f>Forward!O130+(-'Swap - Encargos'!F47)+('Swap - Encargos'!AB47)</f>
        <v>265</v>
      </c>
      <c r="P130" s="4">
        <f>Forward!P130+(-'Swap - Encargos'!G47)+('Swap - Encargos'!AC47)</f>
        <v>224</v>
      </c>
      <c r="Q130" s="4">
        <f>Forward!Q130+(-'Swap - Encargos'!H47)+('Swap - Encargos'!AD47)</f>
        <v>213</v>
      </c>
      <c r="R130" s="4">
        <f>Forward!R130+(-'Swap - Encargos'!I47)+('Swap - Encargos'!AE47)</f>
        <v>223</v>
      </c>
      <c r="S130" s="4">
        <f>Forward!S130+(-'Swap - Encargos'!J47)+('Swap - Encargos'!AF47)</f>
        <v>224</v>
      </c>
      <c r="T130" s="4">
        <f>Forward!T130+(-'Swap - Encargos'!K47)+('Swap - Encargos'!AG47)</f>
        <v>216</v>
      </c>
      <c r="U130" s="4">
        <f>Forward!U130</f>
        <v>0</v>
      </c>
      <c r="V130" s="6"/>
      <c r="W130" s="20">
        <f t="shared" si="0"/>
        <v>247.44444444444446</v>
      </c>
      <c r="X130" s="20">
        <f t="shared" si="1"/>
        <v>208.86565656565659</v>
      </c>
      <c r="Y130" s="23">
        <f t="shared" si="2"/>
        <v>237.13333333333333</v>
      </c>
      <c r="Z130" s="23">
        <f t="shared" si="3"/>
        <v>205.69818181818184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130.85555555555555</v>
      </c>
      <c r="AJ130" s="9">
        <f t="shared" si="8"/>
        <v>0.34590419126501598</v>
      </c>
      <c r="AK130" s="9">
        <f t="shared" si="9"/>
        <v>0.34590419126501598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Encargos'!E48)+('Swap - Encargos'!AA48)</f>
        <v>328</v>
      </c>
      <c r="O131" s="4">
        <f>Forward!O131+(-'Swap - Encargos'!F48)+('Swap - Encargos'!AB48)</f>
        <v>245</v>
      </c>
      <c r="P131" s="4">
        <f>Forward!P131+(-'Swap - Encargos'!G48)+('Swap - Encargos'!AC48)</f>
        <v>224</v>
      </c>
      <c r="Q131" s="4">
        <f>Forward!Q131+(-'Swap - Encargos'!H48)+('Swap - Encargos'!AD48)</f>
        <v>229</v>
      </c>
      <c r="R131" s="4">
        <f>Forward!R131+(-'Swap - Encargos'!I48)+('Swap - Encargos'!AE48)</f>
        <v>233</v>
      </c>
      <c r="S131" s="4">
        <f>Forward!S131+(-'Swap - Encargos'!J48)+('Swap - Encargos'!AF48)</f>
        <v>235</v>
      </c>
      <c r="T131" s="4">
        <f>Forward!T131+(-'Swap - Encargos'!K48)+('Swap - Encargos'!AG48)</f>
        <v>225</v>
      </c>
      <c r="U131" s="4">
        <f>Forward!U131</f>
        <v>0</v>
      </c>
      <c r="V131" s="6"/>
      <c r="W131" s="20">
        <f t="shared" si="0"/>
        <v>240.91666666666666</v>
      </c>
      <c r="X131" s="20">
        <f t="shared" si="1"/>
        <v>208.86565656565659</v>
      </c>
      <c r="Y131" s="23">
        <f t="shared" si="2"/>
        <v>237.85</v>
      </c>
      <c r="Z131" s="23">
        <f t="shared" si="3"/>
        <v>205.69818181818184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137.38333333333335</v>
      </c>
      <c r="AJ131" s="9">
        <f t="shared" si="8"/>
        <v>0.36315974975768794</v>
      </c>
      <c r="AK131" s="9">
        <f>IF(AJ131&gt;0,AJ131,0)</f>
        <v>0.36315974975768794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Encargos'!E49)+('Swap - Encargos'!AA49)</f>
        <v>300</v>
      </c>
      <c r="O132" s="4">
        <f>Forward!O132+(-'Swap - Encargos'!F49)+('Swap - Encargos'!AB49)</f>
        <v>241</v>
      </c>
      <c r="P132" s="4">
        <f>Forward!P132+(-'Swap - Encargos'!G49)+('Swap - Encargos'!AC49)</f>
        <v>219</v>
      </c>
      <c r="Q132" s="4">
        <f>Forward!Q132+(-'Swap - Encargos'!H49)+('Swap - Encargos'!AD49)</f>
        <v>224</v>
      </c>
      <c r="R132" s="4">
        <f>Forward!R132+(-'Swap - Encargos'!I49)+('Swap - Encargos'!AE49)</f>
        <v>223</v>
      </c>
      <c r="S132" s="4">
        <f>Forward!S132+(-'Swap - Encargos'!J49)+('Swap - Encargos'!AF49)</f>
        <v>230</v>
      </c>
      <c r="T132" s="4">
        <f>Forward!T132+(-'Swap - Encargos'!K49)+('Swap - Encargos'!AG49)</f>
        <v>221</v>
      </c>
      <c r="U132" s="4">
        <f>Forward!U132</f>
        <v>0</v>
      </c>
      <c r="V132" s="6"/>
      <c r="W132" s="20">
        <f t="shared" si="0"/>
        <v>232.22222222222223</v>
      </c>
      <c r="X132" s="20">
        <f t="shared" si="1"/>
        <v>208.86565656565659</v>
      </c>
      <c r="Y132" s="23">
        <f t="shared" si="2"/>
        <v>229.73333333333332</v>
      </c>
      <c r="Z132" s="23">
        <f t="shared" si="3"/>
        <v>205.69818181818184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146.07777777777778</v>
      </c>
      <c r="AJ132" s="9">
        <f t="shared" si="8"/>
        <v>0.38614268511175726</v>
      </c>
      <c r="AK132" s="9">
        <f>IF(AJ132&gt;0,AJ132,0)</f>
        <v>0.38614268511175726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Encargos'!E50)+('Swap - Encargos'!AA50)</f>
        <v>326</v>
      </c>
      <c r="O133" s="4">
        <f>Forward!O133+(-'Swap - Encargos'!F50)+('Swap - Encargos'!AB50)</f>
        <v>281</v>
      </c>
      <c r="P133" s="4">
        <f>Forward!P133+(-'Swap - Encargos'!G50)+('Swap - Encargos'!AC50)</f>
        <v>255</v>
      </c>
      <c r="Q133" s="4">
        <f>Forward!Q133+(-'Swap - Encargos'!H50)+('Swap - Encargos'!AD50)</f>
        <v>256</v>
      </c>
      <c r="R133" s="4">
        <f>Forward!R133+(-'Swap - Encargos'!I50)+('Swap - Encargos'!AE50)</f>
        <v>236</v>
      </c>
      <c r="S133" s="4">
        <f>Forward!S133+(-'Swap - Encargos'!J50)+('Swap - Encargos'!AF50)</f>
        <v>220</v>
      </c>
      <c r="T133" s="4">
        <f>Forward!T133+(-'Swap - Encargos'!K50)+('Swap - Encargos'!AG50)</f>
        <v>207</v>
      </c>
      <c r="U133" s="4">
        <f>Forward!U133</f>
        <v>0</v>
      </c>
      <c r="V133" s="6"/>
      <c r="W133" s="20">
        <f t="shared" si="0"/>
        <v>265.94444444444446</v>
      </c>
      <c r="X133" s="20">
        <f t="shared" si="1"/>
        <v>208.86565656565659</v>
      </c>
      <c r="Y133" s="23">
        <f t="shared" si="2"/>
        <v>251.36666666666667</v>
      </c>
      <c r="Z133" s="23">
        <f t="shared" si="3"/>
        <v>205.69818181818184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112.35555555555555</v>
      </c>
      <c r="AJ133" s="9">
        <f t="shared" si="8"/>
        <v>0.29700120421769904</v>
      </c>
      <c r="AK133" s="9">
        <f>IF(AJ133&gt;0,AJ133,0)</f>
        <v>0.29700120421769904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Encargos'!F51)+('Swap - Encargos'!AB51)</f>
        <v>347</v>
      </c>
      <c r="P134" s="4">
        <f>Forward!P134+(-'Swap - Encargos'!G51)+('Swap - Encargos'!AC51)</f>
        <v>282</v>
      </c>
      <c r="Q134" s="4">
        <f>Forward!Q134+(-'Swap - Encargos'!H51)+('Swap - Encargos'!AD51)</f>
        <v>274</v>
      </c>
      <c r="R134" s="4">
        <f>Forward!R134+(-'Swap - Encargos'!I51)+('Swap - Encargos'!AE51)</f>
        <v>259</v>
      </c>
      <c r="S134" s="4">
        <f>Forward!S134+(-'Swap - Encargos'!J51)+('Swap - Encargos'!AF51)</f>
        <v>230</v>
      </c>
      <c r="T134" s="4">
        <f>Forward!T134+(-'Swap - Encargos'!K51)+('Swap - Encargos'!AG51)</f>
        <v>220</v>
      </c>
      <c r="U134" s="4">
        <f>Forward!U134</f>
        <v>0</v>
      </c>
      <c r="V134" s="6"/>
      <c r="W134" s="20">
        <f t="shared" si="0"/>
        <v>301</v>
      </c>
      <c r="X134" s="20">
        <f t="shared" si="1"/>
        <v>208.86565656565659</v>
      </c>
      <c r="Y134" s="23">
        <f t="shared" si="2"/>
        <v>278.39999999999998</v>
      </c>
      <c r="Z134" s="23">
        <f t="shared" si="3"/>
        <v>205.69818181818184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89</v>
      </c>
      <c r="AJ134" s="9">
        <f t="shared" si="8"/>
        <v>0.2282051282051282</v>
      </c>
      <c r="AK134" s="9">
        <f>IF(AJ134&gt;0,AJ134,0)</f>
        <v>0.2282051282051282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Encargos'!F52)+('Swap - Encargos'!AB52)</f>
        <v>397</v>
      </c>
      <c r="P135" s="4">
        <f>Forward!P135+(-'Swap - Encargos'!G52)+('Swap - Encargos'!AC52)</f>
        <v>286</v>
      </c>
      <c r="Q135" s="4">
        <f>Forward!Q135+(-'Swap - Encargos'!H52)+('Swap - Encargos'!AD52)</f>
        <v>292</v>
      </c>
      <c r="R135" s="4">
        <f>Forward!R135+(-'Swap - Encargos'!I52)+('Swap - Encargos'!AE52)</f>
        <v>265</v>
      </c>
      <c r="S135" s="4">
        <f>Forward!S135+(-'Swap - Encargos'!J52)+('Swap - Encargos'!AF52)</f>
        <v>247</v>
      </c>
      <c r="T135" s="4">
        <f>Forward!T135+(-'Swap - Encargos'!K52)+('Swap - Encargos'!AG52)</f>
        <v>222</v>
      </c>
      <c r="U135" s="4">
        <f>Forward!U135</f>
        <v>0</v>
      </c>
      <c r="V135" s="6"/>
      <c r="W135" s="20">
        <f t="shared" si="0"/>
        <v>321.33333333333331</v>
      </c>
      <c r="X135" s="20">
        <f t="shared" si="1"/>
        <v>208.86565656565659</v>
      </c>
      <c r="Y135" s="23">
        <f t="shared" si="2"/>
        <v>294.48333333333335</v>
      </c>
      <c r="Z135" s="23">
        <f t="shared" si="3"/>
        <v>205.69818181818184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68.666666666666686</v>
      </c>
      <c r="AJ135" s="9">
        <f>(AE135-W135)/AE135</f>
        <v>0.17606837606837611</v>
      </c>
      <c r="AK135" s="9">
        <f>IF(AJ135&gt;0,AJ135,0)</f>
        <v>0.17606837606837611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Encargos'!F53)+('Swap - Encargos'!AB53)</f>
        <v>357</v>
      </c>
      <c r="P136" s="4">
        <f>Forward!P136+(-'Swap - Encargos'!G53)+('Swap - Encargos'!AC53)</f>
        <v>271</v>
      </c>
      <c r="Q136" s="4">
        <f>Forward!Q136+(-'Swap - Encargos'!H53)+('Swap - Encargos'!AD53)</f>
        <v>273</v>
      </c>
      <c r="R136" s="4">
        <f>Forward!R136+(-'Swap - Encargos'!I53)+('Swap - Encargos'!AE53)</f>
        <v>258</v>
      </c>
      <c r="S136" s="4">
        <f>Forward!S136+(-'Swap - Encargos'!J53)+('Swap - Encargos'!AF53)</f>
        <v>247</v>
      </c>
      <c r="T136" s="4">
        <f>Forward!T136+(-'Swap - Encargos'!K53)+('Swap - Encargos'!AG53)</f>
        <v>234</v>
      </c>
      <c r="U136" s="4">
        <f>Forward!U136</f>
        <v>0</v>
      </c>
      <c r="V136" s="6"/>
      <c r="W136" s="20">
        <f t="shared" si="0"/>
        <v>294.83333333333331</v>
      </c>
      <c r="X136" s="20">
        <f t="shared" si="1"/>
        <v>208.86565656565659</v>
      </c>
      <c r="Y136" s="23">
        <f t="shared" si="2"/>
        <v>277.10000000000002</v>
      </c>
      <c r="Z136" s="23">
        <f t="shared" si="3"/>
        <v>205.69818181818184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95.166666666666686</v>
      </c>
      <c r="AJ136" s="9">
        <f t="shared" ref="AJ136:AJ139" si="18">(AE136-W136)/AE136</f>
        <v>0.24401709401709407</v>
      </c>
      <c r="AK136" s="9">
        <f t="shared" ref="AK136:AK139" si="19">IF(AJ136&gt;0,AJ136,0)</f>
        <v>0.24401709401709407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Encargos'!F54)+('Swap - Encargos'!AB54)</f>
        <v>289</v>
      </c>
      <c r="P137" s="4">
        <f>Forward!P137+(-'Swap - Encargos'!G54)+('Swap - Encargos'!AC54)</f>
        <v>271</v>
      </c>
      <c r="Q137" s="4">
        <f>Forward!Q137+(-'Swap - Encargos'!H54)+('Swap - Encargos'!AD54)</f>
        <v>273</v>
      </c>
      <c r="R137" s="4">
        <f>Forward!R137+(-'Swap - Encargos'!I54)+('Swap - Encargos'!AE54)</f>
        <v>255</v>
      </c>
      <c r="S137" s="4">
        <f>Forward!S137+(-'Swap - Encargos'!J54)+('Swap - Encargos'!AF54)</f>
        <v>235</v>
      </c>
      <c r="T137" s="4">
        <f>Forward!T137+(-'Swap - Encargos'!K54)+('Swap - Encargos'!AG54)</f>
        <v>227</v>
      </c>
      <c r="U137" s="4">
        <f>Forward!U137</f>
        <v>0</v>
      </c>
      <c r="V137" s="4"/>
      <c r="W137" s="20">
        <f t="shared" si="0"/>
        <v>274.83333333333331</v>
      </c>
      <c r="X137" s="20">
        <f t="shared" si="1"/>
        <v>208.86565656565659</v>
      </c>
      <c r="Y137" s="23">
        <f t="shared" si="2"/>
        <v>261.5</v>
      </c>
      <c r="Z137" s="23">
        <f t="shared" si="3"/>
        <v>205.69818181818184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115.16666666666669</v>
      </c>
      <c r="AJ137" s="9">
        <f t="shared" si="18"/>
        <v>0.29529914529914536</v>
      </c>
      <c r="AK137" s="9">
        <f t="shared" si="19"/>
        <v>0.29529914529914536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Encargos'!F55)+('Swap - Encargos'!AB55)</f>
        <v>328</v>
      </c>
      <c r="P138" s="4">
        <f>Forward!P138+(-'Swap - Encargos'!G55)+('Swap - Encargos'!AC55)</f>
        <v>286</v>
      </c>
      <c r="Q138" s="4">
        <f>Forward!Q138+(-'Swap - Encargos'!H55)+('Swap - Encargos'!AD55)</f>
        <v>274</v>
      </c>
      <c r="R138" s="4">
        <f>Forward!R138+(-'Swap - Encargos'!I55)+('Swap - Encargos'!AE55)</f>
        <v>256</v>
      </c>
      <c r="S138" s="4">
        <f>Forward!S138+(-'Swap - Encargos'!J55)+('Swap - Encargos'!AF55)</f>
        <v>252</v>
      </c>
      <c r="T138" s="4">
        <f>Forward!T138+(-'Swap - Encargos'!K55)+('Swap - Encargos'!AG55)</f>
        <v>229</v>
      </c>
      <c r="U138" s="4">
        <f>Forward!U138</f>
        <v>0</v>
      </c>
      <c r="V138" s="4"/>
      <c r="W138" s="20">
        <f t="shared" si="0"/>
        <v>288</v>
      </c>
      <c r="X138" s="20">
        <f t="shared" si="1"/>
        <v>208.86565656565659</v>
      </c>
      <c r="Y138" s="23">
        <f t="shared" si="2"/>
        <v>272.60000000000002</v>
      </c>
      <c r="Z138" s="23">
        <f t="shared" si="3"/>
        <v>205.69818181818184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102</v>
      </c>
      <c r="AJ138" s="9">
        <f t="shared" si="18"/>
        <v>0.26153846153846155</v>
      </c>
      <c r="AK138" s="9">
        <f t="shared" si="19"/>
        <v>0.26153846153846155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Encargos'!F56)+('Swap - Encargos'!AB56)</f>
        <v>315</v>
      </c>
      <c r="P139" s="4">
        <f>Forward!P139+(-'Swap - Encargos'!G56)+('Swap - Encargos'!AC56)</f>
        <v>293</v>
      </c>
      <c r="Q139" s="4">
        <f>Forward!Q139+(-'Swap - Encargos'!H56)+('Swap - Encargos'!AD56)</f>
        <v>277</v>
      </c>
      <c r="R139" s="4">
        <f>Forward!R139+(-'Swap - Encargos'!I56)+('Swap - Encargos'!AE56)</f>
        <v>262</v>
      </c>
      <c r="S139" s="4">
        <f>Forward!S139+(-'Swap - Encargos'!J56)+('Swap - Encargos'!AF56)</f>
        <v>244</v>
      </c>
      <c r="T139" s="4">
        <f>Forward!T139+(-'Swap - Encargos'!K56)+('Swap - Encargos'!AG56)</f>
        <v>234</v>
      </c>
      <c r="U139" s="4">
        <f>Forward!U139</f>
        <v>0</v>
      </c>
      <c r="V139" s="4"/>
      <c r="W139" s="20">
        <f t="shared" si="0"/>
        <v>287.63888888888891</v>
      </c>
      <c r="X139" s="20">
        <f t="shared" si="1"/>
        <v>208.86565656565659</v>
      </c>
      <c r="Y139" s="23">
        <f t="shared" si="2"/>
        <v>271.45</v>
      </c>
      <c r="Z139" s="23">
        <f t="shared" si="3"/>
        <v>205.69818181818184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102.36111111111109</v>
      </c>
      <c r="AJ139" s="9">
        <f t="shared" si="18"/>
        <v>0.26246438746438738</v>
      </c>
      <c r="AK139" s="9">
        <f t="shared" si="19"/>
        <v>0.26246438746438738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Encargos'!F57)+('Swap - Encargos'!AB57)</f>
        <v>278</v>
      </c>
      <c r="P140" s="4">
        <f>Forward!P140+(-'Swap - Encargos'!G57)+('Swap - Encargos'!AC57)</f>
        <v>293</v>
      </c>
      <c r="Q140" s="4">
        <f>Forward!Q140+(-'Swap - Encargos'!H57)+('Swap - Encargos'!AD57)</f>
        <v>280</v>
      </c>
      <c r="R140" s="4">
        <f>Forward!R140+(-'Swap - Encargos'!I57)+('Swap - Encargos'!AE57)</f>
        <v>263</v>
      </c>
      <c r="S140" s="4">
        <f>Forward!S140+(-'Swap - Encargos'!J57)+('Swap - Encargos'!AF57)</f>
        <v>238</v>
      </c>
      <c r="T140" s="4">
        <f>Forward!T140+(-'Swap - Encargos'!K57)+('Swap - Encargos'!AG57)</f>
        <v>234</v>
      </c>
      <c r="U140" s="4">
        <f>Forward!U140</f>
        <v>0</v>
      </c>
      <c r="V140" s="4"/>
      <c r="W140" s="20">
        <f t="shared" si="0"/>
        <v>281.16666666666669</v>
      </c>
      <c r="X140" s="20">
        <f t="shared" si="1"/>
        <v>208.86565656565659</v>
      </c>
      <c r="Y140" s="23">
        <f t="shared" si="2"/>
        <v>266</v>
      </c>
      <c r="Z140" s="23">
        <f t="shared" si="3"/>
        <v>205.69818181818184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108.83333333333331</v>
      </c>
      <c r="AJ140" s="9">
        <f t="shared" ref="AJ140" si="23">(AE140-W140)/AE140</f>
        <v>0.27905982905982901</v>
      </c>
      <c r="AK140" s="9">
        <f t="shared" ref="AK140" si="24">IF(AJ140&gt;0,AJ140,0)</f>
        <v>0.27905982905982901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FF0E-1DE2-4948-B488-E5EAD216F54F}">
  <dimension ref="A1:AR145"/>
  <sheetViews>
    <sheetView topLeftCell="E78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Encargos'!$M3)*(1+SUM($B86:$B$228))+('Swap - Encargos'!X3)*(1+SUM($B86:$B$228))</f>
        <v>285.26190000000003</v>
      </c>
      <c r="L86" s="4">
        <f>Forward!L86*(1+SUM($B86:$B$228))+(-'Swap - Encargos'!C3-'Swap - Encargos'!$M3)*(1+SUM($B86:$B$228))+('Swap - Encargos'!Y3)*(1+SUM($B86:$B$228))</f>
        <v>297.50489999999996</v>
      </c>
      <c r="M86" s="4">
        <f>Forward!M86*(1+SUM($B86:$B$228))+(-'Swap - Encargos'!D3-'Swap - Encargos'!$M3)*(1+SUM($B86:$B$228))+('Swap - Encargos'!Z3)*(1+SUM($B86:$B$228))</f>
        <v>269.346</v>
      </c>
      <c r="N86" s="4">
        <f>Forward!N86*(1+SUM($B86:$B$228))+(-'Swap - Encargos'!E3-'Swap - Encargos'!$M3)*(1+SUM($B86:$B$228))+('Swap - Encargos'!AA3)*(1+SUM($B86:$B$228))</f>
        <v>254.65439999999998</v>
      </c>
      <c r="O86" s="4">
        <f>Forward!O86*(1+SUM($B86:$B$228))+(-'Swap - Encargos'!F3-'Swap - Encargos'!$M3)*(1+SUM($B86:$B$228))+('Swap - Encargos'!AB3)*(1+SUM($B86:$B$228))</f>
        <v>244.85999999999999</v>
      </c>
      <c r="P86" s="4">
        <f>Forward!P86*(1+SUM($B86:$B$228))+(-'Swap - Encargos'!G3-'Swap - Encargos'!$M3)*(1+SUM($B86:$B$228))+('Swap - Encargos'!AC3)*(1+SUM($B86:$B$228))</f>
        <v>242.41139999999999</v>
      </c>
      <c r="Q86" s="4">
        <f>Forward!Q86*(1+SUM($B86:$B$228))+(-'Swap - Encargos'!H3-'Swap - Encargos'!$M3)*(1+SUM($B86:$B$228))+('Swap - Encargos'!AD3)*(1+SUM($B86:$B$228))</f>
        <v>236.28989999999999</v>
      </c>
      <c r="R86" s="4">
        <f>Forward!R86*(1+SUM($B86:$B$228))+(-'Swap - Encargos'!I3-'Swap - Encargos'!$M3)*(1+SUM($B86:$B$228))+('Swap - Encargos'!AE3)*(1+SUM($B86:$B$228))</f>
        <v>230.16839999999999</v>
      </c>
      <c r="S86" s="4">
        <f>Forward!S86*(1+SUM($B86:$B$228))+(-'Swap - Encargos'!J3-'Swap - Encargos'!$M3)*(1+SUM($B86:$B$228))+('Swap - Encargos'!AF3)*(1+SUM($B86:$B$228))</f>
        <v>225.27119999999999</v>
      </c>
      <c r="T86" s="4">
        <f>Forward!T86*(1+SUM($B86:$B$228))+(-'Swap - Encargos'!K3-'Swap - Encargos'!$M3)*(1+SUM($B86:$B$228))+('Swap - Encargos'!AG3)*(1+SUM($B86:$B$228))</f>
        <v>219.1497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284.0376</v>
      </c>
      <c r="X86" s="20">
        <f t="shared" ref="X86:X140" si="1">AVERAGE($W$2:$W$198)</f>
        <v>223.86936040404035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270.32543999999996</v>
      </c>
      <c r="Z86" s="23">
        <f t="shared" ref="Z86:Z140" si="3">AVERAGE($Y$2:$Y$198)</f>
        <v>220.78866760606067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90.598199999999963</v>
      </c>
      <c r="AJ86" s="9">
        <f t="shared" ref="AJ86:AJ134" si="8">(AE86-W86)/AE86</f>
        <v>0.24183006535947704</v>
      </c>
      <c r="AK86" s="9">
        <f t="shared" ref="AK86:AK130" si="9">IF(AJ86&gt;0,AJ86,0)</f>
        <v>0.24183006535947704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Encargos'!$M4)*(1+SUM($B87:$B$228))+('Swap - Encargos'!X4)*(1+SUM($B87:$B$228))</f>
        <v>198.6807</v>
      </c>
      <c r="L87" s="4">
        <f>Forward!L87*(1+SUM($B87:$B$228))+(-'Swap - Encargos'!C4-'Swap - Encargos'!$M4)*(1+SUM($B87:$B$228))+('Swap - Encargos'!Y4)*(1+SUM($B87:$B$228))</f>
        <v>277.9092</v>
      </c>
      <c r="M87" s="4">
        <f>Forward!M87*(1+SUM($B87:$B$228))+(-'Swap - Encargos'!D4-'Swap - Encargos'!$M4)*(1+SUM($B87:$B$228))+('Swap - Encargos'!Z4)*(1+SUM($B87:$B$228))</f>
        <v>274.2525</v>
      </c>
      <c r="N87" s="4">
        <f>Forward!N87*(1+SUM($B87:$B$228))+(-'Swap - Encargos'!E4-'Swap - Encargos'!$M4)*(1+SUM($B87:$B$228))+('Swap - Encargos'!AA4)*(1+SUM($B87:$B$228))</f>
        <v>253.53120000000001</v>
      </c>
      <c r="O87" s="4">
        <f>Forward!O87*(1+SUM($B87:$B$228))+(-'Swap - Encargos'!F4-'Swap - Encargos'!$M4)*(1+SUM($B87:$B$228))+('Swap - Encargos'!AB4)*(1+SUM($B87:$B$228))</f>
        <v>247.4367</v>
      </c>
      <c r="P87" s="4">
        <f>Forward!P87*(1+SUM($B87:$B$228))+(-'Swap - Encargos'!G4-'Swap - Encargos'!$M4)*(1+SUM($B87:$B$228))+('Swap - Encargos'!AC4)*(1+SUM($B87:$B$228))</f>
        <v>242.56110000000001</v>
      </c>
      <c r="Q87" s="4">
        <f>Forward!Q87*(1+SUM($B87:$B$228))+(-'Swap - Encargos'!H4-'Swap - Encargos'!$M4)*(1+SUM($B87:$B$228))+('Swap - Encargos'!AD4)*(1+SUM($B87:$B$228))</f>
        <v>238.90440000000001</v>
      </c>
      <c r="R87" s="4">
        <f>Forward!R87*(1+SUM($B87:$B$228))+(-'Swap - Encargos'!I4-'Swap - Encargos'!$M4)*(1+SUM($B87:$B$228))+('Swap - Encargos'!AE4)*(1+SUM($B87:$B$228))</f>
        <v>231.59100000000001</v>
      </c>
      <c r="S87" s="4">
        <f>Forward!S87*(1+SUM($B87:$B$228))+(-'Swap - Encargos'!J4-'Swap - Encargos'!$M4)*(1+SUM($B87:$B$228))+('Swap - Encargos'!AF4)*(1+SUM($B87:$B$228))</f>
        <v>225.49650000000003</v>
      </c>
      <c r="T87" s="4">
        <f>Forward!T87*(1+SUM($B87:$B$228))+(-'Swap - Encargos'!K4-'Swap - Encargos'!$M4)*(1+SUM($B87:$B$228))+('Swap - Encargos'!AG4)*(1+SUM($B87:$B$228))</f>
        <v>220.62090000000001</v>
      </c>
      <c r="U87" s="4">
        <f>Forward!U87*(1+SUM($B87:$B$228))</f>
        <v>0</v>
      </c>
      <c r="V87" s="6"/>
      <c r="W87" s="20">
        <f t="shared" si="0"/>
        <v>251.80442500000001</v>
      </c>
      <c r="X87" s="20">
        <f t="shared" si="1"/>
        <v>223.86936040404035</v>
      </c>
      <c r="Y87" s="23">
        <f t="shared" si="2"/>
        <v>251.09340000000006</v>
      </c>
      <c r="Z87" s="23">
        <f t="shared" si="3"/>
        <v>220.78866760606067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122.83137499999995</v>
      </c>
      <c r="AJ87" s="9">
        <f t="shared" si="8"/>
        <v>0.32786875947253297</v>
      </c>
      <c r="AK87" s="9">
        <f t="shared" si="9"/>
        <v>0.32786875947253297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Encargos'!$M5)*(1+SUM($B88:$B$228))+('Swap - Encargos'!X5)*(1+SUM($B88:$B$228))</f>
        <v>244.17760000000004</v>
      </c>
      <c r="L88" s="4">
        <f>Forward!L88*(1+SUM($B88:$B$228))+(-'Swap - Encargos'!C5-'Swap - Encargos'!$M5)*(1+SUM($B88:$B$228))+('Swap - Encargos'!Y5)*(1+SUM($B88:$B$228))</f>
        <v>313.07920000000001</v>
      </c>
      <c r="M88" s="4">
        <f>Forward!M88*(1+SUM($B88:$B$228))+(-'Swap - Encargos'!D5-'Swap - Encargos'!$M5)*(1+SUM($B88:$B$228))+('Swap - Encargos'!Z5)*(1+SUM($B88:$B$228))</f>
        <v>278.024</v>
      </c>
      <c r="N88" s="4">
        <f>Forward!N88*(1+SUM($B88:$B$228))+(-'Swap - Encargos'!E5-'Swap - Encargos'!$M5)*(1+SUM($B88:$B$228))+('Swap - Encargos'!AA5)*(1+SUM($B88:$B$228))</f>
        <v>247.80400000000003</v>
      </c>
      <c r="O88" s="4">
        <f>Forward!O88*(1+SUM($B88:$B$228))+(-'Swap - Encargos'!F5-'Swap - Encargos'!$M5)*(1+SUM($B88:$B$228))+('Swap - Encargos'!AB5)*(1+SUM($B88:$B$228))</f>
        <v>246.59520000000003</v>
      </c>
      <c r="P88" s="4">
        <f>Forward!P88*(1+SUM($B88:$B$228))+(-'Swap - Encargos'!G5-'Swap - Encargos'!$M5)*(1+SUM($B88:$B$228))+('Swap - Encargos'!AC5)*(1+SUM($B88:$B$228))</f>
        <v>238.13360000000003</v>
      </c>
      <c r="Q88" s="4">
        <f>Forward!Q88*(1+SUM($B88:$B$228))+(-'Swap - Encargos'!H5-'Swap - Encargos'!$M5)*(1+SUM($B88:$B$228))+('Swap - Encargos'!AD5)*(1+SUM($B88:$B$228))</f>
        <v>233.29840000000002</v>
      </c>
      <c r="R88" s="4">
        <f>Forward!R88*(1+SUM($B88:$B$228))+(-'Swap - Encargos'!I5-'Swap - Encargos'!$M5)*(1+SUM($B88:$B$228))+('Swap - Encargos'!AE5)*(1+SUM($B88:$B$228))</f>
        <v>230.88080000000002</v>
      </c>
      <c r="S88" s="4">
        <f>Forward!S88*(1+SUM($B88:$B$228))+(-'Swap - Encargos'!J5-'Swap - Encargos'!$M5)*(1+SUM($B88:$B$228))+('Swap - Encargos'!AF5)*(1+SUM($B88:$B$228))</f>
        <v>226.04560000000001</v>
      </c>
      <c r="T88" s="4">
        <f>Forward!T88*(1+SUM($B88:$B$228))+(-'Swap - Encargos'!K5-'Swap - Encargos'!$M5)*(1+SUM($B88:$B$228))+('Swap - Encargos'!AG5)*(1+SUM($B88:$B$228))</f>
        <v>218.7928</v>
      </c>
      <c r="U88" s="4">
        <f>Forward!U88*(1+SUM($B88:$B$228))</f>
        <v>0</v>
      </c>
      <c r="V88" s="6"/>
      <c r="W88" s="20">
        <f t="shared" si="0"/>
        <v>278.6284</v>
      </c>
      <c r="X88" s="20">
        <f t="shared" si="1"/>
        <v>223.86936040404035</v>
      </c>
      <c r="Y88" s="23">
        <f t="shared" si="2"/>
        <v>265.73453333333339</v>
      </c>
      <c r="Z88" s="23">
        <f t="shared" si="3"/>
        <v>220.78866760606067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96.007399999999961</v>
      </c>
      <c r="AJ88" s="9">
        <f t="shared" si="8"/>
        <v>0.25626862141845486</v>
      </c>
      <c r="AK88" s="9">
        <f t="shared" si="9"/>
        <v>0.25626862141845486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Encargos'!$M6)*(1+SUM($B89:$B$228))+('Swap - Encargos'!X6)*(1+SUM($B89:$B$228))</f>
        <v>217.0532</v>
      </c>
      <c r="L89" s="4">
        <f>Forward!L89*(1+SUM($B89:$B$228))+(-'Swap - Encargos'!C6-'Swap - Encargos'!$M6)*(1+SUM($B89:$B$228))+('Swap - Encargos'!Y6)*(1+SUM($B89:$B$228))</f>
        <v>299.34260000000006</v>
      </c>
      <c r="M89" s="4">
        <f>Forward!M89*(1+SUM($B89:$B$228))+(-'Swap - Encargos'!D6-'Swap - Encargos'!$M6)*(1+SUM($B89:$B$228))+('Swap - Encargos'!Z6)*(1+SUM($B89:$B$228))</f>
        <v>281.45360000000005</v>
      </c>
      <c r="N89" s="4">
        <f>Forward!N89*(1+SUM($B89:$B$228))+(-'Swap - Encargos'!E6-'Swap - Encargos'!$M6)*(1+SUM($B89:$B$228))+('Swap - Encargos'!AA6)*(1+SUM($B89:$B$228))</f>
        <v>250.446</v>
      </c>
      <c r="O89" s="4">
        <f>Forward!O89*(1+SUM($B89:$B$228))+(-'Swap - Encargos'!F6-'Swap - Encargos'!$M6)*(1+SUM($B89:$B$228))+('Swap - Encargos'!AB6)*(1+SUM($B89:$B$228))</f>
        <v>239.71260000000001</v>
      </c>
      <c r="P89" s="4">
        <f>Forward!P89*(1+SUM($B89:$B$228))+(-'Swap - Encargos'!G6-'Swap - Encargos'!$M6)*(1+SUM($B89:$B$228))+('Swap - Encargos'!AC6)*(1+SUM($B89:$B$228))</f>
        <v>236.13480000000001</v>
      </c>
      <c r="Q89" s="4">
        <f>Forward!Q89*(1+SUM($B89:$B$228))+(-'Swap - Encargos'!H6-'Swap - Encargos'!$M6)*(1+SUM($B89:$B$228))+('Swap - Encargos'!AD6)*(1+SUM($B89:$B$228))</f>
        <v>232.55700000000002</v>
      </c>
      <c r="R89" s="4">
        <f>Forward!R89*(1+SUM($B89:$B$228))+(-'Swap - Encargos'!I6-'Swap - Encargos'!$M6)*(1+SUM($B89:$B$228))+('Swap - Encargos'!AE6)*(1+SUM($B89:$B$228))</f>
        <v>227.78660000000002</v>
      </c>
      <c r="S89" s="4">
        <f>Forward!S89*(1+SUM($B89:$B$228))+(-'Swap - Encargos'!J6-'Swap - Encargos'!$M6)*(1+SUM($B89:$B$228))+('Swap - Encargos'!AF6)*(1+SUM($B89:$B$228))</f>
        <v>224.20880000000002</v>
      </c>
      <c r="T89" s="4">
        <f>Forward!T89*(1+SUM($B89:$B$228))+(-'Swap - Encargos'!K6-'Swap - Encargos'!$M6)*(1+SUM($B89:$B$228))+('Swap - Encargos'!AG6)*(1+SUM($B89:$B$228))</f>
        <v>219.43840000000003</v>
      </c>
      <c r="U89" s="4">
        <f>Forward!U89*(1+SUM($B89:$B$228))</f>
        <v>0</v>
      </c>
      <c r="V89" s="6"/>
      <c r="W89" s="20">
        <f t="shared" si="0"/>
        <v>268.73253333333338</v>
      </c>
      <c r="X89" s="20">
        <f t="shared" si="1"/>
        <v>223.86936040404035</v>
      </c>
      <c r="Y89" s="23">
        <f t="shared" si="2"/>
        <v>258.55568</v>
      </c>
      <c r="Z89" s="23">
        <f t="shared" si="3"/>
        <v>220.78866760606067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105.90326666666658</v>
      </c>
      <c r="AJ89" s="9">
        <f t="shared" si="8"/>
        <v>0.28268325308650855</v>
      </c>
      <c r="AK89" s="9">
        <f t="shared" si="9"/>
        <v>0.28268325308650855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Encargos'!$M7)*(1+SUM($B90:$B$228))+('Swap - Encargos'!X7)*(1+SUM($B90:$B$228))</f>
        <v>212.76</v>
      </c>
      <c r="L90" s="4">
        <f>Forward!L90*(1+SUM($B90:$B$228))+(-'Swap - Encargos'!C7-'Swap - Encargos'!$M7)*(1+SUM($B90:$B$228))+('Swap - Encargos'!Y7)*(1+SUM($B90:$B$228))</f>
        <v>270.678</v>
      </c>
      <c r="M90" s="4">
        <f>Forward!M90*(1+SUM($B90:$B$228))+(-'Swap - Encargos'!D7-'Swap - Encargos'!$M7)*(1+SUM($B90:$B$228))+('Swap - Encargos'!Z7)*(1+SUM($B90:$B$228))</f>
        <v>276.58799999999997</v>
      </c>
      <c r="N90" s="4">
        <f>Forward!N90*(1+SUM($B90:$B$228))+(-'Swap - Encargos'!E7-'Swap - Encargos'!$M7)*(1+SUM($B90:$B$228))+('Swap - Encargos'!AA7)*(1+SUM($B90:$B$228))</f>
        <v>263.58600000000001</v>
      </c>
      <c r="O90" s="4">
        <f>Forward!O90*(1+SUM($B90:$B$228))+(-'Swap - Encargos'!F7-'Swap - Encargos'!$M7)*(1+SUM($B90:$B$228))+('Swap - Encargos'!AB7)*(1+SUM($B90:$B$228))</f>
        <v>243.49199999999996</v>
      </c>
      <c r="P90" s="4">
        <f>Forward!P90*(1+SUM($B90:$B$228))+(-'Swap - Encargos'!G7-'Swap - Encargos'!$M7)*(1+SUM($B90:$B$228))+('Swap - Encargos'!AC7)*(1+SUM($B90:$B$228))</f>
        <v>241.12799999999999</v>
      </c>
      <c r="Q90" s="4">
        <f>Forward!Q90*(1+SUM($B90:$B$228))+(-'Swap - Encargos'!H7-'Swap - Encargos'!$M7)*(1+SUM($B90:$B$228))+('Swap - Encargos'!AD7)*(1+SUM($B90:$B$228))</f>
        <v>238.76400000000001</v>
      </c>
      <c r="R90" s="4">
        <f>Forward!R90*(1+SUM($B90:$B$228))+(-'Swap - Encargos'!I7-'Swap - Encargos'!$M7)*(1+SUM($B90:$B$228))+('Swap - Encargos'!AE7)*(1+SUM($B90:$B$228))</f>
        <v>234.036</v>
      </c>
      <c r="S90" s="4">
        <f>Forward!S90*(1+SUM($B90:$B$228))+(-'Swap - Encargos'!J7-'Swap - Encargos'!$M7)*(1+SUM($B90:$B$228))+('Swap - Encargos'!AF7)*(1+SUM($B90:$B$228))</f>
        <v>226.94400000000002</v>
      </c>
      <c r="T90" s="4">
        <f>Forward!T90*(1+SUM($B90:$B$228))+(-'Swap - Encargos'!K7-'Swap - Encargos'!$M7)*(1+SUM($B90:$B$228))+('Swap - Encargos'!AG7)*(1+SUM($B90:$B$228))</f>
        <v>224.58</v>
      </c>
      <c r="U90" s="4">
        <f>Forward!U90*(1+SUM($B90:$B$228))</f>
        <v>0</v>
      </c>
      <c r="V90" s="6"/>
      <c r="W90" s="20">
        <f t="shared" si="0"/>
        <v>258.98933333333338</v>
      </c>
      <c r="X90" s="20">
        <f t="shared" si="1"/>
        <v>223.86936040404035</v>
      </c>
      <c r="Y90" s="23">
        <f t="shared" si="2"/>
        <v>255.31199999999998</v>
      </c>
      <c r="Z90" s="23">
        <f t="shared" si="3"/>
        <v>220.78866760606067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115.64646666666658</v>
      </c>
      <c r="AJ90" s="9">
        <f t="shared" si="8"/>
        <v>0.3086903778727676</v>
      </c>
      <c r="AK90" s="9">
        <f t="shared" si="9"/>
        <v>0.3086903778727676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Encargos'!$M8)*(1+SUM($B91:$B$228))+('Swap - Encargos'!X8)*(1+SUM($B91:$B$228))</f>
        <v>204.8502</v>
      </c>
      <c r="L91" s="4">
        <f>Forward!L91*(1+SUM($B91:$B$228))+(-'Swap - Encargos'!C8-'Swap - Encargos'!$M8)*(1+SUM($B91:$B$228))+('Swap - Encargos'!Y8)*(1+SUM($B91:$B$228))</f>
        <v>273.1336</v>
      </c>
      <c r="M91" s="4">
        <f>Forward!M91*(1+SUM($B91:$B$228))+(-'Swap - Encargos'!D8-'Swap - Encargos'!$M8)*(1+SUM($B91:$B$228))+('Swap - Encargos'!Z8)*(1+SUM($B91:$B$228))</f>
        <v>270.779</v>
      </c>
      <c r="N91" s="4">
        <f>Forward!N91*(1+SUM($B91:$B$228))+(-'Swap - Encargos'!E8-'Swap - Encargos'!$M8)*(1+SUM($B91:$B$228))+('Swap - Encargos'!AA8)*(1+SUM($B91:$B$228))</f>
        <v>241.34649999999999</v>
      </c>
      <c r="O91" s="4">
        <f>Forward!O91*(1+SUM($B91:$B$228))+(-'Swap - Encargos'!F8-'Swap - Encargos'!$M8)*(1+SUM($B91:$B$228))+('Swap - Encargos'!AB8)*(1+SUM($B91:$B$228))</f>
        <v>233.10539999999997</v>
      </c>
      <c r="P91" s="4">
        <f>Forward!P91*(1+SUM($B91:$B$228))+(-'Swap - Encargos'!G8-'Swap - Encargos'!$M8)*(1+SUM($B91:$B$228))+('Swap - Encargos'!AC8)*(1+SUM($B91:$B$228))</f>
        <v>234.28270000000001</v>
      </c>
      <c r="Q91" s="4">
        <f>Forward!Q91*(1+SUM($B91:$B$228))+(-'Swap - Encargos'!H8-'Swap - Encargos'!$M8)*(1+SUM($B91:$B$228))+('Swap - Encargos'!AD8)*(1+SUM($B91:$B$228))</f>
        <v>228.39619999999999</v>
      </c>
      <c r="R91" s="4">
        <f>Forward!R91*(1+SUM($B91:$B$228))+(-'Swap - Encargos'!I8-'Swap - Encargos'!$M8)*(1+SUM($B91:$B$228))+('Swap - Encargos'!AE8)*(1+SUM($B91:$B$228))</f>
        <v>227.21889999999999</v>
      </c>
      <c r="S91" s="4">
        <f>Forward!S91*(1+SUM($B91:$B$228))+(-'Swap - Encargos'!J8-'Swap - Encargos'!$M8)*(1+SUM($B91:$B$228))+('Swap - Encargos'!AF8)*(1+SUM($B91:$B$228))</f>
        <v>222.50969999999998</v>
      </c>
      <c r="T91" s="4">
        <f>Forward!T91*(1+SUM($B91:$B$228))+(-'Swap - Encargos'!K8-'Swap - Encargos'!$M8)*(1+SUM($B91:$B$228))+('Swap - Encargos'!AG8)*(1+SUM($B91:$B$228))</f>
        <v>215.44589999999999</v>
      </c>
      <c r="U91" s="4">
        <f>Forward!U91*(1+SUM($B91:$B$228))</f>
        <v>0</v>
      </c>
      <c r="V91" s="6"/>
      <c r="W91" s="20">
        <f t="shared" si="0"/>
        <v>254.65653055555555</v>
      </c>
      <c r="X91" s="20">
        <f t="shared" si="1"/>
        <v>223.86936040404035</v>
      </c>
      <c r="Y91" s="23">
        <f t="shared" si="2"/>
        <v>247.09564833333332</v>
      </c>
      <c r="Z91" s="23">
        <f t="shared" si="3"/>
        <v>220.78866760606067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119.97926944444441</v>
      </c>
      <c r="AJ91" s="9">
        <f t="shared" si="8"/>
        <v>0.32025575090379621</v>
      </c>
      <c r="AK91" s="9">
        <f t="shared" si="9"/>
        <v>0.32025575090379621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Encargos'!$M9)*(1+SUM($B92:$B$228))+('Swap - Encargos'!X9)*(1+SUM($B92:$B$228))</f>
        <v>124.08360000000002</v>
      </c>
      <c r="L92" s="4">
        <f>Forward!L92*(1+SUM($B92:$B$228))+(-'Swap - Encargos'!C9-'Swap - Encargos'!$M9)*(1+SUM($B92:$B$228))+('Swap - Encargos'!Y9)*(1+SUM($B92:$B$228))</f>
        <v>257.53200000000004</v>
      </c>
      <c r="M92" s="4">
        <f>Forward!M92*(1+SUM($B92:$B$228))+(-'Swap - Encargos'!D9-'Swap - Encargos'!$M9)*(1+SUM($B92:$B$228))+('Swap - Encargos'!Z9)*(1+SUM($B92:$B$228))</f>
        <v>259.8732</v>
      </c>
      <c r="N92" s="4">
        <f>Forward!N92*(1+SUM($B92:$B$228))+(-'Swap - Encargos'!E9-'Swap - Encargos'!$M9)*(1+SUM($B92:$B$228))+('Swap - Encargos'!AA9)*(1+SUM($B92:$B$228))</f>
        <v>246.99660000000003</v>
      </c>
      <c r="O92" s="4">
        <f>Forward!O92*(1+SUM($B92:$B$228))+(-'Swap - Encargos'!F9-'Swap - Encargos'!$M9)*(1+SUM($B92:$B$228))+('Swap - Encargos'!AB9)*(1+SUM($B92:$B$228))</f>
        <v>232.94940000000003</v>
      </c>
      <c r="P92" s="4">
        <f>Forward!P92*(1+SUM($B92:$B$228))+(-'Swap - Encargos'!G9-'Swap - Encargos'!$M9)*(1+SUM($B92:$B$228))+('Swap - Encargos'!AC9)*(1+SUM($B92:$B$228))</f>
        <v>234.12000000000003</v>
      </c>
      <c r="Q92" s="4">
        <f>Forward!Q92*(1+SUM($B92:$B$228))+(-'Swap - Encargos'!H9-'Swap - Encargos'!$M9)*(1+SUM($B92:$B$228))+('Swap - Encargos'!AD9)*(1+SUM($B92:$B$228))</f>
        <v>229.4376</v>
      </c>
      <c r="R92" s="4">
        <f>Forward!R92*(1+SUM($B92:$B$228))+(-'Swap - Encargos'!I9-'Swap - Encargos'!$M9)*(1+SUM($B92:$B$228))+('Swap - Encargos'!AE9)*(1+SUM($B92:$B$228))</f>
        <v>224.7552</v>
      </c>
      <c r="S92" s="4">
        <f>Forward!S92*(1+SUM($B92:$B$228))+(-'Swap - Encargos'!J9-'Swap - Encargos'!$M9)*(1+SUM($B92:$B$228))+('Swap - Encargos'!AF9)*(1+SUM($B92:$B$228))</f>
        <v>220.07280000000003</v>
      </c>
      <c r="T92" s="4">
        <f>Forward!T92*(1+SUM($B92:$B$228))+(-'Swap - Encargos'!K9-'Swap - Encargos'!$M9)*(1+SUM($B92:$B$228))+('Swap - Encargos'!AG9)*(1+SUM($B92:$B$228))</f>
        <v>216.56100000000001</v>
      </c>
      <c r="U92" s="4">
        <f>Forward!U92*(1+SUM($B92:$B$228))</f>
        <v>0</v>
      </c>
      <c r="V92" s="6"/>
      <c r="W92" s="20">
        <f t="shared" si="0"/>
        <v>234.3151</v>
      </c>
      <c r="X92" s="20">
        <f t="shared" si="1"/>
        <v>223.86936040404035</v>
      </c>
      <c r="Y92" s="23">
        <f t="shared" si="2"/>
        <v>235.29060000000001</v>
      </c>
      <c r="Z92" s="23">
        <f t="shared" si="3"/>
        <v>220.78866760606067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140.32069999999996</v>
      </c>
      <c r="AJ92" s="9">
        <f t="shared" si="8"/>
        <v>0.37455229852566141</v>
      </c>
      <c r="AK92" s="9">
        <f t="shared" si="9"/>
        <v>0.37455229852566141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Encargos'!$M10)*(1+SUM($B93:$B$228))+('Swap - Encargos'!X10)*(1+SUM($B93:$B$228))</f>
        <v>140.11060000000001</v>
      </c>
      <c r="L93" s="4">
        <f>Forward!L93*(1+SUM($B93:$B$228))+(-'Swap - Encargos'!C10-'Swap - Encargos'!$M10)*(1+SUM($B93:$B$228))+('Swap - Encargos'!Y10)*(1+SUM($B93:$B$228))</f>
        <v>248.4314</v>
      </c>
      <c r="M93" s="4">
        <f>Forward!M93*(1+SUM($B93:$B$228))+(-'Swap - Encargos'!D10-'Swap - Encargos'!$M10)*(1+SUM($B93:$B$228))+('Swap - Encargos'!Z10)*(1+SUM($B93:$B$228))</f>
        <v>249.6088</v>
      </c>
      <c r="N93" s="4">
        <f>Forward!N93*(1+SUM($B93:$B$228))+(-'Swap - Encargos'!E10-'Swap - Encargos'!$M10)*(1+SUM($B93:$B$228))+('Swap - Encargos'!AA10)*(1+SUM($B93:$B$228))</f>
        <v>237.8348</v>
      </c>
      <c r="O93" s="4">
        <f>Forward!O93*(1+SUM($B93:$B$228))+(-'Swap - Encargos'!F10-'Swap - Encargos'!$M10)*(1+SUM($B93:$B$228))+('Swap - Encargos'!AB10)*(1+SUM($B93:$B$228))</f>
        <v>234.30259999999998</v>
      </c>
      <c r="P93" s="4">
        <f>Forward!P93*(1+SUM($B93:$B$228))+(-'Swap - Encargos'!G10-'Swap - Encargos'!$M10)*(1+SUM($B93:$B$228))+('Swap - Encargos'!AC10)*(1+SUM($B93:$B$228))</f>
        <v>228.41560000000001</v>
      </c>
      <c r="Q93" s="4">
        <f>Forward!Q93*(1+SUM($B93:$B$228))+(-'Swap - Encargos'!H10-'Swap - Encargos'!$M10)*(1+SUM($B93:$B$228))+('Swap - Encargos'!AD10)*(1+SUM($B93:$B$228))</f>
        <v>230.7704</v>
      </c>
      <c r="R93" s="4">
        <f>Forward!R93*(1+SUM($B93:$B$228))+(-'Swap - Encargos'!I10-'Swap - Encargos'!$M10)*(1+SUM($B93:$B$228))+('Swap - Encargos'!AE10)*(1+SUM($B93:$B$228))</f>
        <v>223.70599999999999</v>
      </c>
      <c r="S93" s="4">
        <f>Forward!S93*(1+SUM($B93:$B$228))+(-'Swap - Encargos'!J10-'Swap - Encargos'!$M10)*(1+SUM($B93:$B$228))+('Swap - Encargos'!AF10)*(1+SUM($B93:$B$228))</f>
        <v>214.2868</v>
      </c>
      <c r="T93" s="4">
        <f>Forward!T93*(1+SUM($B93:$B$228))+(-'Swap - Encargos'!K10-'Swap - Encargos'!$M10)*(1+SUM($B93:$B$228))+('Swap - Encargos'!AG10)*(1+SUM($B93:$B$228))</f>
        <v>210.75459999999998</v>
      </c>
      <c r="U93" s="4">
        <f>Forward!U93*(1+SUM($B93:$B$228))</f>
        <v>0</v>
      </c>
      <c r="V93" s="6"/>
      <c r="W93" s="20">
        <f t="shared" si="0"/>
        <v>231.71886111111112</v>
      </c>
      <c r="X93" s="20">
        <f t="shared" si="1"/>
        <v>223.86936040404035</v>
      </c>
      <c r="Y93" s="23">
        <f t="shared" si="2"/>
        <v>232.35989000000001</v>
      </c>
      <c r="Z93" s="23">
        <f t="shared" si="3"/>
        <v>220.78866760606067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142.91693888888884</v>
      </c>
      <c r="AJ93" s="9">
        <f t="shared" si="8"/>
        <v>0.38148233267853432</v>
      </c>
      <c r="AK93" s="9">
        <f t="shared" si="9"/>
        <v>0.38148233267853432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Encargos'!$M11)*(1+SUM($B94:$B$228))+('Swap - Encargos'!X11)*(1+SUM($B94:$B$228))</f>
        <v>162.97800000000001</v>
      </c>
      <c r="L94" s="4">
        <f>Forward!L94*(1+SUM($B94:$B$228))+(-'Swap - Encargos'!C11-'Swap - Encargos'!$M11)*(1+SUM($B94:$B$228))+('Swap - Encargos'!Y11)*(1+SUM($B94:$B$228))</f>
        <v>230.29500000000002</v>
      </c>
      <c r="M94" s="4">
        <f>Forward!M94*(1+SUM($B94:$B$228))+(-'Swap - Encargos'!D11-'Swap - Encargos'!$M11)*(1+SUM($B94:$B$228))+('Swap - Encargos'!Z11)*(1+SUM($B94:$B$228))</f>
        <v>250.37200000000001</v>
      </c>
      <c r="N94" s="4">
        <f>Forward!N94*(1+SUM($B94:$B$228))+(-'Swap - Encargos'!E11-'Swap - Encargos'!$M11)*(1+SUM($B94:$B$228))+('Swap - Encargos'!AA11)*(1+SUM($B94:$B$228))</f>
        <v>246.82900000000001</v>
      </c>
      <c r="O94" s="4">
        <f>Forward!O94*(1+SUM($B94:$B$228))+(-'Swap - Encargos'!F11-'Swap - Encargos'!$M11)*(1+SUM($B94:$B$228))+('Swap - Encargos'!AB11)*(1+SUM($B94:$B$228))</f>
        <v>235.01900000000001</v>
      </c>
      <c r="P94" s="4">
        <f>Forward!P94*(1+SUM($B94:$B$228))+(-'Swap - Encargos'!G11-'Swap - Encargos'!$M11)*(1+SUM($B94:$B$228))+('Swap - Encargos'!AC11)*(1+SUM($B94:$B$228))</f>
        <v>231.476</v>
      </c>
      <c r="Q94" s="4">
        <f>Forward!Q94*(1+SUM($B94:$B$228))+(-'Swap - Encargos'!H11-'Swap - Encargos'!$M11)*(1+SUM($B94:$B$228))+('Swap - Encargos'!AD11)*(1+SUM($B94:$B$228))</f>
        <v>226.75200000000001</v>
      </c>
      <c r="R94" s="4">
        <f>Forward!R94*(1+SUM($B94:$B$228))+(-'Swap - Encargos'!I11-'Swap - Encargos'!$M11)*(1+SUM($B94:$B$228))+('Swap - Encargos'!AE11)*(1+SUM($B94:$B$228))</f>
        <v>218.48500000000001</v>
      </c>
      <c r="S94" s="4">
        <f>Forward!S94*(1+SUM($B94:$B$228))+(-'Swap - Encargos'!J11-'Swap - Encargos'!$M11)*(1+SUM($B94:$B$228))+('Swap - Encargos'!AF11)*(1+SUM($B94:$B$228))</f>
        <v>214.94200000000001</v>
      </c>
      <c r="T94" s="4">
        <f>Forward!T94*(1+SUM($B94:$B$228))+(-'Swap - Encargos'!K11-'Swap - Encargos'!$M11)*(1+SUM($B94:$B$228))+('Swap - Encargos'!AG11)*(1+SUM($B94:$B$228))</f>
        <v>210.21799999999999</v>
      </c>
      <c r="U94" s="4">
        <f>Forward!U94*(1+SUM($B94:$B$228))</f>
        <v>0</v>
      </c>
      <c r="V94" s="6"/>
      <c r="W94" s="20">
        <f t="shared" si="0"/>
        <v>233.18188888888892</v>
      </c>
      <c r="X94" s="20">
        <f t="shared" si="1"/>
        <v>223.86936040404035</v>
      </c>
      <c r="Y94" s="23">
        <f t="shared" si="2"/>
        <v>234.23166666666668</v>
      </c>
      <c r="Z94" s="23">
        <f t="shared" si="3"/>
        <v>220.78866760606067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141.45391111111104</v>
      </c>
      <c r="AJ94" s="9">
        <f t="shared" si="8"/>
        <v>0.37757713254075304</v>
      </c>
      <c r="AK94" s="9">
        <f t="shared" si="9"/>
        <v>0.37757713254075304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Encargos'!$M12)*(1+SUM($B95:$B$228))+('Swap - Encargos'!X12)*(1+SUM($B95:$B$228))</f>
        <v>139.7002</v>
      </c>
      <c r="L95" s="4">
        <f>Forward!L95*(1+SUM($B95:$B$228))+(-'Swap - Encargos'!C12-'Swap - Encargos'!$M12)*(1+SUM($B95:$B$228))+('Swap - Encargos'!Y12)*(1+SUM($B95:$B$228))</f>
        <v>201.26299999999998</v>
      </c>
      <c r="M95" s="4">
        <f>Forward!M95*(1+SUM($B95:$B$228))+(-'Swap - Encargos'!D12-'Swap - Encargos'!$M12)*(1+SUM($B95:$B$228))+('Swap - Encargos'!Z12)*(1+SUM($B95:$B$228))</f>
        <v>223.75710000000001</v>
      </c>
      <c r="N95" s="4">
        <f>Forward!N95*(1+SUM($B95:$B$228))+(-'Swap - Encargos'!E12-'Swap - Encargos'!$M12)*(1+SUM($B95:$B$228))+('Swap - Encargos'!AA12)*(1+SUM($B95:$B$228))</f>
        <v>228.49270000000001</v>
      </c>
      <c r="O95" s="4">
        <f>Forward!O95*(1+SUM($B95:$B$228))+(-'Swap - Encargos'!F12-'Swap - Encargos'!$M12)*(1+SUM($B95:$B$228))+('Swap - Encargos'!AB12)*(1+SUM($B95:$B$228))</f>
        <v>222.57319999999999</v>
      </c>
      <c r="P95" s="4">
        <f>Forward!P95*(1+SUM($B95:$B$228))+(-'Swap - Encargos'!G12-'Swap - Encargos'!$M12)*(1+SUM($B95:$B$228))+('Swap - Encargos'!AC12)*(1+SUM($B95:$B$228))</f>
        <v>217.83760000000001</v>
      </c>
      <c r="Q95" s="4">
        <f>Forward!Q95*(1+SUM($B95:$B$228))+(-'Swap - Encargos'!H12-'Swap - Encargos'!$M12)*(1+SUM($B95:$B$228))+('Swap - Encargos'!AD12)*(1+SUM($B95:$B$228))</f>
        <v>214.28590000000003</v>
      </c>
      <c r="R95" s="4">
        <f>Forward!R95*(1+SUM($B95:$B$228))+(-'Swap - Encargos'!I12-'Swap - Encargos'!$M12)*(1+SUM($B95:$B$228))+('Swap - Encargos'!AE12)*(1+SUM($B95:$B$228))</f>
        <v>210.73420000000002</v>
      </c>
      <c r="S95" s="4">
        <f>Forward!S95*(1+SUM($B95:$B$228))+(-'Swap - Encargos'!J12-'Swap - Encargos'!$M12)*(1+SUM($B95:$B$228))+('Swap - Encargos'!AF12)*(1+SUM($B95:$B$228))</f>
        <v>207.18249999999998</v>
      </c>
      <c r="T95" s="4">
        <f>Forward!T95*(1+SUM($B95:$B$228))+(-'Swap - Encargos'!K12-'Swap - Encargos'!$M12)*(1+SUM($B95:$B$228))+('Swap - Encargos'!AG12)*(1+SUM($B95:$B$228))</f>
        <v>202.44689999999997</v>
      </c>
      <c r="U95" s="4">
        <f>Forward!U95*(1+SUM($B95:$B$228))</f>
        <v>0</v>
      </c>
      <c r="V95" s="6"/>
      <c r="W95" s="20">
        <f t="shared" si="0"/>
        <v>210.43822499999999</v>
      </c>
      <c r="X95" s="20">
        <f t="shared" si="1"/>
        <v>223.86936040404035</v>
      </c>
      <c r="Y95" s="23">
        <f t="shared" si="2"/>
        <v>214.87784999999997</v>
      </c>
      <c r="Z95" s="23">
        <f t="shared" si="3"/>
        <v>220.78866760606067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164.19757499999997</v>
      </c>
      <c r="AJ95" s="9">
        <f t="shared" si="8"/>
        <v>0.43828586323036933</v>
      </c>
      <c r="AK95" s="9">
        <f t="shared" si="9"/>
        <v>0.43828586323036933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Encargos'!$M13)*(1+SUM($B96:$B$228))+('Swap - Encargos'!X13)*(1+SUM($B96:$B$228))</f>
        <v>131.93599999999998</v>
      </c>
      <c r="L96" s="4">
        <f>Forward!L96*(1+SUM($B96:$B$228))+(-'Swap - Encargos'!C13-'Swap - Encargos'!$M13)*(1+SUM($B96:$B$228))+('Swap - Encargos'!Y13)*(1+SUM($B96:$B$228))</f>
        <v>151.96199999999999</v>
      </c>
      <c r="M96" s="4">
        <f>Forward!M96*(1+SUM($B96:$B$228))+(-'Swap - Encargos'!D13-'Swap - Encargos'!$M13)*(1+SUM($B96:$B$228))+('Swap - Encargos'!Z13)*(1+SUM($B96:$B$228))</f>
        <v>197.90399999999997</v>
      </c>
      <c r="N96" s="4">
        <f>Forward!N96*(1+SUM($B96:$B$228))+(-'Swap - Encargos'!E13-'Swap - Encargos'!$M13)*(1+SUM($B96:$B$228))+('Swap - Encargos'!AA13)*(1+SUM($B96:$B$228))</f>
        <v>209.684</v>
      </c>
      <c r="O96" s="4">
        <f>Forward!O96*(1+SUM($B96:$B$228))+(-'Swap - Encargos'!F13-'Swap - Encargos'!$M13)*(1+SUM($B96:$B$228))+('Swap - Encargos'!AB13)*(1+SUM($B96:$B$228))</f>
        <v>203.79399999999998</v>
      </c>
      <c r="P96" s="4">
        <f>Forward!P96*(1+SUM($B96:$B$228))+(-'Swap - Encargos'!G13-'Swap - Encargos'!$M13)*(1+SUM($B96:$B$228))+('Swap - Encargos'!AC13)*(1+SUM($B96:$B$228))</f>
        <v>214.39599999999999</v>
      </c>
      <c r="Q96" s="4">
        <f>Forward!Q96*(1+SUM($B96:$B$228))+(-'Swap - Encargos'!H13-'Swap - Encargos'!$M13)*(1+SUM($B96:$B$228))+('Swap - Encargos'!AD13)*(1+SUM($B96:$B$228))</f>
        <v>210.86199999999999</v>
      </c>
      <c r="R96" s="4">
        <f>Forward!R96*(1+SUM($B96:$B$228))+(-'Swap - Encargos'!I13-'Swap - Encargos'!$M13)*(1+SUM($B96:$B$228))+('Swap - Encargos'!AE13)*(1+SUM($B96:$B$228))</f>
        <v>210.86199999999997</v>
      </c>
      <c r="S96" s="4">
        <f>Forward!S96*(1+SUM($B96:$B$228))+(-'Swap - Encargos'!J13-'Swap - Encargos'!$M13)*(1+SUM($B96:$B$228))+('Swap - Encargos'!AF13)*(1+SUM($B96:$B$228))</f>
        <v>204.97199999999998</v>
      </c>
      <c r="T96" s="4">
        <f>Forward!T96*(1+SUM($B96:$B$228))+(-'Swap - Encargos'!K13-'Swap - Encargos'!$M13)*(1+SUM($B96:$B$228))+('Swap - Encargos'!AG13)*(1+SUM($B96:$B$228))</f>
        <v>199.08199999999999</v>
      </c>
      <c r="U96" s="4">
        <f>Forward!U96*(1+SUM($B96:$B$228))</f>
        <v>0</v>
      </c>
      <c r="V96" s="6"/>
      <c r="W96" s="20">
        <f t="shared" si="0"/>
        <v>182.19733333333332</v>
      </c>
      <c r="X96" s="20">
        <f t="shared" si="1"/>
        <v>223.86936040404035</v>
      </c>
      <c r="Y96" s="23">
        <f t="shared" si="2"/>
        <v>192.79933333333332</v>
      </c>
      <c r="Z96" s="23">
        <f t="shared" si="3"/>
        <v>220.78866760606067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192.43846666666664</v>
      </c>
      <c r="AJ96" s="9">
        <f t="shared" si="8"/>
        <v>0.51366811892154107</v>
      </c>
      <c r="AK96" s="9">
        <f t="shared" si="9"/>
        <v>0.51366811892154107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Encargos'!$M14)*(1+SUM($B97:$B$228))+('Swap - Encargos'!X14)*(1+SUM($B97:$B$228))</f>
        <v>136.17240000000001</v>
      </c>
      <c r="L97" s="4">
        <f>Forward!L97*(1+SUM($B97:$B$228))+(-'Swap - Encargos'!C14-'Swap - Encargos'!$M14)*(1+SUM($B97:$B$228))+('Swap - Encargos'!Y14)*(1+SUM($B97:$B$228))</f>
        <v>147.91139999999999</v>
      </c>
      <c r="M97" s="4">
        <f>Forward!M97*(1+SUM($B97:$B$228))+(-'Swap - Encargos'!D14-'Swap - Encargos'!$M14)*(1+SUM($B97:$B$228))+('Swap - Encargos'!Z14)*(1+SUM($B97:$B$228))</f>
        <v>191.34569999999999</v>
      </c>
      <c r="N97" s="4">
        <f>Forward!N97*(1+SUM($B97:$B$228))+(-'Swap - Encargos'!E14-'Swap - Encargos'!$M14)*(1+SUM($B97:$B$228))+('Swap - Encargos'!AA14)*(1+SUM($B97:$B$228))</f>
        <v>205.43249999999998</v>
      </c>
      <c r="O97" s="4">
        <f>Forward!O97*(1+SUM($B97:$B$228))+(-'Swap - Encargos'!F14-'Swap - Encargos'!$M14)*(1+SUM($B97:$B$228))+('Swap - Encargos'!AB14)*(1+SUM($B97:$B$228))</f>
        <v>197.21520000000001</v>
      </c>
      <c r="P97" s="4">
        <f>Forward!P97*(1+SUM($B97:$B$228))+(-'Swap - Encargos'!G14-'Swap - Encargos'!$M14)*(1+SUM($B97:$B$228))+('Swap - Encargos'!AC14)*(1+SUM($B97:$B$228))</f>
        <v>219.51929999999999</v>
      </c>
      <c r="Q97" s="4">
        <f>Forward!Q97*(1+SUM($B97:$B$228))+(-'Swap - Encargos'!H14-'Swap - Encargos'!$M14)*(1+SUM($B97:$B$228))+('Swap - Encargos'!AD14)*(1+SUM($B97:$B$228))</f>
        <v>218.34539999999998</v>
      </c>
      <c r="R97" s="4">
        <f>Forward!R97*(1+SUM($B97:$B$228))+(-'Swap - Encargos'!I14-'Swap - Encargos'!$M14)*(1+SUM($B97:$B$228))+('Swap - Encargos'!AE14)*(1+SUM($B97:$B$228))</f>
        <v>206.60640000000001</v>
      </c>
      <c r="S97" s="4">
        <f>Forward!S97*(1+SUM($B97:$B$228))+(-'Swap - Encargos'!J14-'Swap - Encargos'!$M14)*(1+SUM($B97:$B$228))+('Swap - Encargos'!AF14)*(1+SUM($B97:$B$228))</f>
        <v>203.0847</v>
      </c>
      <c r="T97" s="4">
        <f>Forward!T97*(1+SUM($B97:$B$228))+(-'Swap - Encargos'!K14-'Swap - Encargos'!$M14)*(1+SUM($B97:$B$228))+('Swap - Encargos'!AG14)*(1+SUM($B97:$B$228))</f>
        <v>197.21519999999998</v>
      </c>
      <c r="U97" s="4">
        <f>Forward!U97*(1+SUM($B97:$B$228))</f>
        <v>0</v>
      </c>
      <c r="V97" s="6"/>
      <c r="W97" s="20">
        <f t="shared" si="0"/>
        <v>179.63930833333333</v>
      </c>
      <c r="X97" s="20">
        <f t="shared" si="1"/>
        <v>223.86936040404035</v>
      </c>
      <c r="Y97" s="23">
        <f t="shared" si="2"/>
        <v>190.89570499999996</v>
      </c>
      <c r="Z97" s="23">
        <f t="shared" si="3"/>
        <v>220.78866760606067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194.99649166666663</v>
      </c>
      <c r="AJ97" s="9">
        <f t="shared" si="8"/>
        <v>0.52049615030562124</v>
      </c>
      <c r="AK97" s="9">
        <f t="shared" si="9"/>
        <v>0.52049615030562124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Encargos'!$M15)*(1+SUM($B98:$B$228))+('Swap - Encargos'!Y15)*(1+SUM($B98:$B$228))</f>
        <v>140.124</v>
      </c>
      <c r="M98" s="4">
        <f>Forward!M98*(1+SUM($B98:$B$228))+(-'Swap - Encargos'!D15-'Swap - Encargos'!$M15)*(1+SUM($B98:$B$228))+('Swap - Encargos'!Z15)*(1+SUM($B98:$B$228))</f>
        <v>159.97489999999999</v>
      </c>
      <c r="N98" s="4">
        <f>Forward!N98*(1+SUM($B98:$B$228))+(-'Swap - Encargos'!E15-'Swap - Encargos'!$M15)*(1+SUM($B98:$B$228))+('Swap - Encargos'!AA15)*(1+SUM($B98:$B$228))</f>
        <v>178.65809999999999</v>
      </c>
      <c r="O98" s="4">
        <f>Forward!O98*(1+SUM($B98:$B$228))+(-'Swap - Encargos'!F15-'Swap - Encargos'!$M15)*(1+SUM($B98:$B$228))+('Swap - Encargos'!AB15)*(1+SUM($B98:$B$228))</f>
        <v>192.6705</v>
      </c>
      <c r="P98" s="4">
        <f>Forward!P98*(1+SUM($B98:$B$228))+(-'Swap - Encargos'!G15-'Swap - Encargos'!$M15)*(1+SUM($B98:$B$228))+('Swap - Encargos'!AC15)*(1+SUM($B98:$B$228))</f>
        <v>221.863</v>
      </c>
      <c r="Q98" s="4">
        <f>Forward!Q98*(1+SUM($B98:$B$228))+(-'Swap - Encargos'!H15-'Swap - Encargos'!$M15)*(1+SUM($B98:$B$228))+('Swap - Encargos'!AD15)*(1+SUM($B98:$B$228))</f>
        <v>217.19220000000001</v>
      </c>
      <c r="R98" s="4">
        <f>Forward!R98*(1+SUM($B98:$B$228))+(-'Swap - Encargos'!I15-'Swap - Encargos'!$M15)*(1+SUM($B98:$B$228))+('Swap - Encargos'!AE15)*(1+SUM($B98:$B$228))</f>
        <v>212.5214</v>
      </c>
      <c r="S98" s="4">
        <f>Forward!S98*(1+SUM($B98:$B$228))+(-'Swap - Encargos'!J15-'Swap - Encargos'!$M15)*(1+SUM($B98:$B$228))+('Swap - Encargos'!AF15)*(1+SUM($B98:$B$228))</f>
        <v>209.01829999999998</v>
      </c>
      <c r="T98" s="4">
        <f>Forward!T98*(1+SUM($B98:$B$228))+(-'Swap - Encargos'!K15-'Swap - Encargos'!$M15)*(1+SUM($B98:$B$228))+('Swap - Encargos'!AG15)*(1+SUM($B98:$B$228))</f>
        <v>202.0121</v>
      </c>
      <c r="U98" s="4">
        <f>Forward!U98*(1+SUM($B98:$B$228))</f>
        <v>0</v>
      </c>
      <c r="V98" s="6"/>
      <c r="W98" s="20">
        <f t="shared" si="0"/>
        <v>159.58566666666664</v>
      </c>
      <c r="X98" s="20">
        <f t="shared" si="1"/>
        <v>223.86936040404035</v>
      </c>
      <c r="Y98" s="23">
        <f t="shared" si="2"/>
        <v>178.65809999999999</v>
      </c>
      <c r="Z98" s="23">
        <f t="shared" si="3"/>
        <v>220.78866760606067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210.34169333333338</v>
      </c>
      <c r="AJ98" s="9">
        <f t="shared" si="8"/>
        <v>0.56860269360269367</v>
      </c>
      <c r="AK98" s="9">
        <f t="shared" si="9"/>
        <v>0.56860269360269367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Encargos'!$M16)*(1+SUM($B99:$B$228))+('Swap - Encargos'!Y16)*(1+SUM($B99:$B$228))</f>
        <v>142.9752</v>
      </c>
      <c r="M99" s="4">
        <f>Forward!M99*(1+SUM($B99:$B$228))+(-'Swap - Encargos'!D16-'Swap - Encargos'!$M16)*(1+SUM($B99:$B$228))+('Swap - Encargos'!Z16)*(1+SUM($B99:$B$228))</f>
        <v>151.11200000000002</v>
      </c>
      <c r="N99" s="4">
        <f>Forward!N99*(1+SUM($B99:$B$228))+(-'Swap - Encargos'!E16-'Swap - Encargos'!$M16)*(1+SUM($B99:$B$228))+('Swap - Encargos'!AA16)*(1+SUM($B99:$B$228))</f>
        <v>165.0608</v>
      </c>
      <c r="O99" s="4">
        <f>Forward!O99*(1+SUM($B99:$B$228))+(-'Swap - Encargos'!F16-'Swap - Encargos'!$M16)*(1+SUM($B99:$B$228))+('Swap - Encargos'!AB16)*(1+SUM($B99:$B$228))</f>
        <v>182.49680000000001</v>
      </c>
      <c r="P99" s="4">
        <f>Forward!P99*(1+SUM($B99:$B$228))+(-'Swap - Encargos'!G16-'Swap - Encargos'!$M16)*(1+SUM($B99:$B$228))+('Swap - Encargos'!AC16)*(1+SUM($B99:$B$228))</f>
        <v>227.8304</v>
      </c>
      <c r="Q99" s="4">
        <f>Forward!Q99*(1+SUM($B99:$B$228))+(-'Swap - Encargos'!H16-'Swap - Encargos'!$M16)*(1+SUM($B99:$B$228))+('Swap - Encargos'!AD16)*(1+SUM($B99:$B$228))</f>
        <v>223.1808</v>
      </c>
      <c r="R99" s="4">
        <f>Forward!R99*(1+SUM($B99:$B$228))+(-'Swap - Encargos'!I16-'Swap - Encargos'!$M16)*(1+SUM($B99:$B$228))+('Swap - Encargos'!AE16)*(1+SUM($B99:$B$228))</f>
        <v>215.04400000000001</v>
      </c>
      <c r="S99" s="4">
        <f>Forward!S99*(1+SUM($B99:$B$228))+(-'Swap - Encargos'!J16-'Swap - Encargos'!$M16)*(1+SUM($B99:$B$228))+('Swap - Encargos'!AF16)*(1+SUM($B99:$B$228))</f>
        <v>212.7192</v>
      </c>
      <c r="T99" s="4">
        <f>Forward!T99*(1+SUM($B99:$B$228))+(-'Swap - Encargos'!K16-'Swap - Encargos'!$M16)*(1+SUM($B99:$B$228))+('Swap - Encargos'!AG16)*(1+SUM($B99:$B$228))</f>
        <v>205.7448</v>
      </c>
      <c r="U99" s="4">
        <f>Forward!U99*(1+SUM($B99:$B$228))</f>
        <v>0</v>
      </c>
      <c r="V99" s="6"/>
      <c r="W99" s="20">
        <f t="shared" si="0"/>
        <v>154.14715555555557</v>
      </c>
      <c r="X99" s="20">
        <f t="shared" si="1"/>
        <v>223.86936040404035</v>
      </c>
      <c r="Y99" s="23">
        <f t="shared" si="2"/>
        <v>175.23180000000002</v>
      </c>
      <c r="Z99" s="23">
        <f t="shared" si="3"/>
        <v>220.78866760606067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215.78020444444445</v>
      </c>
      <c r="AJ99" s="9">
        <f t="shared" si="8"/>
        <v>0.58330425855617829</v>
      </c>
      <c r="AK99" s="9">
        <f t="shared" si="9"/>
        <v>0.58330425855617829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Encargos'!$M17)*(1+SUM($B100:$B$228))+('Swap - Encargos'!Y17)*(1+SUM($B100:$B$228))</f>
        <v>139.63399999999999</v>
      </c>
      <c r="M100" s="4">
        <f>Forward!M100*(1+SUM($B100:$B$228))+(-'Swap - Encargos'!D17-'Swap - Encargos'!$M17)*(1+SUM($B100:$B$228))+('Swap - Encargos'!Z17)*(1+SUM($B100:$B$228))</f>
        <v>154.636</v>
      </c>
      <c r="N100" s="4">
        <f>Forward!N100*(1+SUM($B100:$B$228))+(-'Swap - Encargos'!E17-'Swap - Encargos'!$M17)*(1+SUM($B100:$B$228))+('Swap - Encargos'!AA17)*(1+SUM($B100:$B$228))</f>
        <v>156.94399999999999</v>
      </c>
      <c r="O100" s="4">
        <f>Forward!O100*(1+SUM($B100:$B$228))+(-'Swap - Encargos'!F17-'Swap - Encargos'!$M17)*(1+SUM($B100:$B$228))+('Swap - Encargos'!AB17)*(1+SUM($B100:$B$228))</f>
        <v>170.792</v>
      </c>
      <c r="P100" s="4">
        <f>Forward!P100*(1+SUM($B100:$B$228))+(-'Swap - Encargos'!G17-'Swap - Encargos'!$M17)*(1+SUM($B100:$B$228))+('Swap - Encargos'!AC17)*(1+SUM($B100:$B$228))</f>
        <v>196.18</v>
      </c>
      <c r="Q100" s="4">
        <f>Forward!Q100*(1+SUM($B100:$B$228))+(-'Swap - Encargos'!H17-'Swap - Encargos'!$M17)*(1+SUM($B100:$B$228))+('Swap - Encargos'!AD17)*(1+SUM($B100:$B$228))</f>
        <v>214.64399999999998</v>
      </c>
      <c r="R100" s="4">
        <f>Forward!R100*(1+SUM($B100:$B$228))+(-'Swap - Encargos'!I17-'Swap - Encargos'!$M17)*(1+SUM($B100:$B$228))+('Swap - Encargos'!AE17)*(1+SUM($B100:$B$228))</f>
        <v>204.25799999999998</v>
      </c>
      <c r="S100" s="4">
        <f>Forward!S100*(1+SUM($B100:$B$228))+(-'Swap - Encargos'!J17-'Swap - Encargos'!$M17)*(1+SUM($B100:$B$228))+('Swap - Encargos'!AF17)*(1+SUM($B100:$B$228))</f>
        <v>203.10399999999998</v>
      </c>
      <c r="T100" s="4">
        <f>Forward!T100*(1+SUM($B100:$B$228))+(-'Swap - Encargos'!K17-'Swap - Encargos'!$M17)*(1+SUM($B100:$B$228))+('Swap - Encargos'!AG17)*(1+SUM($B100:$B$228))</f>
        <v>195.02600000000001</v>
      </c>
      <c r="U100" s="4">
        <f>Forward!U100*(1+SUM($B100:$B$228))</f>
        <v>0</v>
      </c>
      <c r="V100" s="6"/>
      <c r="W100" s="20">
        <f t="shared" si="0"/>
        <v>152.13566666666665</v>
      </c>
      <c r="X100" s="20">
        <f t="shared" si="1"/>
        <v>223.86936040404035</v>
      </c>
      <c r="Y100" s="23">
        <f t="shared" si="2"/>
        <v>166.13753333333335</v>
      </c>
      <c r="Z100" s="23">
        <f t="shared" si="3"/>
        <v>220.78866760606067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217.79169333333337</v>
      </c>
      <c r="AJ100" s="9">
        <f t="shared" si="8"/>
        <v>0.58874178253085518</v>
      </c>
      <c r="AK100" s="9">
        <f t="shared" si="9"/>
        <v>0.58874178253085518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Encargos'!$M18)*(1+SUM($B101:$B$228))+('Swap - Encargos'!Y18)*(1+SUM($B101:$B$228))</f>
        <v>130.7466</v>
      </c>
      <c r="M101" s="4">
        <f>Forward!M101*(1+SUM($B101:$B$228))+(-'Swap - Encargos'!D18-'Swap - Encargos'!$M18)*(1+SUM($B101:$B$228))+('Swap - Encargos'!Z18)*(1+SUM($B101:$B$228))</f>
        <v>137.62800000000001</v>
      </c>
      <c r="N101" s="4">
        <f>Forward!N101*(1+SUM($B101:$B$228))+(-'Swap - Encargos'!E18-'Swap - Encargos'!$M18)*(1+SUM($B101:$B$228))+('Swap - Encargos'!AA18)*(1+SUM($B101:$B$228))</f>
        <v>142.21560000000002</v>
      </c>
      <c r="O101" s="4">
        <f>Forward!O101*(1+SUM($B101:$B$228))+(-'Swap - Encargos'!F18-'Swap - Encargos'!$M18)*(1+SUM($B101:$B$228))+('Swap - Encargos'!AB18)*(1+SUM($B101:$B$228))</f>
        <v>158.2722</v>
      </c>
      <c r="P101" s="4">
        <f>Forward!P101*(1+SUM($B101:$B$228))+(-'Swap - Encargos'!G18-'Swap - Encargos'!$M18)*(1+SUM($B101:$B$228))+('Swap - Encargos'!AC18)*(1+SUM($B101:$B$228))</f>
        <v>186.94470000000001</v>
      </c>
      <c r="Q101" s="4">
        <f>Forward!Q101*(1+SUM($B101:$B$228))+(-'Swap - Encargos'!H18-'Swap - Encargos'!$M18)*(1+SUM($B101:$B$228))+('Swap - Encargos'!AD18)*(1+SUM($B101:$B$228))</f>
        <v>201.8544</v>
      </c>
      <c r="R101" s="4">
        <f>Forward!R101*(1+SUM($B101:$B$228))+(-'Swap - Encargos'!I18-'Swap - Encargos'!$M18)*(1+SUM($B101:$B$228))+('Swap - Encargos'!AE18)*(1+SUM($B101:$B$228))</f>
        <v>203.00130000000001</v>
      </c>
      <c r="S101" s="4">
        <f>Forward!S101*(1+SUM($B101:$B$228))+(-'Swap - Encargos'!J18-'Swap - Encargos'!$M18)*(1+SUM($B101:$B$228))+('Swap - Encargos'!AF18)*(1+SUM($B101:$B$228))</f>
        <v>200.70750000000001</v>
      </c>
      <c r="T101" s="4">
        <f>Forward!T101*(1+SUM($B101:$B$228))+(-'Swap - Encargos'!K18-'Swap - Encargos'!$M18)*(1+SUM($B101:$B$228))+('Swap - Encargos'!AG18)*(1+SUM($B101:$B$228))</f>
        <v>196.1199</v>
      </c>
      <c r="U101" s="4">
        <f>Forward!U101*(1+SUM($B101:$B$228))</f>
        <v>0</v>
      </c>
      <c r="V101" s="6"/>
      <c r="W101" s="20">
        <f t="shared" si="0"/>
        <v>139.15719999999999</v>
      </c>
      <c r="X101" s="20">
        <f t="shared" si="1"/>
        <v>223.86936040404035</v>
      </c>
      <c r="Y101" s="23">
        <f t="shared" si="2"/>
        <v>154.71681000000001</v>
      </c>
      <c r="Z101" s="23">
        <f t="shared" si="3"/>
        <v>220.78866760606067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230.77016000000003</v>
      </c>
      <c r="AJ101" s="9">
        <f t="shared" si="8"/>
        <v>0.62382560727597991</v>
      </c>
      <c r="AK101" s="9">
        <f t="shared" si="9"/>
        <v>0.62382560727597991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Encargos'!$M19)*(1+SUM($B102:$B$228))+('Swap - Encargos'!Y19)*(1+SUM($B102:$B$228))</f>
        <v>142.65</v>
      </c>
      <c r="M102" s="4">
        <f>Forward!M102*(1+SUM($B102:$B$228))+(-'Swap - Encargos'!D19-'Swap - Encargos'!$M19)*(1+SUM($B102:$B$228))+('Swap - Encargos'!Z19)*(1+SUM($B102:$B$228))</f>
        <v>141.50880000000001</v>
      </c>
      <c r="N102" s="4">
        <f>Forward!N102*(1+SUM($B102:$B$228))+(-'Swap - Encargos'!E19-'Swap - Encargos'!$M19)*(1+SUM($B102:$B$228))+('Swap - Encargos'!AA19)*(1+SUM($B102:$B$228))</f>
        <v>154.06200000000001</v>
      </c>
      <c r="O102" s="4">
        <f>Forward!O102*(1+SUM($B102:$B$228))+(-'Swap - Encargos'!F19-'Swap - Encargos'!$M19)*(1+SUM($B102:$B$228))+('Swap - Encargos'!AB19)*(1+SUM($B102:$B$228))</f>
        <v>168.89760000000001</v>
      </c>
      <c r="P102" s="4">
        <f>Forward!P102*(1+SUM($B102:$B$228))+(-'Swap - Encargos'!G19-'Swap - Encargos'!$M19)*(1+SUM($B102:$B$228))+('Swap - Encargos'!AC19)*(1+SUM($B102:$B$228))</f>
        <v>184.87440000000001</v>
      </c>
      <c r="Q102" s="4">
        <f>Forward!Q102*(1+SUM($B102:$B$228))+(-'Swap - Encargos'!H19-'Swap - Encargos'!$M19)*(1+SUM($B102:$B$228))+('Swap - Encargos'!AD19)*(1+SUM($B102:$B$228))</f>
        <v>200.85120000000001</v>
      </c>
      <c r="R102" s="4">
        <f>Forward!R102*(1+SUM($B102:$B$228))+(-'Swap - Encargos'!I19-'Swap - Encargos'!$M19)*(1+SUM($B102:$B$228))+('Swap - Encargos'!AE19)*(1+SUM($B102:$B$228))</f>
        <v>200.85120000000001</v>
      </c>
      <c r="S102" s="4">
        <f>Forward!S102*(1+SUM($B102:$B$228))+(-'Swap - Encargos'!J19-'Swap - Encargos'!$M19)*(1+SUM($B102:$B$228))+('Swap - Encargos'!AF19)*(1+SUM($B102:$B$228))</f>
        <v>195.14519999999999</v>
      </c>
      <c r="T102" s="4">
        <f>Forward!T102*(1+SUM($B102:$B$228))+(-'Swap - Encargos'!K19-'Swap - Encargos'!$M19)*(1+SUM($B102:$B$228))+('Swap - Encargos'!AG19)*(1+SUM($B102:$B$228))</f>
        <v>195.14520000000002</v>
      </c>
      <c r="U102" s="4">
        <f>Forward!U102*(1+SUM($B102:$B$228))</f>
        <v>0</v>
      </c>
      <c r="V102" s="6"/>
      <c r="W102" s="20">
        <f t="shared" si="0"/>
        <v>148.99</v>
      </c>
      <c r="X102" s="20">
        <f t="shared" si="1"/>
        <v>223.86936040404035</v>
      </c>
      <c r="Y102" s="23">
        <f t="shared" si="2"/>
        <v>162.27864000000002</v>
      </c>
      <c r="Z102" s="23">
        <f t="shared" si="3"/>
        <v>220.78866760606067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220.93736000000001</v>
      </c>
      <c r="AJ102" s="9">
        <f t="shared" si="8"/>
        <v>0.59724525377090243</v>
      </c>
      <c r="AK102" s="9">
        <f t="shared" si="9"/>
        <v>0.59724525377090243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Encargos'!$M20)*(1+SUM($B103:$B$228))+('Swap - Encargos'!Y20)*(1+SUM($B103:$B$228))</f>
        <v>138.94580000000002</v>
      </c>
      <c r="M103" s="4">
        <f>Forward!M103*(1+SUM($B103:$B$228))+(-'Swap - Encargos'!D20-'Swap - Encargos'!$M20)*(1+SUM($B103:$B$228))+('Swap - Encargos'!Z20)*(1+SUM($B103:$B$228))</f>
        <v>143.50139999999999</v>
      </c>
      <c r="N103" s="4">
        <f>Forward!N103*(1+SUM($B103:$B$228))+(-'Swap - Encargos'!E20-'Swap - Encargos'!$M20)*(1+SUM($B103:$B$228))+('Swap - Encargos'!AA20)*(1+SUM($B103:$B$228))</f>
        <v>154.89040000000003</v>
      </c>
      <c r="O103" s="4">
        <f>Forward!O103*(1+SUM($B103:$B$228))+(-'Swap - Encargos'!F20-'Swap - Encargos'!$M20)*(1+SUM($B103:$B$228))+('Swap - Encargos'!AB20)*(1+SUM($B103:$B$228))</f>
        <v>161.72379999999998</v>
      </c>
      <c r="P103" s="4">
        <f>Forward!P103*(1+SUM($B103:$B$228))+(-'Swap - Encargos'!G20-'Swap - Encargos'!$M20)*(1+SUM($B103:$B$228))+('Swap - Encargos'!AC20)*(1+SUM($B103:$B$228))</f>
        <v>178.8073</v>
      </c>
      <c r="Q103" s="4">
        <f>Forward!Q103*(1+SUM($B103:$B$228))+(-'Swap - Encargos'!H20-'Swap - Encargos'!$M20)*(1+SUM($B103:$B$228))+('Swap - Encargos'!AD20)*(1+SUM($B103:$B$228))</f>
        <v>197.02969999999999</v>
      </c>
      <c r="R103" s="4">
        <f>Forward!R103*(1+SUM($B103:$B$228))+(-'Swap - Encargos'!I20-'Swap - Encargos'!$M20)*(1+SUM($B103:$B$228))+('Swap - Encargos'!AE20)*(1+SUM($B103:$B$228))</f>
        <v>194.75190000000001</v>
      </c>
      <c r="S103" s="4">
        <f>Forward!S103*(1+SUM($B103:$B$228))+(-'Swap - Encargos'!J20-'Swap - Encargos'!$M20)*(1+SUM($B103:$B$228))+('Swap - Encargos'!AF20)*(1+SUM($B103:$B$228))</f>
        <v>193.613</v>
      </c>
      <c r="T103" s="4">
        <f>Forward!T103*(1+SUM($B103:$B$228))+(-'Swap - Encargos'!K20-'Swap - Encargos'!$M20)*(1+SUM($B103:$B$228))+('Swap - Encargos'!AG20)*(1+SUM($B103:$B$228))</f>
        <v>187.91849999999999</v>
      </c>
      <c r="U103" s="4">
        <f>Forward!U103*(1+SUM($B103:$B$228))</f>
        <v>0</v>
      </c>
      <c r="V103" s="6"/>
      <c r="W103" s="20">
        <f t="shared" si="0"/>
        <v>148.94281111111113</v>
      </c>
      <c r="X103" s="20">
        <f t="shared" si="1"/>
        <v>223.86936040404035</v>
      </c>
      <c r="Y103" s="23">
        <f t="shared" si="2"/>
        <v>160.41406499999999</v>
      </c>
      <c r="Z103" s="23">
        <f t="shared" si="3"/>
        <v>220.78866760606067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220.9845488888889</v>
      </c>
      <c r="AJ103" s="9">
        <f t="shared" si="8"/>
        <v>0.59737281635207751</v>
      </c>
      <c r="AK103" s="9">
        <f t="shared" si="9"/>
        <v>0.59737281635207751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Encargos'!$M21)*(1+SUM($B104:$B$228))+('Swap - Encargos'!Y21)*(1+SUM($B104:$B$228))</f>
        <v>142.46249999999998</v>
      </c>
      <c r="M104" s="4">
        <f>Forward!M104*(1+SUM($B104:$B$228))+(-'Swap - Encargos'!D21-'Swap - Encargos'!$M21)*(1+SUM($B104:$B$228))+('Swap - Encargos'!Z21)*(1+SUM($B104:$B$228))</f>
        <v>142.46249999999998</v>
      </c>
      <c r="N104" s="4">
        <f>Forward!N104*(1+SUM($B104:$B$228))+(-'Swap - Encargos'!E21-'Swap - Encargos'!$M21)*(1+SUM($B104:$B$228))+('Swap - Encargos'!AA21)*(1+SUM($B104:$B$228))</f>
        <v>157.27859999999998</v>
      </c>
      <c r="O104" s="4">
        <f>Forward!O104*(1+SUM($B104:$B$228))+(-'Swap - Encargos'!F21-'Swap - Encargos'!$M21)*(1+SUM($B104:$B$228))+('Swap - Encargos'!AB21)*(1+SUM($B104:$B$228))</f>
        <v>164.11680000000001</v>
      </c>
      <c r="P104" s="4">
        <f>Forward!P104*(1+SUM($B104:$B$228))+(-'Swap - Encargos'!G21-'Swap - Encargos'!$M21)*(1+SUM($B104:$B$228))+('Swap - Encargos'!AC21)*(1+SUM($B104:$B$228))</f>
        <v>170.95499999999998</v>
      </c>
      <c r="Q104" s="4">
        <f>Forward!Q104*(1+SUM($B104:$B$228))+(-'Swap - Encargos'!H21-'Swap - Encargos'!$M21)*(1+SUM($B104:$B$228))+('Swap - Encargos'!AD21)*(1+SUM($B104:$B$228))</f>
        <v>193.749</v>
      </c>
      <c r="R104" s="4">
        <f>Forward!R104*(1+SUM($B104:$B$228))+(-'Swap - Encargos'!I21-'Swap - Encargos'!$M21)*(1+SUM($B104:$B$228))+('Swap - Encargos'!AE21)*(1+SUM($B104:$B$228))</f>
        <v>189.19019999999998</v>
      </c>
      <c r="S104" s="4">
        <f>Forward!S104*(1+SUM($B104:$B$228))+(-'Swap - Encargos'!J21-'Swap - Encargos'!$M21)*(1+SUM($B104:$B$228))+('Swap - Encargos'!AF21)*(1+SUM($B104:$B$228))</f>
        <v>186.91079999999999</v>
      </c>
      <c r="T104" s="4">
        <f>Forward!T104*(1+SUM($B104:$B$228))+(-'Swap - Encargos'!K21-'Swap - Encargos'!$M21)*(1+SUM($B104:$B$228))+('Swap - Encargos'!AG21)*(1+SUM($B104:$B$228))</f>
        <v>186.91079999999999</v>
      </c>
      <c r="U104" s="4">
        <f>Forward!U104*(1+SUM($B104:$B$228))</f>
        <v>0</v>
      </c>
      <c r="V104" s="6"/>
      <c r="W104" s="20">
        <f t="shared" si="0"/>
        <v>151.01025000000001</v>
      </c>
      <c r="X104" s="20">
        <f t="shared" si="1"/>
        <v>223.86936040404035</v>
      </c>
      <c r="Y104" s="23">
        <f t="shared" si="2"/>
        <v>160.58373</v>
      </c>
      <c r="Z104" s="23">
        <f t="shared" si="3"/>
        <v>220.78866760606067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218.91711000000001</v>
      </c>
      <c r="AJ104" s="9">
        <f t="shared" si="8"/>
        <v>0.59178404646793359</v>
      </c>
      <c r="AK104" s="9">
        <f t="shared" si="9"/>
        <v>0.59178404646793359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Encargos'!$M22)*(1+SUM($B105:$B$228))+('Swap - Encargos'!Y22)*(1+SUM($B105:$B$228))</f>
        <v>145.72800000000001</v>
      </c>
      <c r="M105" s="4">
        <f>Forward!M105*(1+SUM($B105:$B$228))+(-'Swap - Encargos'!D22-'Swap - Encargos'!$M22)*(1+SUM($B105:$B$228))+('Swap - Encargos'!Z22)*(1+SUM($B105:$B$228))</f>
        <v>136.62</v>
      </c>
      <c r="N105" s="4">
        <f>Forward!N105*(1+SUM($B105:$B$228))+(-'Swap - Encargos'!E22-'Swap - Encargos'!$M22)*(1+SUM($B105:$B$228))+('Swap - Encargos'!AA22)*(1+SUM($B105:$B$228))</f>
        <v>153.69750000000002</v>
      </c>
      <c r="O105" s="4">
        <f>Forward!O105*(1+SUM($B105:$B$228))+(-'Swap - Encargos'!F22-'Swap - Encargos'!$M22)*(1+SUM($B105:$B$228))+('Swap - Encargos'!AB22)*(1+SUM($B105:$B$228))</f>
        <v>162.80549999999999</v>
      </c>
      <c r="P105" s="4">
        <f>Forward!P105*(1+SUM($B105:$B$228))+(-'Swap - Encargos'!G22-'Swap - Encargos'!$M22)*(1+SUM($B105:$B$228))+('Swap - Encargos'!AC22)*(1+SUM($B105:$B$228))</f>
        <v>179.88300000000001</v>
      </c>
      <c r="Q105" s="4">
        <f>Forward!Q105*(1+SUM($B105:$B$228))+(-'Swap - Encargos'!H22-'Swap - Encargos'!$M22)*(1+SUM($B105:$B$228))+('Swap - Encargos'!AD22)*(1+SUM($B105:$B$228))</f>
        <v>186.71400000000003</v>
      </c>
      <c r="R105" s="4">
        <f>Forward!R105*(1+SUM($B105:$B$228))+(-'Swap - Encargos'!I22-'Swap - Encargos'!$M22)*(1+SUM($B105:$B$228))+('Swap - Encargos'!AE22)*(1+SUM($B105:$B$228))</f>
        <v>187.85249999999999</v>
      </c>
      <c r="S105" s="4">
        <f>Forward!S105*(1+SUM($B105:$B$228))+(-'Swap - Encargos'!J22-'Swap - Encargos'!$M22)*(1+SUM($B105:$B$228))+('Swap - Encargos'!AF22)*(1+SUM($B105:$B$228))</f>
        <v>186.714</v>
      </c>
      <c r="T105" s="4">
        <f>Forward!T105*(1+SUM($B105:$B$228))+(-'Swap - Encargos'!K22-'Swap - Encargos'!$M22)*(1+SUM($B105:$B$228))+('Swap - Encargos'!AG22)*(1+SUM($B105:$B$228))</f>
        <v>181.0215</v>
      </c>
      <c r="U105" s="4">
        <f>Forward!U105*(1+SUM($B105:$B$228))</f>
        <v>0</v>
      </c>
      <c r="V105" s="6"/>
      <c r="W105" s="20">
        <f t="shared" si="0"/>
        <v>148.66912500000001</v>
      </c>
      <c r="X105" s="20">
        <f t="shared" si="1"/>
        <v>223.86936040404035</v>
      </c>
      <c r="Y105" s="23">
        <f t="shared" si="2"/>
        <v>160.52850000000001</v>
      </c>
      <c r="Z105" s="23">
        <f t="shared" si="3"/>
        <v>220.78866760606067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221.25823500000001</v>
      </c>
      <c r="AJ105" s="9">
        <f t="shared" si="8"/>
        <v>0.59811265379235534</v>
      </c>
      <c r="AK105" s="9">
        <f t="shared" si="9"/>
        <v>0.59811265379235534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Encargos'!$M23)*(1+SUM($B106:$B$228))+('Swap - Encargos'!Y23)*(1+SUM($B106:$B$228))</f>
        <v>143.0856</v>
      </c>
      <c r="M106" s="4">
        <f>Forward!M106*(1+SUM($B106:$B$228))+(-'Swap - Encargos'!D23-'Swap - Encargos'!$M23)*(1+SUM($B106:$B$228))+('Swap - Encargos'!Z23)*(1+SUM($B106:$B$228))</f>
        <v>136.27199999999999</v>
      </c>
      <c r="N106" s="4">
        <f>Forward!N106*(1+SUM($B106:$B$228))+(-'Swap - Encargos'!E23-'Swap - Encargos'!$M23)*(1+SUM($B106:$B$228))+('Swap - Encargos'!AA23)*(1+SUM($B106:$B$228))</f>
        <v>145.35679999999999</v>
      </c>
      <c r="O106" s="4">
        <f>Forward!O106*(1+SUM($B106:$B$228))+(-'Swap - Encargos'!F23-'Swap - Encargos'!$M23)*(1+SUM($B106:$B$228))+('Swap - Encargos'!AB23)*(1+SUM($B106:$B$228))</f>
        <v>155.57719999999998</v>
      </c>
      <c r="P106" s="4">
        <f>Forward!P106*(1+SUM($B106:$B$228))+(-'Swap - Encargos'!G23-'Swap - Encargos'!$M23)*(1+SUM($B106:$B$228))+('Swap - Encargos'!AC23)*(1+SUM($B106:$B$228))</f>
        <v>178.28920000000002</v>
      </c>
      <c r="Q106" s="4">
        <f>Forward!Q106*(1+SUM($B106:$B$228))+(-'Swap - Encargos'!H23-'Swap - Encargos'!$M23)*(1+SUM($B106:$B$228))+('Swap - Encargos'!AD23)*(1+SUM($B106:$B$228))</f>
        <v>186.23839999999998</v>
      </c>
      <c r="R106" s="4">
        <f>Forward!R106*(1+SUM($B106:$B$228))+(-'Swap - Encargos'!I23-'Swap - Encargos'!$M23)*(1+SUM($B106:$B$228))+('Swap - Encargos'!AE23)*(1+SUM($B106:$B$228))</f>
        <v>188.50960000000001</v>
      </c>
      <c r="S106" s="4">
        <f>Forward!S106*(1+SUM($B106:$B$228))+(-'Swap - Encargos'!J23-'Swap - Encargos'!$M23)*(1+SUM($B106:$B$228))+('Swap - Encargos'!AF23)*(1+SUM($B106:$B$228))</f>
        <v>182.83159999999998</v>
      </c>
      <c r="T106" s="4">
        <f>Forward!T106*(1+SUM($B106:$B$228))+(-'Swap - Encargos'!K23-'Swap - Encargos'!$M23)*(1+SUM($B106:$B$228))+('Swap - Encargos'!AG23)*(1+SUM($B106:$B$228))</f>
        <v>181.696</v>
      </c>
      <c r="U106" s="4">
        <f>Forward!U106*(1+SUM($B106:$B$228))</f>
        <v>0</v>
      </c>
      <c r="V106" s="6"/>
      <c r="W106" s="20">
        <f t="shared" si="0"/>
        <v>144.34737777777775</v>
      </c>
      <c r="X106" s="20">
        <f t="shared" si="1"/>
        <v>223.86936040404035</v>
      </c>
      <c r="Y106" s="23">
        <f t="shared" si="2"/>
        <v>157.46986666666666</v>
      </c>
      <c r="Z106" s="23">
        <f t="shared" si="3"/>
        <v>220.78866760606067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225.57998222222227</v>
      </c>
      <c r="AJ106" s="9">
        <f t="shared" si="8"/>
        <v>0.60979534528676727</v>
      </c>
      <c r="AK106" s="9">
        <f t="shared" si="9"/>
        <v>0.60979534528676727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Encargos'!$M24)*(1+SUM($B107:$B$228))+('Swap - Encargos'!Y24)*(1+SUM($B107:$B$228))</f>
        <v>146.15699999999998</v>
      </c>
      <c r="M107" s="4">
        <f>Forward!M107*(1+SUM($B107:$B$228))+(-'Swap - Encargos'!D24-'Swap - Encargos'!$M24)*(1+SUM($B107:$B$228))+('Swap - Encargos'!Z24)*(1+SUM($B107:$B$228))</f>
        <v>133.69399999999999</v>
      </c>
      <c r="N107" s="4">
        <f>Forward!N107*(1+SUM($B107:$B$228))+(-'Swap - Encargos'!E24-'Swap - Encargos'!$M24)*(1+SUM($B107:$B$228))+('Swap - Encargos'!AA24)*(1+SUM($B107:$B$228))</f>
        <v>154.08799999999999</v>
      </c>
      <c r="O107" s="4">
        <f>Forward!O107*(1+SUM($B107:$B$228))+(-'Swap - Encargos'!F24-'Swap - Encargos'!$M24)*(1+SUM($B107:$B$228))+('Swap - Encargos'!AB24)*(1+SUM($B107:$B$228))</f>
        <v>165.41800000000001</v>
      </c>
      <c r="P107" s="4">
        <f>Forward!P107*(1+SUM($B107:$B$228))+(-'Swap - Encargos'!G24-'Swap - Encargos'!$M24)*(1+SUM($B107:$B$228))+('Swap - Encargos'!AC24)*(1+SUM($B107:$B$228))</f>
        <v>168.81700000000001</v>
      </c>
      <c r="Q107" s="4">
        <f>Forward!Q107*(1+SUM($B107:$B$228))+(-'Swap - Encargos'!H24-'Swap - Encargos'!$M24)*(1+SUM($B107:$B$228))+('Swap - Encargos'!AD24)*(1+SUM($B107:$B$228))</f>
        <v>183.54599999999999</v>
      </c>
      <c r="R107" s="4">
        <f>Forward!R107*(1+SUM($B107:$B$228))+(-'Swap - Encargos'!I24-'Swap - Encargos'!$M24)*(1+SUM($B107:$B$228))+('Swap - Encargos'!AE24)*(1+SUM($B107:$B$228))</f>
        <v>185.81199999999998</v>
      </c>
      <c r="S107" s="4">
        <f>Forward!S107*(1+SUM($B107:$B$228))+(-'Swap - Encargos'!J24-'Swap - Encargos'!$M24)*(1+SUM($B107:$B$228))+('Swap - Encargos'!AF24)*(1+SUM($B107:$B$228))</f>
        <v>183.54599999999999</v>
      </c>
      <c r="T107" s="4">
        <f>Forward!T107*(1+SUM($B107:$B$228))+(-'Swap - Encargos'!K24-'Swap - Encargos'!$M24)*(1+SUM($B107:$B$228))+('Swap - Encargos'!AG24)*(1+SUM($B107:$B$228))</f>
        <v>180.14699999999999</v>
      </c>
      <c r="U107" s="4">
        <f>Forward!U107*(1+SUM($B107:$B$228))</f>
        <v>0</v>
      </c>
      <c r="V107" s="6"/>
      <c r="W107" s="20">
        <f t="shared" si="0"/>
        <v>149.46158333333335</v>
      </c>
      <c r="X107" s="20">
        <f t="shared" si="1"/>
        <v>223.86936040404035</v>
      </c>
      <c r="Y107" s="23">
        <f t="shared" si="2"/>
        <v>159.24314999999999</v>
      </c>
      <c r="Z107" s="23">
        <f t="shared" si="3"/>
        <v>220.78866760606067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220.46577666666667</v>
      </c>
      <c r="AJ107" s="9">
        <f t="shared" si="8"/>
        <v>0.59597045394713888</v>
      </c>
      <c r="AK107" s="9">
        <f t="shared" si="9"/>
        <v>0.59597045394713888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Encargos'!$M25)*(1+SUM($B108:$B$228))+('Swap - Encargos'!Y25)*(1+SUM($B108:$B$228))</f>
        <v>145.84739999999999</v>
      </c>
      <c r="M108" s="4">
        <f>Forward!M108*(1+SUM($B108:$B$228))+(-'Swap - Encargos'!D25-'Swap - Encargos'!$M25)*(1+SUM($B108:$B$228))+('Swap - Encargos'!Z25)*(1+SUM($B108:$B$228))</f>
        <v>150.3698</v>
      </c>
      <c r="N108" s="4">
        <f>Forward!N108*(1+SUM($B108:$B$228))+(-'Swap - Encargos'!E25-'Swap - Encargos'!$M25)*(1+SUM($B108:$B$228))+('Swap - Encargos'!AA25)*(1+SUM($B108:$B$228))</f>
        <v>167.3288</v>
      </c>
      <c r="O108" s="4">
        <f>Forward!O108*(1+SUM($B108:$B$228))+(-'Swap - Encargos'!F25-'Swap - Encargos'!$M25)*(1+SUM($B108:$B$228))+('Swap - Encargos'!AB25)*(1+SUM($B108:$B$228))</f>
        <v>171.85120000000001</v>
      </c>
      <c r="P108" s="4">
        <f>Forward!P108*(1+SUM($B108:$B$228))+(-'Swap - Encargos'!G25-'Swap - Encargos'!$M25)*(1+SUM($B108:$B$228))+('Swap - Encargos'!AC25)*(1+SUM($B108:$B$228))</f>
        <v>171.85120000000001</v>
      </c>
      <c r="Q108" s="4">
        <f>Forward!Q108*(1+SUM($B108:$B$228))+(-'Swap - Encargos'!H25-'Swap - Encargos'!$M25)*(1+SUM($B108:$B$228))+('Swap - Encargos'!AD25)*(1+SUM($B108:$B$228))</f>
        <v>186.54900000000001</v>
      </c>
      <c r="R108" s="4">
        <f>Forward!R108*(1+SUM($B108:$B$228))+(-'Swap - Encargos'!I25-'Swap - Encargos'!$M25)*(1+SUM($B108:$B$228))+('Swap - Encargos'!AE25)*(1+SUM($B108:$B$228))</f>
        <v>185.41840000000002</v>
      </c>
      <c r="S108" s="4">
        <f>Forward!S108*(1+SUM($B108:$B$228))+(-'Swap - Encargos'!J25-'Swap - Encargos'!$M25)*(1+SUM($B108:$B$228))+('Swap - Encargos'!AF25)*(1+SUM($B108:$B$228))</f>
        <v>184.2878</v>
      </c>
      <c r="T108" s="4">
        <f>Forward!T108*(1+SUM($B108:$B$228))+(-'Swap - Encargos'!K25-'Swap - Encargos'!$M25)*(1+SUM($B108:$B$228))+('Swap - Encargos'!AG25)*(1+SUM($B108:$B$228))</f>
        <v>182.0266</v>
      </c>
      <c r="U108" s="4">
        <f>Forward!U108*(1+SUM($B108:$B$228))</f>
        <v>0</v>
      </c>
      <c r="V108" s="6"/>
      <c r="W108" s="20">
        <f t="shared" si="0"/>
        <v>161.73861111111111</v>
      </c>
      <c r="X108" s="20">
        <f t="shared" si="1"/>
        <v>223.86936040404035</v>
      </c>
      <c r="Y108" s="23">
        <f t="shared" si="2"/>
        <v>168.23327999999998</v>
      </c>
      <c r="Z108" s="23">
        <f t="shared" si="3"/>
        <v>220.78866760606067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208.18874888888891</v>
      </c>
      <c r="AJ108" s="9">
        <f t="shared" si="8"/>
        <v>0.56278278224375966</v>
      </c>
      <c r="AK108" s="9">
        <f t="shared" si="9"/>
        <v>0.56278278224375966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Encargos'!$M26)*(1+SUM($B109:$B$228))+('Swap - Encargos'!Y26)*(1+SUM($B109:$B$228))</f>
        <v>146.61399999999998</v>
      </c>
      <c r="M109" s="4">
        <f>Forward!M109*(1+SUM($B109:$B$228))+(-'Swap - Encargos'!D26-'Swap - Encargos'!$M26)*(1+SUM($B109:$B$228))+('Swap - Encargos'!Z26)*(1+SUM($B109:$B$228))</f>
        <v>148.86959999999999</v>
      </c>
      <c r="N109" s="4">
        <f>Forward!N109*(1+SUM($B109:$B$228))+(-'Swap - Encargos'!E26-'Swap - Encargos'!$M26)*(1+SUM($B109:$B$228))+('Swap - Encargos'!AA26)*(1+SUM($B109:$B$228))</f>
        <v>181.57580000000002</v>
      </c>
      <c r="O109" s="4">
        <f>Forward!O109*(1+SUM($B109:$B$228))+(-'Swap - Encargos'!F26-'Swap - Encargos'!$M26)*(1+SUM($B109:$B$228))+('Swap - Encargos'!AB26)*(1+SUM($B109:$B$228))</f>
        <v>188.3426</v>
      </c>
      <c r="P109" s="4">
        <f>Forward!P109*(1+SUM($B109:$B$228))+(-'Swap - Encargos'!G26-'Swap - Encargos'!$M26)*(1+SUM($B109:$B$228))+('Swap - Encargos'!AC26)*(1+SUM($B109:$B$228))</f>
        <v>191.72599999999997</v>
      </c>
      <c r="Q109" s="4">
        <f>Forward!Q109*(1+SUM($B109:$B$228))+(-'Swap - Encargos'!H26-'Swap - Encargos'!$M26)*(1+SUM($B109:$B$228))+('Swap - Encargos'!AD26)*(1+SUM($B109:$B$228))</f>
        <v>193.98159999999996</v>
      </c>
      <c r="R109" s="4">
        <f>Forward!R109*(1+SUM($B109:$B$228))+(-'Swap - Encargos'!I26-'Swap - Encargos'!$M26)*(1+SUM($B109:$B$228))+('Swap - Encargos'!AE26)*(1+SUM($B109:$B$228))</f>
        <v>196.23719999999997</v>
      </c>
      <c r="S109" s="4">
        <f>Forward!S109*(1+SUM($B109:$B$228))+(-'Swap - Encargos'!J26-'Swap - Encargos'!$M26)*(1+SUM($B109:$B$228))+('Swap - Encargos'!AF26)*(1+SUM($B109:$B$228))</f>
        <v>193.98159999999996</v>
      </c>
      <c r="T109" s="4">
        <f>Forward!T109*(1+SUM($B109:$B$228))+(-'Swap - Encargos'!K26-'Swap - Encargos'!$M26)*(1+SUM($B109:$B$228))+('Swap - Encargos'!AG26)*(1+SUM($B109:$B$228))</f>
        <v>191.726</v>
      </c>
      <c r="U109" s="4">
        <f>Forward!U109*(1+SUM($B109:$B$228))</f>
        <v>0</v>
      </c>
      <c r="V109" s="6"/>
      <c r="W109" s="20">
        <f t="shared" si="0"/>
        <v>171.77020555555555</v>
      </c>
      <c r="X109" s="20">
        <f t="shared" si="1"/>
        <v>223.86936040404035</v>
      </c>
      <c r="Y109" s="23">
        <f t="shared" si="2"/>
        <v>180.10965999999999</v>
      </c>
      <c r="Z109" s="23">
        <f t="shared" si="3"/>
        <v>220.78866760606067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198.15715444444447</v>
      </c>
      <c r="AJ109" s="9">
        <f t="shared" si="8"/>
        <v>0.53566504095410639</v>
      </c>
      <c r="AK109" s="9">
        <f t="shared" si="9"/>
        <v>0.53566504095410639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Encargos'!$M27)*(1+SUM($B110:$B$228))+('Swap - Encargos'!Z27)*(1+SUM($B110:$B$228))</f>
        <v>151.875</v>
      </c>
      <c r="N110" s="4">
        <f>Forward!N110*(1+SUM($B110:$B$228))+(-'Swap - Encargos'!E27-'Swap - Encargos'!$M27)*(1+SUM($B110:$B$228))+('Swap - Encargos'!AA27)*(1+SUM($B110:$B$228))</f>
        <v>164.25</v>
      </c>
      <c r="O110" s="4">
        <f>Forward!O110*(1+SUM($B110:$B$228))+(-'Swap - Encargos'!F27-'Swap - Encargos'!$M27)*(1+SUM($B110:$B$228))+('Swap - Encargos'!AB27)*(1+SUM($B110:$B$228))</f>
        <v>177.75</v>
      </c>
      <c r="P110" s="4">
        <f>Forward!P110*(1+SUM($B110:$B$228))+(-'Swap - Encargos'!G27-'Swap - Encargos'!$M27)*(1+SUM($B110:$B$228))+('Swap - Encargos'!AC27)*(1+SUM($B110:$B$228))</f>
        <v>205.875</v>
      </c>
      <c r="Q110" s="4">
        <f>Forward!Q110*(1+SUM($B110:$B$228))+(-'Swap - Encargos'!H27-'Swap - Encargos'!$M27)*(1+SUM($B110:$B$228))+('Swap - Encargos'!AD27)*(1+SUM($B110:$B$228))</f>
        <v>203.625</v>
      </c>
      <c r="R110" s="4">
        <f>Forward!R110*(1+SUM($B110:$B$228))+(-'Swap - Encargos'!I27-'Swap - Encargos'!$M27)*(1+SUM($B110:$B$228))+('Swap - Encargos'!AE27)*(1+SUM($B110:$B$228))</f>
        <v>205.875</v>
      </c>
      <c r="S110" s="4">
        <f>Forward!S110*(1+SUM($B110:$B$228))+(-'Swap - Encargos'!J27-'Swap - Encargos'!$M27)*(1+SUM($B110:$B$228))+('Swap - Encargos'!AF27)*(1+SUM($B110:$B$228))</f>
        <v>202.5</v>
      </c>
      <c r="T110" s="4">
        <f>Forward!T110*(1+SUM($B110:$B$228))+(-'Swap - Encargos'!K27-'Swap - Encargos'!$M27)*(1+SUM($B110:$B$228))+('Swap - Encargos'!AG27)*(1+SUM($B110:$B$228))</f>
        <v>200.25</v>
      </c>
      <c r="U110" s="4">
        <f>Forward!U110*(1+SUM($B110:$B$228))</f>
        <v>0</v>
      </c>
      <c r="V110" s="6"/>
      <c r="W110" s="20">
        <f t="shared" si="0"/>
        <v>164.625</v>
      </c>
      <c r="X110" s="20">
        <f t="shared" si="1"/>
        <v>223.86936040404035</v>
      </c>
      <c r="Y110" s="23">
        <f t="shared" si="2"/>
        <v>180.67500000000001</v>
      </c>
      <c r="Z110" s="23">
        <f t="shared" si="3"/>
        <v>220.78866760606067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225.1875</v>
      </c>
      <c r="AJ110" s="9">
        <f t="shared" si="8"/>
        <v>0.57768157768157768</v>
      </c>
      <c r="AK110" s="9">
        <f t="shared" si="9"/>
        <v>0.57768157768157768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Encargos'!$M28)*(1+SUM($B111:$B$228))+('Swap - Encargos'!Z28)*(1+SUM($B111:$B$228))</f>
        <v>191.6568</v>
      </c>
      <c r="N111" s="4">
        <f>Forward!N111*(1+SUM($B111:$B$228))+(-'Swap - Encargos'!E28-'Swap - Encargos'!$M28)*(1+SUM($B111:$B$228))+('Swap - Encargos'!AA28)*(1+SUM($B111:$B$228))</f>
        <v>256.66320000000002</v>
      </c>
      <c r="O111" s="4">
        <f>Forward!O111*(1+SUM($B111:$B$228))+(-'Swap - Encargos'!F28-'Swap - Encargos'!$M28)*(1+SUM($B111:$B$228))+('Swap - Encargos'!AB28)*(1+SUM($B111:$B$228))</f>
        <v>252.18</v>
      </c>
      <c r="P111" s="4">
        <f>Forward!P111*(1+SUM($B111:$B$228))+(-'Swap - Encargos'!G28-'Swap - Encargos'!$M28)*(1+SUM($B111:$B$228))+('Swap - Encargos'!AC28)*(1+SUM($B111:$B$228))</f>
        <v>240.97200000000001</v>
      </c>
      <c r="Q111" s="4">
        <f>Forward!Q111*(1+SUM($B111:$B$228))+(-'Swap - Encargos'!H28-'Swap - Encargos'!$M28)*(1+SUM($B111:$B$228))+('Swap - Encargos'!AD28)*(1+SUM($B111:$B$228))</f>
        <v>232.00559999999999</v>
      </c>
      <c r="R111" s="4">
        <f>Forward!R111*(1+SUM($B111:$B$228))+(-'Swap - Encargos'!I28-'Swap - Encargos'!$M28)*(1+SUM($B111:$B$228))+('Swap - Encargos'!AE28)*(1+SUM($B111:$B$228))</f>
        <v>225.2808</v>
      </c>
      <c r="S111" s="4">
        <f>Forward!S111*(1+SUM($B111:$B$228))+(-'Swap - Encargos'!J28-'Swap - Encargos'!$M28)*(1+SUM($B111:$B$228))+('Swap - Encargos'!AF28)*(1+SUM($B111:$B$228))</f>
        <v>220.79759999999999</v>
      </c>
      <c r="T111" s="4">
        <f>Forward!T111*(1+SUM($B111:$B$228))+(-'Swap - Encargos'!K28-'Swap - Encargos'!$M28)*(1+SUM($B111:$B$228))+('Swap - Encargos'!AG28)*(1+SUM($B111:$B$228))</f>
        <v>215.1936</v>
      </c>
      <c r="U111" s="4">
        <f>Forward!U111*(1+SUM($B111:$B$228))</f>
        <v>0</v>
      </c>
      <c r="V111" s="6"/>
      <c r="W111" s="20">
        <f t="shared" si="0"/>
        <v>234.86986666666664</v>
      </c>
      <c r="X111" s="20">
        <f t="shared" si="1"/>
        <v>223.86936040404035</v>
      </c>
      <c r="Y111" s="23">
        <f t="shared" si="2"/>
        <v>235.25592</v>
      </c>
      <c r="Z111" s="23">
        <f t="shared" si="3"/>
        <v>220.78866760606067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154.94263333333336</v>
      </c>
      <c r="AJ111" s="9">
        <f t="shared" si="8"/>
        <v>0.39747989952434404</v>
      </c>
      <c r="AK111" s="9">
        <f t="shared" si="9"/>
        <v>0.39747989952434404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Encargos'!$M29)*(1+SUM($B112:$B$228))+('Swap - Encargos'!Z29)*(1+SUM($B112:$B$228))</f>
        <v>198.02500000000003</v>
      </c>
      <c r="N112" s="4">
        <f>Forward!N112*(1+SUM($B112:$B$228))+(-'Swap - Encargos'!E29-'Swap - Encargos'!$M29)*(1+SUM($B112:$B$228))+('Swap - Encargos'!AA29)*(1+SUM($B112:$B$228))</f>
        <v>233.625</v>
      </c>
      <c r="O112" s="4">
        <f>Forward!O112*(1+SUM($B112:$B$228))+(-'Swap - Encargos'!F29-'Swap - Encargos'!$M29)*(1+SUM($B112:$B$228))+('Swap - Encargos'!AB29)*(1+SUM($B112:$B$228))</f>
        <v>230.28749999999999</v>
      </c>
      <c r="P112" s="4">
        <f>Forward!P112*(1+SUM($B112:$B$228))+(-'Swap - Encargos'!G29-'Swap - Encargos'!$M29)*(1+SUM($B112:$B$228))+('Swap - Encargos'!AC29)*(1+SUM($B112:$B$228))</f>
        <v>220.27500000000003</v>
      </c>
      <c r="Q112" s="4">
        <f>Forward!Q112*(1+SUM($B112:$B$228))+(-'Swap - Encargos'!H29-'Swap - Encargos'!$M29)*(1+SUM($B112:$B$228))+('Swap - Encargos'!AD29)*(1+SUM($B112:$B$228))</f>
        <v>225.83750000000001</v>
      </c>
      <c r="R112" s="4">
        <f>Forward!R112*(1+SUM($B112:$B$228))+(-'Swap - Encargos'!I29-'Swap - Encargos'!$M29)*(1+SUM($B112:$B$228))+('Swap - Encargos'!AE29)*(1+SUM($B112:$B$228))</f>
        <v>224.72500000000002</v>
      </c>
      <c r="S112" s="4">
        <f>Forward!S112*(1+SUM($B112:$B$228))+(-'Swap - Encargos'!J29-'Swap - Encargos'!$M29)*(1+SUM($B112:$B$228))+('Swap - Encargos'!AF29)*(1+SUM($B112:$B$228))</f>
        <v>221.38750000000002</v>
      </c>
      <c r="T112" s="4">
        <f>Forward!T112*(1+SUM($B112:$B$228))+(-'Swap - Encargos'!K29-'Swap - Encargos'!$M29)*(1+SUM($B112:$B$228))+('Swap - Encargos'!AG29)*(1+SUM($B112:$B$228))</f>
        <v>213.60000000000002</v>
      </c>
      <c r="U112" s="4">
        <f>Forward!U112*(1+SUM($B112:$B$228))</f>
        <v>0</v>
      </c>
      <c r="V112" s="6"/>
      <c r="W112" s="20">
        <f t="shared" si="0"/>
        <v>221.88194444444446</v>
      </c>
      <c r="X112" s="20">
        <f t="shared" si="1"/>
        <v>223.86936040404035</v>
      </c>
      <c r="Y112" s="23">
        <f t="shared" si="2"/>
        <v>222.5</v>
      </c>
      <c r="Z112" s="23">
        <f t="shared" si="3"/>
        <v>220.78866760606067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167.93055555555554</v>
      </c>
      <c r="AJ112" s="9">
        <f t="shared" si="8"/>
        <v>0.43079828265013448</v>
      </c>
      <c r="AK112" s="9">
        <f t="shared" si="9"/>
        <v>0.43079828265013448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Encargos'!$M30)*(1+SUM($B113:$B$228))+('Swap - Encargos'!Z30)*(1+SUM($B113:$B$228))</f>
        <v>178.85489999999999</v>
      </c>
      <c r="N113" s="4">
        <f>Forward!N113*(1+SUM($B113:$B$228))+(-'Swap - Encargos'!E30-'Swap - Encargos'!$M30)*(1+SUM($B113:$B$228))+('Swap - Encargos'!AA30)*(1+SUM($B113:$B$228))</f>
        <v>208.8492</v>
      </c>
      <c r="O113" s="4">
        <f>Forward!O113*(1+SUM($B113:$B$228))+(-'Swap - Encargos'!F30-'Swap - Encargos'!$M30)*(1+SUM($B113:$B$228))+('Swap - Encargos'!AB30)*(1+SUM($B113:$B$228))</f>
        <v>216.62549999999999</v>
      </c>
      <c r="P113" s="4">
        <f>Forward!P113*(1+SUM($B113:$B$228))+(-'Swap - Encargos'!G30-'Swap - Encargos'!$M30)*(1+SUM($B113:$B$228))+('Swap - Encargos'!AC30)*(1+SUM($B113:$B$228))</f>
        <v>216.62549999999999</v>
      </c>
      <c r="Q113" s="4">
        <f>Forward!Q113*(1+SUM($B113:$B$228))+(-'Swap - Encargos'!H30-'Swap - Encargos'!$M30)*(1+SUM($B113:$B$228))+('Swap - Encargos'!AD30)*(1+SUM($B113:$B$228))</f>
        <v>212.18190000000001</v>
      </c>
      <c r="R113" s="4">
        <f>Forward!R113*(1+SUM($B113:$B$228))+(-'Swap - Encargos'!I30-'Swap - Encargos'!$M30)*(1+SUM($B113:$B$228))+('Swap - Encargos'!AE30)*(1+SUM($B113:$B$228))</f>
        <v>207.73830000000001</v>
      </c>
      <c r="S113" s="4">
        <f>Forward!S113*(1+SUM($B113:$B$228))+(-'Swap - Encargos'!J30-'Swap - Encargos'!$M30)*(1+SUM($B113:$B$228))+('Swap - Encargos'!AF30)*(1+SUM($B113:$B$228))</f>
        <v>204.40559999999999</v>
      </c>
      <c r="T113" s="4">
        <f>Forward!T113*(1+SUM($B113:$B$228))+(-'Swap - Encargos'!K30-'Swap - Encargos'!$M30)*(1+SUM($B113:$B$228))+('Swap - Encargos'!AG30)*(1+SUM($B113:$B$228))</f>
        <v>197.74020000000002</v>
      </c>
      <c r="U113" s="4">
        <f>Forward!U113*(1+SUM($B113:$B$228))</f>
        <v>0</v>
      </c>
      <c r="V113" s="6"/>
      <c r="W113" s="20">
        <f t="shared" si="0"/>
        <v>204.59074999999999</v>
      </c>
      <c r="X113" s="20">
        <f t="shared" si="1"/>
        <v>223.86936040404035</v>
      </c>
      <c r="Y113" s="23">
        <f t="shared" si="2"/>
        <v>208.07157000000001</v>
      </c>
      <c r="Z113" s="23">
        <f t="shared" si="3"/>
        <v>220.78866760606067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185.22175000000001</v>
      </c>
      <c r="AJ113" s="9">
        <f t="shared" si="8"/>
        <v>0.47515600448933787</v>
      </c>
      <c r="AK113" s="9">
        <f t="shared" si="9"/>
        <v>0.47515600448933787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Encargos'!$M31)*(1+SUM($B114:$B$228))+('Swap - Encargos'!Z31)*(1+SUM($B114:$B$228))</f>
        <v>147.24430000000001</v>
      </c>
      <c r="N114" s="4">
        <f>Forward!N114*(1+SUM($B114:$B$228))+(-'Swap - Encargos'!E31-'Swap - Encargos'!$M31)*(1+SUM($B114:$B$228))+('Swap - Encargos'!AA31)*(1+SUM($B114:$B$228))</f>
        <v>189.3141</v>
      </c>
      <c r="O114" s="4">
        <f>Forward!O114*(1+SUM($B114:$B$228))+(-'Swap - Encargos'!F31-'Swap - Encargos'!$M31)*(1+SUM($B114:$B$228))+('Swap - Encargos'!AB31)*(1+SUM($B114:$B$228))</f>
        <v>207.02770000000001</v>
      </c>
      <c r="P114" s="4">
        <f>Forward!P114*(1+SUM($B114:$B$228))+(-'Swap - Encargos'!G31-'Swap - Encargos'!$M31)*(1+SUM($B114:$B$228))+('Swap - Encargos'!AC31)*(1+SUM($B114:$B$228))</f>
        <v>205.92060000000001</v>
      </c>
      <c r="Q114" s="4">
        <f>Forward!Q114*(1+SUM($B114:$B$228))+(-'Swap - Encargos'!H31-'Swap - Encargos'!$M31)*(1+SUM($B114:$B$228))+('Swap - Encargos'!AD31)*(1+SUM($B114:$B$228))</f>
        <v>201.4922</v>
      </c>
      <c r="R114" s="4">
        <f>Forward!R114*(1+SUM($B114:$B$228))+(-'Swap - Encargos'!I31-'Swap - Encargos'!$M31)*(1+SUM($B114:$B$228))+('Swap - Encargos'!AE31)*(1+SUM($B114:$B$228))</f>
        <v>197.06379999999999</v>
      </c>
      <c r="S114" s="4">
        <f>Forward!S114*(1+SUM($B114:$B$228))+(-'Swap - Encargos'!J31-'Swap - Encargos'!$M31)*(1+SUM($B114:$B$228))+('Swap - Encargos'!AF31)*(1+SUM($B114:$B$228))</f>
        <v>190.42119999999997</v>
      </c>
      <c r="T114" s="4">
        <f>Forward!T114*(1+SUM($B114:$B$228))+(-'Swap - Encargos'!K31-'Swap - Encargos'!$M31)*(1+SUM($B114:$B$228))+('Swap - Encargos'!AG31)*(1+SUM($B114:$B$228))</f>
        <v>188.20699999999999</v>
      </c>
      <c r="U114" s="4">
        <f>Forward!U114*(1+SUM($B114:$B$228))</f>
        <v>0</v>
      </c>
      <c r="V114" s="6"/>
      <c r="W114" s="20">
        <f t="shared" si="0"/>
        <v>187.71495555555555</v>
      </c>
      <c r="X114" s="20">
        <f t="shared" si="1"/>
        <v>223.86936040404035</v>
      </c>
      <c r="Y114" s="23">
        <f t="shared" si="2"/>
        <v>193.52108000000001</v>
      </c>
      <c r="Z114" s="23">
        <f t="shared" si="3"/>
        <v>220.78866760606067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202.09754444444445</v>
      </c>
      <c r="AJ114" s="9">
        <f t="shared" si="8"/>
        <v>0.51844808579623392</v>
      </c>
      <c r="AK114" s="9">
        <f t="shared" si="9"/>
        <v>0.51844808579623392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Encargos'!$M32)*(1+SUM($B115:$B$228))+('Swap - Encargos'!Z32)*(1+SUM($B115:$B$228))</f>
        <v>208.3725</v>
      </c>
      <c r="N115" s="4">
        <f>Forward!N115*(1+SUM($B115:$B$228))+(-'Swap - Encargos'!E32-'Swap - Encargos'!$M32)*(1+SUM($B115:$B$228))+('Swap - Encargos'!AA32)*(1+SUM($B115:$B$228))</f>
        <v>224.91000000000003</v>
      </c>
      <c r="O115" s="4">
        <f>Forward!O115*(1+SUM($B115:$B$228))+(-'Swap - Encargos'!F32-'Swap - Encargos'!$M32)*(1+SUM($B115:$B$228))+('Swap - Encargos'!AB32)*(1+SUM($B115:$B$228))</f>
        <v>221.60250000000002</v>
      </c>
      <c r="P115" s="4">
        <f>Forward!P115*(1+SUM($B115:$B$228))+(-'Swap - Encargos'!G32-'Swap - Encargos'!$M32)*(1+SUM($B115:$B$228))+('Swap - Encargos'!AC32)*(1+SUM($B115:$B$228))</f>
        <v>212.78250000000003</v>
      </c>
      <c r="Q115" s="4">
        <f>Forward!Q115*(1+SUM($B115:$B$228))+(-'Swap - Encargos'!H32-'Swap - Encargos'!$M32)*(1+SUM($B115:$B$228))+('Swap - Encargos'!AD32)*(1+SUM($B115:$B$228))</f>
        <v>211.68</v>
      </c>
      <c r="R115" s="4">
        <f>Forward!R115*(1+SUM($B115:$B$228))+(-'Swap - Encargos'!I32-'Swap - Encargos'!$M32)*(1+SUM($B115:$B$228))+('Swap - Encargos'!AE32)*(1+SUM($B115:$B$228))</f>
        <v>206.16750000000002</v>
      </c>
      <c r="S115" s="4">
        <f>Forward!S115*(1+SUM($B115:$B$228))+(-'Swap - Encargos'!J32-'Swap - Encargos'!$M32)*(1+SUM($B115:$B$228))+('Swap - Encargos'!AF32)*(1+SUM($B115:$B$228))</f>
        <v>200.655</v>
      </c>
      <c r="T115" s="4">
        <f>Forward!T115*(1+SUM($B115:$B$228))+(-'Swap - Encargos'!K32-'Swap - Encargos'!$M32)*(1+SUM($B115:$B$228))+('Swap - Encargos'!AG32)*(1+SUM($B115:$B$228))</f>
        <v>196.245</v>
      </c>
      <c r="U115" s="4">
        <f>Forward!U115*(1+SUM($B115:$B$228))</f>
        <v>0</v>
      </c>
      <c r="V115" s="6"/>
      <c r="W115" s="20">
        <f t="shared" si="0"/>
        <v>218.90750000000003</v>
      </c>
      <c r="X115" s="20">
        <f t="shared" si="1"/>
        <v>223.86936040404035</v>
      </c>
      <c r="Y115" s="23">
        <f t="shared" si="2"/>
        <v>215.68575000000001</v>
      </c>
      <c r="Z115" s="23">
        <f t="shared" si="3"/>
        <v>220.78866760606067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170.90499999999997</v>
      </c>
      <c r="AJ115" s="9">
        <f t="shared" si="8"/>
        <v>0.43842873176206504</v>
      </c>
      <c r="AK115" s="9">
        <f t="shared" si="9"/>
        <v>0.43842873176206504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Encargos'!$M33)*(1+SUM($B116:$B$228))+('Swap - Encargos'!Z33)*(1+SUM($B116:$B$228))</f>
        <v>271.79880000000003</v>
      </c>
      <c r="N116" s="4">
        <f>Forward!N116*(1+SUM($B116:$B$228))+(-'Swap - Encargos'!E33-'Swap - Encargos'!$M33)*(1+SUM($B116:$B$228))+('Swap - Encargos'!AA33)*(1+SUM($B116:$B$228))</f>
        <v>247.59000000000003</v>
      </c>
      <c r="O116" s="4">
        <f>Forward!O116*(1+SUM($B116:$B$228))+(-'Swap - Encargos'!F33-'Swap - Encargos'!$M33)*(1+SUM($B116:$B$228))+('Swap - Encargos'!AB33)*(1+SUM($B116:$B$228))</f>
        <v>233.28480000000002</v>
      </c>
      <c r="P116" s="4">
        <f>Forward!P116*(1+SUM($B116:$B$228))+(-'Swap - Encargos'!G33-'Swap - Encargos'!$M33)*(1+SUM($B116:$B$228))+('Swap - Encargos'!AC33)*(1+SUM($B116:$B$228))</f>
        <v>214.578</v>
      </c>
      <c r="Q116" s="4">
        <f>Forward!Q116*(1+SUM($B116:$B$228))+(-'Swap - Encargos'!H33-'Swap - Encargos'!$M33)*(1+SUM($B116:$B$228))+('Swap - Encargos'!AD33)*(1+SUM($B116:$B$228))</f>
        <v>211.27680000000001</v>
      </c>
      <c r="R116" s="4">
        <f>Forward!R116*(1+SUM($B116:$B$228))+(-'Swap - Encargos'!I33-'Swap - Encargos'!$M33)*(1+SUM($B116:$B$228))+('Swap - Encargos'!AE33)*(1+SUM($B116:$B$228))</f>
        <v>204.67440000000002</v>
      </c>
      <c r="S116" s="4">
        <f>Forward!S116*(1+SUM($B116:$B$228))+(-'Swap - Encargos'!J33-'Swap - Encargos'!$M33)*(1+SUM($B116:$B$228))+('Swap - Encargos'!AF33)*(1+SUM($B116:$B$228))</f>
        <v>202.4736</v>
      </c>
      <c r="T116" s="4">
        <f>Forward!T116*(1+SUM($B116:$B$228))+(-'Swap - Encargos'!K33-'Swap - Encargos'!$M33)*(1+SUM($B116:$B$228))+('Swap - Encargos'!AG33)*(1+SUM($B116:$B$228))</f>
        <v>193.6704</v>
      </c>
      <c r="U116" s="4">
        <f>Forward!U116*(1+SUM($B116:$B$228))</f>
        <v>0</v>
      </c>
      <c r="V116" s="6"/>
      <c r="W116" s="20">
        <f t="shared" si="0"/>
        <v>241.35440000000006</v>
      </c>
      <c r="X116" s="20">
        <f t="shared" si="1"/>
        <v>223.86936040404035</v>
      </c>
      <c r="Y116" s="23">
        <f t="shared" si="2"/>
        <v>228.99324000000004</v>
      </c>
      <c r="Z116" s="23">
        <f t="shared" si="3"/>
        <v>220.78866760606067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148.45809999999994</v>
      </c>
      <c r="AJ116" s="9">
        <f t="shared" si="8"/>
        <v>0.38084489337822658</v>
      </c>
      <c r="AK116" s="9">
        <f t="shared" si="9"/>
        <v>0.38084489337822658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Encargos'!$M34)*(1+SUM($B117:$B$228))+('Swap - Encargos'!Z34)*(1+SUM($B117:$B$228))</f>
        <v>216.03020000000004</v>
      </c>
      <c r="N117" s="4">
        <f>Forward!N117*(1+SUM($B117:$B$228))+(-'Swap - Encargos'!E34-'Swap - Encargos'!$M34)*(1+SUM($B117:$B$228))+('Swap - Encargos'!AA34)*(1+SUM($B117:$B$228))</f>
        <v>235.76900000000001</v>
      </c>
      <c r="O117" s="4">
        <f>Forward!O117*(1+SUM($B117:$B$228))+(-'Swap - Encargos'!F34-'Swap - Encargos'!$M34)*(1+SUM($B117:$B$228))+('Swap - Encargos'!AB34)*(1+SUM($B117:$B$228))</f>
        <v>225.89960000000002</v>
      </c>
      <c r="P117" s="4">
        <f>Forward!P117*(1+SUM($B117:$B$228))+(-'Swap - Encargos'!G34-'Swap - Encargos'!$M34)*(1+SUM($B117:$B$228))+('Swap - Encargos'!AC34)*(1+SUM($B117:$B$228))</f>
        <v>213.83700000000002</v>
      </c>
      <c r="Q117" s="4">
        <f>Forward!Q117*(1+SUM($B117:$B$228))+(-'Swap - Encargos'!H34-'Swap - Encargos'!$M34)*(1+SUM($B117:$B$228))+('Swap - Encargos'!AD34)*(1+SUM($B117:$B$228))</f>
        <v>205.0642</v>
      </c>
      <c r="R117" s="4">
        <f>Forward!R117*(1+SUM($B117:$B$228))+(-'Swap - Encargos'!I34-'Swap - Encargos'!$M34)*(1+SUM($B117:$B$228))+('Swap - Encargos'!AE34)*(1+SUM($B117:$B$228))</f>
        <v>201.77440000000001</v>
      </c>
      <c r="S117" s="4">
        <f>Forward!S117*(1+SUM($B117:$B$228))+(-'Swap - Encargos'!J34-'Swap - Encargos'!$M34)*(1+SUM($B117:$B$228))+('Swap - Encargos'!AF34)*(1+SUM($B117:$B$228))</f>
        <v>196.29140000000001</v>
      </c>
      <c r="T117" s="4">
        <f>Forward!T117*(1+SUM($B117:$B$228))+(-'Swap - Encargos'!K34-'Swap - Encargos'!$M34)*(1+SUM($B117:$B$228))+('Swap - Encargos'!AG34)*(1+SUM($B117:$B$228))</f>
        <v>195.19480000000001</v>
      </c>
      <c r="U117" s="4">
        <f>Forward!U117*(1+SUM($B117:$B$228))</f>
        <v>0</v>
      </c>
      <c r="V117" s="6"/>
      <c r="W117" s="20">
        <f t="shared" si="0"/>
        <v>225.4731444444445</v>
      </c>
      <c r="X117" s="20">
        <f t="shared" si="1"/>
        <v>223.86936040404035</v>
      </c>
      <c r="Y117" s="23">
        <f t="shared" si="2"/>
        <v>217.65682333333334</v>
      </c>
      <c r="Z117" s="23">
        <f t="shared" si="3"/>
        <v>220.78866760606067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164.3393555555555</v>
      </c>
      <c r="AJ117" s="9">
        <f t="shared" si="8"/>
        <v>0.4215856483708334</v>
      </c>
      <c r="AK117" s="9">
        <f t="shared" si="9"/>
        <v>0.4215856483708334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Encargos'!$M35)*(1+SUM($B118:$B$228))+('Swap - Encargos'!Z35)*(1+SUM($B118:$B$228))</f>
        <v>263.8227</v>
      </c>
      <c r="N118" s="4">
        <f>Forward!N118*(1+SUM($B118:$B$228))+(-'Swap - Encargos'!E35-'Swap - Encargos'!$M35)*(1+SUM($B118:$B$228))+('Swap - Encargos'!AA35)*(1+SUM($B118:$B$228))</f>
        <v>240.834</v>
      </c>
      <c r="O118" s="4">
        <f>Forward!O118*(1+SUM($B118:$B$228))+(-'Swap - Encargos'!F35-'Swap - Encargos'!$M35)*(1+SUM($B118:$B$228))+('Swap - Encargos'!AB35)*(1+SUM($B118:$B$228))</f>
        <v>233.1711</v>
      </c>
      <c r="P118" s="4">
        <f>Forward!P118*(1+SUM($B118:$B$228))+(-'Swap - Encargos'!G35-'Swap - Encargos'!$M35)*(1+SUM($B118:$B$228))+('Swap - Encargos'!AC35)*(1+SUM($B118:$B$228))</f>
        <v>217.84529999999998</v>
      </c>
      <c r="Q118" s="4">
        <f>Forward!Q118*(1+SUM($B118:$B$228))+(-'Swap - Encargos'!H35-'Swap - Encargos'!$M35)*(1+SUM($B118:$B$228))+('Swap - Encargos'!AD35)*(1+SUM($B118:$B$228))</f>
        <v>209.08770000000001</v>
      </c>
      <c r="R118" s="4">
        <f>Forward!R118*(1+SUM($B118:$B$228))+(-'Swap - Encargos'!I35-'Swap - Encargos'!$M35)*(1+SUM($B118:$B$228))+('Swap - Encargos'!AE35)*(1+SUM($B118:$B$228))</f>
        <v>203.61420000000001</v>
      </c>
      <c r="S118" s="4">
        <f>Forward!S118*(1+SUM($B118:$B$228))+(-'Swap - Encargos'!J35-'Swap - Encargos'!$M35)*(1+SUM($B118:$B$228))+('Swap - Encargos'!AF35)*(1+SUM($B118:$B$228))</f>
        <v>200.33010000000002</v>
      </c>
      <c r="T118" s="4">
        <f>Forward!T118*(1+SUM($B118:$B$228))+(-'Swap - Encargos'!K35-'Swap - Encargos'!$M35)*(1+SUM($B118:$B$228))+('Swap - Encargos'!AG35)*(1+SUM($B118:$B$228))</f>
        <v>197.04600000000002</v>
      </c>
      <c r="U118" s="4">
        <f>Forward!U118*(1+SUM($B118:$B$228))</f>
        <v>0</v>
      </c>
      <c r="V118" s="6"/>
      <c r="W118" s="20">
        <f t="shared" si="0"/>
        <v>235.72539999999995</v>
      </c>
      <c r="X118" s="20">
        <f t="shared" si="1"/>
        <v>223.86936040404035</v>
      </c>
      <c r="Y118" s="23">
        <f t="shared" si="2"/>
        <v>224.92435999999998</v>
      </c>
      <c r="Z118" s="23">
        <f t="shared" si="3"/>
        <v>220.78866760606067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154.08710000000005</v>
      </c>
      <c r="AJ118" s="9">
        <f t="shared" si="8"/>
        <v>0.39528516915183592</v>
      </c>
      <c r="AK118" s="9">
        <f t="shared" si="9"/>
        <v>0.39528516915183592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Encargos'!$M36)*(1+SUM($B119:$B$228))+('Swap - Encargos'!Z36)*(1+SUM($B119:$B$228))</f>
        <v>323.81909999999999</v>
      </c>
      <c r="N119" s="4">
        <f>Forward!N119*(1+SUM($B119:$B$228))+(-'Swap - Encargos'!E36-'Swap - Encargos'!$M36)*(1+SUM($B119:$B$228))+('Swap - Encargos'!AA36)*(1+SUM($B119:$B$228))</f>
        <v>252.9496</v>
      </c>
      <c r="O119" s="4">
        <f>Forward!O119*(1+SUM($B119:$B$228))+(-'Swap - Encargos'!F36-'Swap - Encargos'!$M36)*(1+SUM($B119:$B$228))+('Swap - Encargos'!AB36)*(1+SUM($B119:$B$228))</f>
        <v>227.87270000000004</v>
      </c>
      <c r="P119" s="4">
        <f>Forward!P119*(1+SUM($B119:$B$228))+(-'Swap - Encargos'!G36-'Swap - Encargos'!$M36)*(1+SUM($B119:$B$228))+('Swap - Encargos'!AC36)*(1+SUM($B119:$B$228))</f>
        <v>208.24730000000002</v>
      </c>
      <c r="Q119" s="4">
        <f>Forward!Q119*(1+SUM($B119:$B$228))+(-'Swap - Encargos'!H36-'Swap - Encargos'!$M36)*(1+SUM($B119:$B$228))+('Swap - Encargos'!AD36)*(1+SUM($B119:$B$228))</f>
        <v>209.33760000000004</v>
      </c>
      <c r="R119" s="4">
        <f>Forward!R119*(1+SUM($B119:$B$228))+(-'Swap - Encargos'!I36-'Swap - Encargos'!$M36)*(1+SUM($B119:$B$228))+('Swap - Encargos'!AE36)*(1+SUM($B119:$B$228))</f>
        <v>201.70550000000003</v>
      </c>
      <c r="S119" s="4">
        <f>Forward!S119*(1+SUM($B119:$B$228))+(-'Swap - Encargos'!J36-'Swap - Encargos'!$M36)*(1+SUM($B119:$B$228))+('Swap - Encargos'!AF36)*(1+SUM($B119:$B$228))</f>
        <v>199.5249</v>
      </c>
      <c r="T119" s="4">
        <f>Forward!T119*(1+SUM($B119:$B$228))+(-'Swap - Encargos'!K36-'Swap - Encargos'!$M36)*(1+SUM($B119:$B$228))+('Swap - Encargos'!AG36)*(1+SUM($B119:$B$228))</f>
        <v>195.16370000000001</v>
      </c>
      <c r="U119" s="4">
        <f>Forward!U119*(1+SUM($B119:$B$228))</f>
        <v>0</v>
      </c>
      <c r="V119" s="6"/>
      <c r="W119" s="20">
        <f t="shared" si="0"/>
        <v>239.32085000000001</v>
      </c>
      <c r="X119" s="20">
        <f t="shared" si="1"/>
        <v>223.86936040404035</v>
      </c>
      <c r="Y119" s="23">
        <f t="shared" si="2"/>
        <v>226.12822000000003</v>
      </c>
      <c r="Z119" s="23">
        <f t="shared" si="3"/>
        <v>220.78866760606067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150.49164999999999</v>
      </c>
      <c r="AJ119" s="9">
        <f t="shared" si="8"/>
        <v>0.38606163219496553</v>
      </c>
      <c r="AK119" s="9">
        <f t="shared" si="9"/>
        <v>0.38606163219496553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Encargos'!$M37)*(1+SUM($B120:$B$228))+('Swap - Encargos'!Z37)*(1+SUM($B120:$B$228))</f>
        <v>284.24379999999996</v>
      </c>
      <c r="N120" s="4">
        <f>Forward!N120*(1+SUM($B120:$B$228))+(-'Swap - Encargos'!E37-'Swap - Encargos'!$M37)*(1+SUM($B120:$B$228))+('Swap - Encargos'!AA37)*(1+SUM($B120:$B$228))</f>
        <v>179.00849999999997</v>
      </c>
      <c r="O120" s="4">
        <f>Forward!O120*(1+SUM($B120:$B$228))+(-'Swap - Encargos'!F37-'Swap - Encargos'!$M37)*(1+SUM($B120:$B$228))+('Swap - Encargos'!AB37)*(1+SUM($B120:$B$228))</f>
        <v>213.7253</v>
      </c>
      <c r="P120" s="4">
        <f>Forward!P120*(1+SUM($B120:$B$228))+(-'Swap - Encargos'!G37-'Swap - Encargos'!$M37)*(1+SUM($B120:$B$228))+('Swap - Encargos'!AC37)*(1+SUM($B120:$B$228))</f>
        <v>210.47059999999999</v>
      </c>
      <c r="Q120" s="4">
        <f>Forward!Q120*(1+SUM($B120:$B$228))+(-'Swap - Encargos'!H37-'Swap - Encargos'!$M37)*(1+SUM($B120:$B$228))+('Swap - Encargos'!AD37)*(1+SUM($B120:$B$228))</f>
        <v>203.96119999999999</v>
      </c>
      <c r="R120" s="4">
        <f>Forward!R120*(1+SUM($B120:$B$228))+(-'Swap - Encargos'!I37-'Swap - Encargos'!$M37)*(1+SUM($B120:$B$228))+('Swap - Encargos'!AE37)*(1+SUM($B120:$B$228))</f>
        <v>197.45179999999996</v>
      </c>
      <c r="S120" s="4">
        <f>Forward!S120*(1+SUM($B120:$B$228))+(-'Swap - Encargos'!J37-'Swap - Encargos'!$M37)*(1+SUM($B120:$B$228))+('Swap - Encargos'!AF37)*(1+SUM($B120:$B$228))</f>
        <v>193.11219999999997</v>
      </c>
      <c r="T120" s="4">
        <f>Forward!T120*(1+SUM($B120:$B$228))+(-'Swap - Encargos'!K37-'Swap - Encargos'!$M37)*(1+SUM($B120:$B$228))+('Swap - Encargos'!AG37)*(1+SUM($B120:$B$228))</f>
        <v>188.77260000000001</v>
      </c>
      <c r="U120" s="4">
        <f>Forward!U120*(1+SUM($B120:$B$228))</f>
        <v>0</v>
      </c>
      <c r="V120" s="6"/>
      <c r="W120" s="20">
        <f t="shared" si="0"/>
        <v>205.16664444444444</v>
      </c>
      <c r="X120" s="20">
        <f t="shared" si="1"/>
        <v>223.86936040404035</v>
      </c>
      <c r="Y120" s="23">
        <f t="shared" si="2"/>
        <v>203.81654666666665</v>
      </c>
      <c r="Z120" s="23">
        <f t="shared" si="3"/>
        <v>220.78866760606067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184.64585555555556</v>
      </c>
      <c r="AJ120" s="9">
        <f t="shared" si="8"/>
        <v>0.47367864179716029</v>
      </c>
      <c r="AK120" s="9">
        <f t="shared" si="9"/>
        <v>0.47367864179716029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Encargos'!$M38)*(1+SUM($B121:$B$228))+('Swap - Encargos'!Z38)*(1+SUM($B121:$B$228))</f>
        <v>143.773</v>
      </c>
      <c r="N121" s="4">
        <f>Forward!N121*(1+SUM($B121:$B$228))+(-'Swap - Encargos'!E38-'Swap - Encargos'!$M38)*(1+SUM($B121:$B$228))+('Swap - Encargos'!AA38)*(1+SUM($B121:$B$228))</f>
        <v>191.33699999999999</v>
      </c>
      <c r="O121" s="4">
        <f>Forward!O121*(1+SUM($B121:$B$228))+(-'Swap - Encargos'!F38-'Swap - Encargos'!$M38)*(1+SUM($B121:$B$228))+('Swap - Encargos'!AB38)*(1+SUM($B121:$B$228))</f>
        <v>212.95699999999999</v>
      </c>
      <c r="P121" s="4">
        <f>Forward!P121*(1+SUM($B121:$B$228))+(-'Swap - Encargos'!G38-'Swap - Encargos'!$M38)*(1+SUM($B121:$B$228))+('Swap - Encargos'!AC38)*(1+SUM($B121:$B$228))</f>
        <v>217.28100000000001</v>
      </c>
      <c r="Q121" s="4">
        <f>Forward!Q121*(1+SUM($B121:$B$228))+(-'Swap - Encargos'!H38-'Swap - Encargos'!$M38)*(1+SUM($B121:$B$228))+('Swap - Encargos'!AD38)*(1+SUM($B121:$B$228))</f>
        <v>206.471</v>
      </c>
      <c r="R121" s="4">
        <f>Forward!R121*(1+SUM($B121:$B$228))+(-'Swap - Encargos'!I38-'Swap - Encargos'!$M38)*(1+SUM($B121:$B$228))+('Swap - Encargos'!AE38)*(1+SUM($B121:$B$228))</f>
        <v>205.39000000000001</v>
      </c>
      <c r="S121" s="4">
        <f>Forward!S121*(1+SUM($B121:$B$228))+(-'Swap - Encargos'!J38-'Swap - Encargos'!$M38)*(1+SUM($B121:$B$228))+('Swap - Encargos'!AF38)*(1+SUM($B121:$B$228))</f>
        <v>201.066</v>
      </c>
      <c r="T121" s="4">
        <f>Forward!T121*(1+SUM($B121:$B$228))+(-'Swap - Encargos'!K38-'Swap - Encargos'!$M38)*(1+SUM($B121:$B$228))+('Swap - Encargos'!AG38)*(1+SUM($B121:$B$228))</f>
        <v>198.904</v>
      </c>
      <c r="U121" s="4">
        <f>Forward!U121*(1+SUM($B121:$B$228))</f>
        <v>0</v>
      </c>
      <c r="V121" s="6"/>
      <c r="W121" s="20">
        <f t="shared" si="0"/>
        <v>205.14977777777779</v>
      </c>
      <c r="X121" s="20">
        <f t="shared" si="1"/>
        <v>223.86936040404035</v>
      </c>
      <c r="Y121" s="23">
        <f t="shared" si="2"/>
        <v>205.66025000000002</v>
      </c>
      <c r="Z121" s="23">
        <f t="shared" si="3"/>
        <v>220.78866760606067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184.66272222222221</v>
      </c>
      <c r="AJ121" s="9">
        <f t="shared" si="8"/>
        <v>0.47372191046265116</v>
      </c>
      <c r="AK121" s="9">
        <f t="shared" si="9"/>
        <v>0.47372191046265116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Encargos'!$M39)*(1+SUM($B122:$B$228))+('Swap - Encargos'!AA39)*(1+SUM($B122:$B$228))</f>
        <v>186.11340000000001</v>
      </c>
      <c r="O122" s="4">
        <f>Forward!O122*(1+SUM($B122:$B$228))+(-'Swap - Encargos'!F39-'Swap - Encargos'!$M39)*(1+SUM($B122:$B$228))+('Swap - Encargos'!AB39)*(1+SUM($B122:$B$228))</f>
        <v>225.91800000000001</v>
      </c>
      <c r="P122" s="4">
        <f>Forward!P122*(1+SUM($B122:$B$228))+(-'Swap - Encargos'!G39-'Swap - Encargos'!$M39)*(1+SUM($B122:$B$228))+('Swap - Encargos'!AC39)*(1+SUM($B122:$B$228))</f>
        <v>207.6294</v>
      </c>
      <c r="Q122" s="4">
        <f>Forward!Q122*(1+SUM($B122:$B$228))+(-'Swap - Encargos'!H39-'Swap - Encargos'!$M39)*(1+SUM($B122:$B$228))+('Swap - Encargos'!AD39)*(1+SUM($B122:$B$228))</f>
        <v>199.023</v>
      </c>
      <c r="R122" s="4">
        <f>Forward!R122*(1+SUM($B122:$B$228))+(-'Swap - Encargos'!I39-'Swap - Encargos'!$M39)*(1+SUM($B122:$B$228))+('Swap - Encargos'!AE39)*(1+SUM($B122:$B$228))</f>
        <v>197.94720000000001</v>
      </c>
      <c r="S122" s="4">
        <f>Forward!S122*(1+SUM($B122:$B$228))+(-'Swap - Encargos'!J39-'Swap - Encargos'!$M39)*(1+SUM($B122:$B$228))+('Swap - Encargos'!AF39)*(1+SUM($B122:$B$228))</f>
        <v>195.79560000000001</v>
      </c>
      <c r="T122" s="4">
        <f>Forward!T122*(1+SUM($B122:$B$228))+(-'Swap - Encargos'!K39-'Swap - Encargos'!$M39)*(1+SUM($B122:$B$228))+('Swap - Encargos'!AG39)*(1+SUM($B122:$B$228))</f>
        <v>191.49240000000003</v>
      </c>
      <c r="U122" s="4">
        <f>Forward!U122*(1+SUM($B122:$B$228))</f>
        <v>0</v>
      </c>
      <c r="V122" s="6"/>
      <c r="W122" s="20">
        <f t="shared" si="0"/>
        <v>206.55359999999999</v>
      </c>
      <c r="X122" s="20">
        <f t="shared" si="1"/>
        <v>223.86936040404035</v>
      </c>
      <c r="Y122" s="23">
        <f t="shared" si="2"/>
        <v>203.3262</v>
      </c>
      <c r="Z122" s="23">
        <f t="shared" si="3"/>
        <v>220.78866760606067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200.42154000000002</v>
      </c>
      <c r="AJ122" s="9">
        <f t="shared" si="8"/>
        <v>0.49246629659000796</v>
      </c>
      <c r="AK122" s="9">
        <f t="shared" si="9"/>
        <v>0.49246629659000796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Encargos'!$M40)*(1+SUM($B123:$B$228))+('Swap - Encargos'!AA40)*(1+SUM($B123:$B$228))</f>
        <v>245.99180000000001</v>
      </c>
      <c r="O123" s="4">
        <f>Forward!O123*(1+SUM($B123:$B$228))+(-'Swap - Encargos'!F40-'Swap - Encargos'!$M40)*(1+SUM($B123:$B$228))+('Swap - Encargos'!AB40)*(1+SUM($B123:$B$228))</f>
        <v>239.54660000000004</v>
      </c>
      <c r="P123" s="4">
        <f>Forward!P123*(1+SUM($B123:$B$228))+(-'Swap - Encargos'!G40-'Swap - Encargos'!$M40)*(1+SUM($B123:$B$228))+('Swap - Encargos'!AC40)*(1+SUM($B123:$B$228))</f>
        <v>223.43360000000004</v>
      </c>
      <c r="Q123" s="4">
        <f>Forward!Q123*(1+SUM($B123:$B$228))+(-'Swap - Encargos'!H40-'Swap - Encargos'!$M40)*(1+SUM($B123:$B$228))+('Swap - Encargos'!AD40)*(1+SUM($B123:$B$228))</f>
        <v>210.54319999999998</v>
      </c>
      <c r="R123" s="4">
        <f>Forward!R123*(1+SUM($B123:$B$228))+(-'Swap - Encargos'!I40-'Swap - Encargos'!$M40)*(1+SUM($B123:$B$228))+('Swap - Encargos'!AE40)*(1+SUM($B123:$B$228))</f>
        <v>204.09800000000001</v>
      </c>
      <c r="S123" s="4">
        <f>Forward!S123*(1+SUM($B123:$B$228))+(-'Swap - Encargos'!J40-'Swap - Encargos'!$M40)*(1+SUM($B123:$B$228))+('Swap - Encargos'!AF40)*(1+SUM($B123:$B$228))</f>
        <v>200.87540000000001</v>
      </c>
      <c r="T123" s="4">
        <f>Forward!T123*(1+SUM($B123:$B$228))+(-'Swap - Encargos'!K40-'Swap - Encargos'!$M40)*(1+SUM($B123:$B$228))+('Swap - Encargos'!AG40)*(1+SUM($B123:$B$228))</f>
        <v>191.20760000000001</v>
      </c>
      <c r="U123" s="4">
        <f>Forward!U123*(1+SUM($B123:$B$228))</f>
        <v>0</v>
      </c>
      <c r="V123" s="6"/>
      <c r="W123" s="20">
        <f t="shared" si="0"/>
        <v>235.33931666666669</v>
      </c>
      <c r="X123" s="20">
        <f t="shared" si="1"/>
        <v>223.86936040404035</v>
      </c>
      <c r="Y123" s="23">
        <f t="shared" si="2"/>
        <v>223.97070000000002</v>
      </c>
      <c r="Z123" s="23">
        <f t="shared" si="3"/>
        <v>220.78866760606067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171.63582333333332</v>
      </c>
      <c r="AJ123" s="9">
        <f t="shared" si="8"/>
        <v>0.42173539969378304</v>
      </c>
      <c r="AK123" s="9">
        <f t="shared" si="9"/>
        <v>0.42173539969378304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Encargos'!$M41)*(1+SUM($B124:$B$228))+('Swap - Encargos'!AA41)*(1+SUM($B124:$B$228))</f>
        <v>317.26889999999997</v>
      </c>
      <c r="O124" s="4">
        <f>Forward!O124*(1+SUM($B124:$B$228))+(-'Swap - Encargos'!F41-'Swap - Encargos'!$M41)*(1+SUM($B124:$B$228))+('Swap - Encargos'!AB41)*(1+SUM($B124:$B$228))</f>
        <v>263.15280000000001</v>
      </c>
      <c r="P124" s="4">
        <f>Forward!P124*(1+SUM($B124:$B$228))+(-'Swap - Encargos'!G41-'Swap - Encargos'!$M41)*(1+SUM($B124:$B$228))+('Swap - Encargos'!AC41)*(1+SUM($B124:$B$228))</f>
        <v>220.70879999999997</v>
      </c>
      <c r="Q124" s="4">
        <f>Forward!Q124*(1+SUM($B124:$B$228))+(-'Swap - Encargos'!H41-'Swap - Encargos'!$M41)*(1+SUM($B124:$B$228))+('Swap - Encargos'!AD41)*(1+SUM($B124:$B$228))</f>
        <v>212.22</v>
      </c>
      <c r="R124" s="4">
        <f>Forward!R124*(1+SUM($B124:$B$228))+(-'Swap - Encargos'!I41-'Swap - Encargos'!$M41)*(1+SUM($B124:$B$228))+('Swap - Encargos'!AE41)*(1+SUM($B124:$B$228))</f>
        <v>212.22</v>
      </c>
      <c r="S124" s="4">
        <f>Forward!S124*(1+SUM($B124:$B$228))+(-'Swap - Encargos'!J41-'Swap - Encargos'!$M41)*(1+SUM($B124:$B$228))+('Swap - Encargos'!AF41)*(1+SUM($B124:$B$228))</f>
        <v>211.15890000000002</v>
      </c>
      <c r="T124" s="4">
        <f>Forward!T124*(1+SUM($B124:$B$228))+(-'Swap - Encargos'!K41-'Swap - Encargos'!$M41)*(1+SUM($B124:$B$228))+('Swap - Encargos'!AG41)*(1+SUM($B124:$B$228))</f>
        <v>197.3646</v>
      </c>
      <c r="U124" s="4">
        <f>Forward!U124*(1+SUM($B124:$B$228))</f>
        <v>0</v>
      </c>
      <c r="V124" s="6"/>
      <c r="W124" s="20">
        <f t="shared" si="0"/>
        <v>261.20745000000005</v>
      </c>
      <c r="X124" s="20">
        <f t="shared" si="1"/>
        <v>223.86936040404035</v>
      </c>
      <c r="Y124" s="23">
        <f t="shared" si="2"/>
        <v>241.5771</v>
      </c>
      <c r="Z124" s="23">
        <f t="shared" si="3"/>
        <v>220.78866760606067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145.76768999999996</v>
      </c>
      <c r="AJ124" s="9">
        <f t="shared" si="8"/>
        <v>0.35817345010311918</v>
      </c>
      <c r="AK124" s="9">
        <f t="shared" si="9"/>
        <v>0.35817345010311918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Encargos'!$M42)*(1+SUM($B125:$B$228))+('Swap - Encargos'!AA42)*(1+SUM($B125:$B$228))</f>
        <v>319.57409999999999</v>
      </c>
      <c r="O125" s="4">
        <f>Forward!O125*(1+SUM($B125:$B$228))+(-'Swap - Encargos'!F42-'Swap - Encargos'!$M42)*(1+SUM($B125:$B$228))+('Swap - Encargos'!AB42)*(1+SUM($B125:$B$228))</f>
        <v>263.67499999999995</v>
      </c>
      <c r="P125" s="4">
        <f>Forward!P125*(1+SUM($B125:$B$228))+(-'Swap - Encargos'!G42-'Swap - Encargos'!$M42)*(1+SUM($B125:$B$228))+('Swap - Encargos'!AC42)*(1+SUM($B125:$B$228))</f>
        <v>214.10409999999999</v>
      </c>
      <c r="Q125" s="4">
        <f>Forward!Q125*(1+SUM($B125:$B$228))+(-'Swap - Encargos'!H42-'Swap - Encargos'!$M42)*(1+SUM($B125:$B$228))+('Swap - Encargos'!AD42)*(1+SUM($B125:$B$228))</f>
        <v>202.50240000000002</v>
      </c>
      <c r="R125" s="4">
        <f>Forward!R125*(1+SUM($B125:$B$228))+(-'Swap - Encargos'!I42-'Swap - Encargos'!$M42)*(1+SUM($B125:$B$228))+('Swap - Encargos'!AE42)*(1+SUM($B125:$B$228))</f>
        <v>211.99469999999997</v>
      </c>
      <c r="S125" s="4">
        <f>Forward!S125*(1+SUM($B125:$B$228))+(-'Swap - Encargos'!J42-'Swap - Encargos'!$M42)*(1+SUM($B125:$B$228))+('Swap - Encargos'!AF42)*(1+SUM($B125:$B$228))</f>
        <v>210.94</v>
      </c>
      <c r="T125" s="4">
        <f>Forward!T125*(1+SUM($B125:$B$228))+(-'Swap - Encargos'!K42-'Swap - Encargos'!$M42)*(1+SUM($B125:$B$228))+('Swap - Encargos'!AG42)*(1+SUM($B125:$B$228))</f>
        <v>203.55709999999999</v>
      </c>
      <c r="U125" s="4">
        <f>Forward!U125*(1+SUM($B125:$B$228))</f>
        <v>0</v>
      </c>
      <c r="V125" s="6"/>
      <c r="W125" s="20">
        <f t="shared" si="0"/>
        <v>256.02842499999997</v>
      </c>
      <c r="X125" s="20">
        <f t="shared" si="1"/>
        <v>223.86936040404035</v>
      </c>
      <c r="Y125" s="23">
        <f t="shared" si="2"/>
        <v>236.93835499999997</v>
      </c>
      <c r="Z125" s="23">
        <f t="shared" si="3"/>
        <v>220.78866760606067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150.94671500000004</v>
      </c>
      <c r="AJ125" s="9">
        <f t="shared" si="8"/>
        <v>0.37089910454972763</v>
      </c>
      <c r="AK125" s="9">
        <f t="shared" si="9"/>
        <v>0.37089910454972763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Encargos'!$M43)*(1+SUM($B126:$B$228))+('Swap - Encargos'!AA43)*(1+SUM($B126:$B$228))</f>
        <v>336.12799999999999</v>
      </c>
      <c r="O126" s="4">
        <f>Forward!O126*(1+SUM($B126:$B$228))+(-'Swap - Encargos'!F43-'Swap - Encargos'!$M43)*(1+SUM($B126:$B$228))+('Swap - Encargos'!AB43)*(1+SUM($B126:$B$228))</f>
        <v>268.90239999999994</v>
      </c>
      <c r="P126" s="4">
        <f>Forward!P126*(1+SUM($B126:$B$228))+(-'Swap - Encargos'!G43-'Swap - Encargos'!$M43)*(1+SUM($B126:$B$228))+('Swap - Encargos'!AC43)*(1+SUM($B126:$B$228))</f>
        <v>215.33199999999999</v>
      </c>
      <c r="Q126" s="4">
        <f>Forward!Q126*(1+SUM($B126:$B$228))+(-'Swap - Encargos'!H43-'Swap - Encargos'!$M43)*(1+SUM($B126:$B$228))+('Swap - Encargos'!AD43)*(1+SUM($B126:$B$228))</f>
        <v>203.77760000000001</v>
      </c>
      <c r="R126" s="4">
        <f>Forward!R126*(1+SUM($B126:$B$228))+(-'Swap - Encargos'!I43-'Swap - Encargos'!$M43)*(1+SUM($B126:$B$228))+('Swap - Encargos'!AE43)*(1+SUM($B126:$B$228))</f>
        <v>210.08</v>
      </c>
      <c r="S126" s="4">
        <f>Forward!S126*(1+SUM($B126:$B$228))+(-'Swap - Encargos'!J43-'Swap - Encargos'!$M43)*(1+SUM($B126:$B$228))+('Swap - Encargos'!AF43)*(1+SUM($B126:$B$228))</f>
        <v>214.2816</v>
      </c>
      <c r="T126" s="4">
        <f>Forward!T126*(1+SUM($B126:$B$228))+(-'Swap - Encargos'!K43-'Swap - Encargos'!$M43)*(1+SUM($B126:$B$228))+('Swap - Encargos'!AG43)*(1+SUM($B126:$B$228))</f>
        <v>202.72720000000001</v>
      </c>
      <c r="U126" s="4">
        <f>Forward!U126*(1+SUM($B126:$B$228))</f>
        <v>0</v>
      </c>
      <c r="V126" s="6"/>
      <c r="W126" s="20">
        <f t="shared" si="0"/>
        <v>258.74853333333328</v>
      </c>
      <c r="X126" s="20">
        <f t="shared" si="1"/>
        <v>223.86936040404035</v>
      </c>
      <c r="Y126" s="23">
        <f t="shared" si="2"/>
        <v>238.72090666666665</v>
      </c>
      <c r="Z126" s="23">
        <f t="shared" si="3"/>
        <v>220.78866760606067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148.22660666666673</v>
      </c>
      <c r="AJ126" s="9">
        <f t="shared" si="8"/>
        <v>0.36421538344250393</v>
      </c>
      <c r="AK126" s="9">
        <f t="shared" si="9"/>
        <v>0.36421538344250393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Encargos'!$M44)*(1+SUM($B127:$B$228))+('Swap - Encargos'!AA44)*(1+SUM($B127:$B$228))</f>
        <v>351.01300000000003</v>
      </c>
      <c r="O127" s="4">
        <f>Forward!O127*(1+SUM($B127:$B$228))+(-'Swap - Encargos'!F44-'Swap - Encargos'!$M44)*(1+SUM($B127:$B$228))+('Swap - Encargos'!AB44)*(1+SUM($B127:$B$228))</f>
        <v>282.90600000000001</v>
      </c>
      <c r="P127" s="4">
        <f>Forward!P127*(1+SUM($B127:$B$228))+(-'Swap - Encargos'!G44-'Swap - Encargos'!$M44)*(1+SUM($B127:$B$228))+('Swap - Encargos'!AC44)*(1+SUM($B127:$B$228))</f>
        <v>221.08580000000003</v>
      </c>
      <c r="Q127" s="4">
        <f>Forward!Q127*(1+SUM($B127:$B$228))+(-'Swap - Encargos'!H44-'Swap - Encargos'!$M44)*(1+SUM($B127:$B$228))+('Swap - Encargos'!AD44)*(1+SUM($B127:$B$228))</f>
        <v>209.56000000000003</v>
      </c>
      <c r="R127" s="4">
        <f>Forward!R127*(1+SUM($B127:$B$228))+(-'Swap - Encargos'!I44-'Swap - Encargos'!$M44)*(1+SUM($B127:$B$228))+('Swap - Encargos'!AE44)*(1+SUM($B127:$B$228))</f>
        <v>217.94240000000002</v>
      </c>
      <c r="S127" s="4">
        <f>Forward!S127*(1+SUM($B127:$B$228))+(-'Swap - Encargos'!J44-'Swap - Encargos'!$M44)*(1+SUM($B127:$B$228))+('Swap - Encargos'!AF44)*(1+SUM($B127:$B$228))</f>
        <v>214.79900000000004</v>
      </c>
      <c r="T127" s="4">
        <f>Forward!T127*(1+SUM($B127:$B$228))+(-'Swap - Encargos'!K44-'Swap - Encargos'!$M44)*(1+SUM($B127:$B$228))+('Swap - Encargos'!AG44)*(1+SUM($B127:$B$228))</f>
        <v>203.2732</v>
      </c>
      <c r="U127" s="4">
        <f>Forward!U127*(1+SUM($B127:$B$228))</f>
        <v>0</v>
      </c>
      <c r="V127" s="6"/>
      <c r="W127" s="20">
        <f t="shared" si="0"/>
        <v>265.35535000000004</v>
      </c>
      <c r="X127" s="20">
        <f t="shared" si="1"/>
        <v>223.86936040404035</v>
      </c>
      <c r="Y127" s="23">
        <f t="shared" si="2"/>
        <v>245.15027333333339</v>
      </c>
      <c r="Z127" s="23">
        <f t="shared" si="3"/>
        <v>220.78866760606067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141.61978999999997</v>
      </c>
      <c r="AJ127" s="9">
        <f t="shared" si="8"/>
        <v>0.34798142707193358</v>
      </c>
      <c r="AK127" s="9">
        <f t="shared" si="9"/>
        <v>0.34798142707193358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Encargos'!$M45)*(1+SUM($B128:$B$228))+('Swap - Encargos'!AA45)*(1+SUM($B128:$B$228))</f>
        <v>314.66539999999998</v>
      </c>
      <c r="O128" s="4">
        <f>Forward!O128*(1+SUM($B128:$B$228))+(-'Swap - Encargos'!F45-'Swap - Encargos'!$M45)*(1+SUM($B128:$B$228))+('Swap - Encargos'!AB45)*(1+SUM($B128:$B$228))</f>
        <v>271.80399999999997</v>
      </c>
      <c r="P128" s="4">
        <f>Forward!P128*(1+SUM($B128:$B$228))+(-'Swap - Encargos'!G45-'Swap - Encargos'!$M45)*(1+SUM($B128:$B$228))+('Swap - Encargos'!AC45)*(1+SUM($B128:$B$228))</f>
        <v>233.12419999999997</v>
      </c>
      <c r="Q128" s="4">
        <f>Forward!Q128*(1+SUM($B128:$B$228))+(-'Swap - Encargos'!H45-'Swap - Encargos'!$M45)*(1+SUM($B128:$B$228))+('Swap - Encargos'!AD45)*(1+SUM($B128:$B$228))</f>
        <v>213.26159999999999</v>
      </c>
      <c r="R128" s="4">
        <f>Forward!R128*(1+SUM($B128:$B$228))+(-'Swap - Encargos'!I45-'Swap - Encargos'!$M45)*(1+SUM($B128:$B$228))+('Swap - Encargos'!AE45)*(1+SUM($B128:$B$228))</f>
        <v>216.39779999999996</v>
      </c>
      <c r="S128" s="4">
        <f>Forward!S128*(1+SUM($B128:$B$228))+(-'Swap - Encargos'!J45-'Swap - Encargos'!$M45)*(1+SUM($B128:$B$228))+('Swap - Encargos'!AF45)*(1+SUM($B128:$B$228))</f>
        <v>213.26159999999996</v>
      </c>
      <c r="T128" s="4">
        <f>Forward!T128*(1+SUM($B128:$B$228))+(-'Swap - Encargos'!K45-'Swap - Encargos'!$M45)*(1+SUM($B128:$B$228))+('Swap - Encargos'!AG45)*(1+SUM($B128:$B$228))</f>
        <v>200.71679999999995</v>
      </c>
      <c r="U128" s="4">
        <f>Forward!U128*(1+SUM($B128:$B$228))</f>
        <v>0</v>
      </c>
      <c r="V128" s="6"/>
      <c r="W128" s="20">
        <f t="shared" si="0"/>
        <v>256.29723333333328</v>
      </c>
      <c r="X128" s="20">
        <f t="shared" si="1"/>
        <v>223.86936040404035</v>
      </c>
      <c r="Y128" s="23">
        <f t="shared" si="2"/>
        <v>239.71021999999994</v>
      </c>
      <c r="Z128" s="23">
        <f t="shared" si="3"/>
        <v>220.78866760606067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150.67790666666673</v>
      </c>
      <c r="AJ128" s="9">
        <f t="shared" si="8"/>
        <v>0.3702386014700228</v>
      </c>
      <c r="AK128" s="9">
        <f t="shared" si="9"/>
        <v>0.3702386014700228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Encargos'!$M46)*(1+SUM($B129:$B$228))+('Swap - Encargos'!AA46)*(1+SUM($B129:$B$228))</f>
        <v>289.89839999999998</v>
      </c>
      <c r="O129" s="4">
        <f>Forward!O129*(1+SUM($B129:$B$228))+(-'Swap - Encargos'!F46-'Swap - Encargos'!$M46)*(1+SUM($B129:$B$228))+('Swap - Encargos'!AB46)*(1+SUM($B129:$B$228))</f>
        <v>252.35759999999999</v>
      </c>
      <c r="P129" s="4">
        <f>Forward!P129*(1+SUM($B129:$B$228))+(-'Swap - Encargos'!G46-'Swap - Encargos'!$M46)*(1+SUM($B129:$B$228))+('Swap - Encargos'!AC46)*(1+SUM($B129:$B$228))</f>
        <v>226.2876</v>
      </c>
      <c r="Q129" s="4">
        <f>Forward!Q129*(1+SUM($B129:$B$228))+(-'Swap - Encargos'!H46-'Swap - Encargos'!$M46)*(1+SUM($B129:$B$228))+('Swap - Encargos'!AD46)*(1+SUM($B129:$B$228))</f>
        <v>207.5172</v>
      </c>
      <c r="R129" s="4">
        <f>Forward!R129*(1+SUM($B129:$B$228))+(-'Swap - Encargos'!I46-'Swap - Encargos'!$M46)*(1+SUM($B129:$B$228))+('Swap - Encargos'!AE46)*(1+SUM($B129:$B$228))</f>
        <v>218.988</v>
      </c>
      <c r="S129" s="4">
        <f>Forward!S129*(1+SUM($B129:$B$228))+(-'Swap - Encargos'!J46-'Swap - Encargos'!$M46)*(1+SUM($B129:$B$228))+('Swap - Encargos'!AF46)*(1+SUM($B129:$B$228))</f>
        <v>212.7312</v>
      </c>
      <c r="T129" s="4">
        <f>Forward!T129*(1+SUM($B129:$B$228))+(-'Swap - Encargos'!K46-'Swap - Encargos'!$M46)*(1+SUM($B129:$B$228))+('Swap - Encargos'!AG46)*(1+SUM($B129:$B$228))</f>
        <v>206.47439999999997</v>
      </c>
      <c r="U129" s="4">
        <f>Forward!U129*(1+SUM($B129:$B$228))</f>
        <v>0</v>
      </c>
      <c r="V129" s="6"/>
      <c r="W129" s="20">
        <f t="shared" si="0"/>
        <v>240.1626333333333</v>
      </c>
      <c r="X129" s="20">
        <f t="shared" si="1"/>
        <v>223.86936040404035</v>
      </c>
      <c r="Y129" s="23">
        <f t="shared" si="2"/>
        <v>230.00691999999998</v>
      </c>
      <c r="Z129" s="23">
        <f t="shared" si="3"/>
        <v>220.78866760606067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166.81250666666671</v>
      </c>
      <c r="AJ129" s="9">
        <f t="shared" si="8"/>
        <v>0.40988377488282629</v>
      </c>
      <c r="AK129" s="9">
        <f t="shared" si="9"/>
        <v>0.40988377488282629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Encargos'!$M47)*(1+SUM($B130:$B$228))+('Swap - Encargos'!AA47)*(1+SUM($B130:$B$228))</f>
        <v>343.44309999999996</v>
      </c>
      <c r="O130" s="4">
        <f>Forward!O130*(1+SUM($B130:$B$228))+(-'Swap - Encargos'!F47-'Swap - Encargos'!$M47)*(1+SUM($B130:$B$228))+('Swap - Encargos'!AB47)*(1+SUM($B130:$B$228))</f>
        <v>271.41399999999999</v>
      </c>
      <c r="P130" s="4">
        <f>Forward!P130*(1+SUM($B130:$B$228))+(-'Swap - Encargos'!G47-'Swap - Encargos'!$M47)*(1+SUM($B130:$B$228))+('Swap - Encargos'!AC47)*(1+SUM($B130:$B$228))</f>
        <v>228.61410000000001</v>
      </c>
      <c r="Q130" s="4">
        <f>Forward!Q130*(1+SUM($B130:$B$228))+(-'Swap - Encargos'!H47-'Swap - Encargos'!$M47)*(1+SUM($B130:$B$228))+('Swap - Encargos'!AD47)*(1+SUM($B130:$B$228))</f>
        <v>217.13120000000001</v>
      </c>
      <c r="R130" s="4">
        <f>Forward!R130*(1+SUM($B130:$B$228))+(-'Swap - Encargos'!I47-'Swap - Encargos'!$M47)*(1+SUM($B130:$B$228))+('Swap - Encargos'!AE47)*(1+SUM($B130:$B$228))</f>
        <v>227.5702</v>
      </c>
      <c r="S130" s="4">
        <f>Forward!S130*(1+SUM($B130:$B$228))+(-'Swap - Encargos'!J47-'Swap - Encargos'!$M47)*(1+SUM($B130:$B$228))+('Swap - Encargos'!AF47)*(1+SUM($B130:$B$228))</f>
        <v>228.61410000000001</v>
      </c>
      <c r="T130" s="4">
        <f>Forward!T130*(1+SUM($B130:$B$228))+(-'Swap - Encargos'!K47-'Swap - Encargos'!$M47)*(1+SUM($B130:$B$228))+('Swap - Encargos'!AG47)*(1+SUM($B130:$B$228))</f>
        <v>220.2629</v>
      </c>
      <c r="U130" s="4">
        <f>Forward!U130*(1+SUM($B130:$B$228))</f>
        <v>0</v>
      </c>
      <c r="V130" s="6"/>
      <c r="W130" s="20">
        <f t="shared" si="0"/>
        <v>253.08775555555556</v>
      </c>
      <c r="X130" s="20">
        <f t="shared" si="1"/>
        <v>223.86936040404035</v>
      </c>
      <c r="Y130" s="23">
        <f t="shared" si="2"/>
        <v>242.32398666666666</v>
      </c>
      <c r="Z130" s="23">
        <f t="shared" si="3"/>
        <v>220.78866760606067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153.88738444444445</v>
      </c>
      <c r="AJ130" s="9">
        <f t="shared" si="8"/>
        <v>0.37812477795190252</v>
      </c>
      <c r="AK130" s="9">
        <f t="shared" si="9"/>
        <v>0.37812477795190252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Encargos'!$M48)*(1+SUM($B131:$B$228))+('Swap - Encargos'!AA48)*(1+SUM($B131:$B$228))</f>
        <v>335.62929999999994</v>
      </c>
      <c r="O131" s="4">
        <f>Forward!O131*(1+SUM($B131:$B$228))+(-'Swap - Encargos'!F48-'Swap - Encargos'!$M48)*(1+SUM($B131:$B$228))+('Swap - Encargos'!AB48)*(1+SUM($B131:$B$228))</f>
        <v>249.38400000000001</v>
      </c>
      <c r="P131" s="4">
        <f>Forward!P131*(1+SUM($B131:$B$228))+(-'Swap - Encargos'!G48-'Swap - Encargos'!$M48)*(1+SUM($B131:$B$228))+('Swap - Encargos'!AC48)*(1+SUM($B131:$B$228))</f>
        <v>227.56289999999996</v>
      </c>
      <c r="Q131" s="4">
        <f>Forward!Q131*(1+SUM($B131:$B$228))+(-'Swap - Encargos'!H48-'Swap - Encargos'!$M48)*(1+SUM($B131:$B$228))+('Swap - Encargos'!AD48)*(1+SUM($B131:$B$228))</f>
        <v>232.75839999999994</v>
      </c>
      <c r="R131" s="4">
        <f>Forward!R131*(1+SUM($B131:$B$228))+(-'Swap - Encargos'!I48-'Swap - Encargos'!$M48)*(1+SUM($B131:$B$228))+('Swap - Encargos'!AE48)*(1+SUM($B131:$B$228))</f>
        <v>236.91479999999996</v>
      </c>
      <c r="S131" s="4">
        <f>Forward!S131*(1+SUM($B131:$B$228))+(-'Swap - Encargos'!J48-'Swap - Encargos'!$M48)*(1+SUM($B131:$B$228))+('Swap - Encargos'!AF48)*(1+SUM($B131:$B$228))</f>
        <v>238.99299999999999</v>
      </c>
      <c r="T131" s="4">
        <f>Forward!T131*(1+SUM($B131:$B$228))+(-'Swap - Encargos'!K48-'Swap - Encargos'!$M48)*(1+SUM($B131:$B$228))+('Swap - Encargos'!AG48)*(1+SUM($B131:$B$228))</f>
        <v>228.60199999999998</v>
      </c>
      <c r="U131" s="4">
        <f>Forward!U131*(1+SUM($B131:$B$228))</f>
        <v>0</v>
      </c>
      <c r="V131" s="6"/>
      <c r="W131" s="20">
        <f t="shared" si="0"/>
        <v>245.1410083333333</v>
      </c>
      <c r="X131" s="20">
        <f t="shared" si="1"/>
        <v>223.86936040404035</v>
      </c>
      <c r="Y131" s="23">
        <f t="shared" si="2"/>
        <v>241.95443499999999</v>
      </c>
      <c r="Z131" s="23">
        <f t="shared" si="3"/>
        <v>220.78866760606067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161.83413166666671</v>
      </c>
      <c r="AJ131" s="9">
        <f t="shared" si="8"/>
        <v>0.39765114809387792</v>
      </c>
      <c r="AK131" s="9">
        <f>IF(AJ131&gt;0,AJ131,0)</f>
        <v>0.39765114809387792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Encargos'!$M49)*(1+SUM($B132:$B$228))+('Swap - Encargos'!AA49)*(1+SUM($B132:$B$228))</f>
        <v>306.26900000000001</v>
      </c>
      <c r="O132" s="4">
        <f>Forward!O132*(1+SUM($B132:$B$228))+(-'Swap - Encargos'!F49-'Swap - Encargos'!$M49)*(1+SUM($B132:$B$228))+('Swap - Encargos'!AB49)*(1+SUM($B132:$B$228))</f>
        <v>245.01520000000002</v>
      </c>
      <c r="P132" s="4">
        <f>Forward!P132*(1+SUM($B132:$B$228))+(-'Swap - Encargos'!G49-'Swap - Encargos'!$M49)*(1+SUM($B132:$B$228))+('Swap - Encargos'!AC49)*(1+SUM($B132:$B$228))</f>
        <v>222.1748</v>
      </c>
      <c r="Q132" s="4">
        <f>Forward!Q132*(1+SUM($B132:$B$228))+(-'Swap - Encargos'!H49-'Swap - Encargos'!$M49)*(1+SUM($B132:$B$228))+('Swap - Encargos'!AD49)*(1+SUM($B132:$B$228))</f>
        <v>227.36580000000001</v>
      </c>
      <c r="R132" s="4">
        <f>Forward!R132*(1+SUM($B132:$B$228))+(-'Swap - Encargos'!I49-'Swap - Encargos'!$M49)*(1+SUM($B132:$B$228))+('Swap - Encargos'!AE49)*(1+SUM($B132:$B$228))</f>
        <v>226.32759999999999</v>
      </c>
      <c r="S132" s="4">
        <f>Forward!S132*(1+SUM($B132:$B$228))+(-'Swap - Encargos'!J49-'Swap - Encargos'!$M49)*(1+SUM($B132:$B$228))+('Swap - Encargos'!AF49)*(1+SUM($B132:$B$228))</f>
        <v>233.595</v>
      </c>
      <c r="T132" s="4">
        <f>Forward!T132*(1+SUM($B132:$B$228))+(-'Swap - Encargos'!K49-'Swap - Encargos'!$M49)*(1+SUM($B132:$B$228))+('Swap - Encargos'!AG49)*(1+SUM($B132:$B$228))</f>
        <v>224.25120000000001</v>
      </c>
      <c r="U132" s="4">
        <f>Forward!U132*(1+SUM($B132:$B$228))</f>
        <v>0</v>
      </c>
      <c r="V132" s="6"/>
      <c r="W132" s="20">
        <f t="shared" si="0"/>
        <v>235.90211111111114</v>
      </c>
      <c r="X132" s="20">
        <f t="shared" si="1"/>
        <v>223.86936040404035</v>
      </c>
      <c r="Y132" s="23">
        <f t="shared" si="2"/>
        <v>233.31814666666668</v>
      </c>
      <c r="Z132" s="23">
        <f t="shared" si="3"/>
        <v>220.78866760606067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171.07302888888887</v>
      </c>
      <c r="AJ132" s="9">
        <f t="shared" si="8"/>
        <v>0.42035252789369115</v>
      </c>
      <c r="AK132" s="9">
        <f>IF(AJ132&gt;0,AJ132,0)</f>
        <v>0.42035252789369115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Encargos'!$M50)*(1+SUM($B133:$B$228))+('Swap - Encargos'!AA50)*(1+SUM($B133:$B$228))</f>
        <v>332.68440000000004</v>
      </c>
      <c r="O133" s="4">
        <f>Forward!O133*(1+SUM($B133:$B$228))+(-'Swap - Encargos'!F50-'Swap - Encargos'!$M50)*(1+SUM($B133:$B$228))+('Swap - Encargos'!AB50)*(1+SUM($B133:$B$228))</f>
        <v>286.04640000000006</v>
      </c>
      <c r="P133" s="4">
        <f>Forward!P133*(1+SUM($B133:$B$228))+(-'Swap - Encargos'!G50-'Swap - Encargos'!$M50)*(1+SUM($B133:$B$228))+('Swap - Encargos'!AC50)*(1+SUM($B133:$B$228))</f>
        <v>259.10000000000002</v>
      </c>
      <c r="Q133" s="4">
        <f>Forward!Q133*(1+SUM($B133:$B$228))+(-'Swap - Encargos'!H50-'Swap - Encargos'!$M50)*(1+SUM($B133:$B$228))+('Swap - Encargos'!AD50)*(1+SUM($B133:$B$228))</f>
        <v>260.13639999999998</v>
      </c>
      <c r="R133" s="4">
        <f>Forward!R133*(1+SUM($B133:$B$228))+(-'Swap - Encargos'!I50-'Swap - Encargos'!$M50)*(1+SUM($B133:$B$228))+('Swap - Encargos'!AE50)*(1+SUM($B133:$B$228))</f>
        <v>239.4084</v>
      </c>
      <c r="S133" s="4">
        <f>Forward!S133*(1+SUM($B133:$B$228))+(-'Swap - Encargos'!J50-'Swap - Encargos'!$M50)*(1+SUM($B133:$B$228))+('Swap - Encargos'!AF50)*(1+SUM($B133:$B$228))</f>
        <v>222.82599999999999</v>
      </c>
      <c r="T133" s="4">
        <f>Forward!T133*(1+SUM($B133:$B$228))+(-'Swap - Encargos'!K50-'Swap - Encargos'!$M50)*(1+SUM($B133:$B$228))+('Swap - Encargos'!AG50)*(1+SUM($B133:$B$228))</f>
        <v>209.35279999999997</v>
      </c>
      <c r="U133" s="4">
        <f>Forward!U133*(1+SUM($B133:$B$228))</f>
        <v>0</v>
      </c>
      <c r="V133" s="6"/>
      <c r="W133" s="20">
        <f t="shared" si="0"/>
        <v>270.44282222222228</v>
      </c>
      <c r="X133" s="20">
        <f t="shared" si="1"/>
        <v>223.86936040404035</v>
      </c>
      <c r="Y133" s="23">
        <f t="shared" si="2"/>
        <v>255.33441333333334</v>
      </c>
      <c r="Z133" s="23">
        <f t="shared" si="3"/>
        <v>220.78866760606067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136.53231777777773</v>
      </c>
      <c r="AJ133" s="9">
        <f t="shared" si="8"/>
        <v>0.33548073176601828</v>
      </c>
      <c r="AK133" s="9">
        <f>IF(AJ133&gt;0,AJ133,0)</f>
        <v>0.33548073176601828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Encargos'!$M51)*(1+SUM($B134:$B$228))+('Swap - Encargos'!AB51)*(1+SUM($B134:$B$228))</f>
        <v>353.3202</v>
      </c>
      <c r="P134" s="4">
        <f>Forward!P134*(1+SUM($B134:$B$228))+(-'Swap - Encargos'!G51-'Swap - Encargos'!$M51)*(1+SUM($B134:$B$228))+('Swap - Encargos'!AC51)*(1+SUM($B134:$B$228))</f>
        <v>286.16869999999994</v>
      </c>
      <c r="Q134" s="4">
        <f>Forward!Q134*(1+SUM($B134:$B$228))+(-'Swap - Encargos'!H51-'Swap - Encargos'!$M51)*(1+SUM($B134:$B$228))+('Swap - Encargos'!AD51)*(1+SUM($B134:$B$228))</f>
        <v>277.90389999999991</v>
      </c>
      <c r="R134" s="4">
        <f>Forward!R134*(1+SUM($B134:$B$228))+(-'Swap - Encargos'!I51-'Swap - Encargos'!$M51)*(1+SUM($B134:$B$228))+('Swap - Encargos'!AE51)*(1+SUM($B134:$B$228))</f>
        <v>262.4074</v>
      </c>
      <c r="S134" s="4">
        <f>Forward!S134*(1+SUM($B134:$B$228))+(-'Swap - Encargos'!J51-'Swap - Encargos'!$M51)*(1+SUM($B134:$B$228))+('Swap - Encargos'!AF51)*(1+SUM($B134:$B$228))</f>
        <v>232.44749999999999</v>
      </c>
      <c r="T134" s="4">
        <f>Forward!T134*(1+SUM($B134:$B$228))+(-'Swap - Encargos'!K51-'Swap - Encargos'!$M51)*(1+SUM($B134:$B$228))+('Swap - Encargos'!AG51)*(1+SUM($B134:$B$228))</f>
        <v>222.11649999999997</v>
      </c>
      <c r="U134" s="4">
        <f>Forward!U134*(1+SUM($B134:$B$228))</f>
        <v>0</v>
      </c>
      <c r="V134" s="6"/>
      <c r="W134" s="20">
        <f t="shared" si="0"/>
        <v>305.79759999999993</v>
      </c>
      <c r="X134" s="20">
        <f t="shared" si="1"/>
        <v>223.86936040404035</v>
      </c>
      <c r="Y134" s="23">
        <f t="shared" si="2"/>
        <v>282.4495399999999</v>
      </c>
      <c r="Z134" s="23">
        <f t="shared" si="3"/>
        <v>220.78866760606067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97.11140000000006</v>
      </c>
      <c r="AJ134" s="9">
        <f t="shared" si="8"/>
        <v>0.24102564102564117</v>
      </c>
      <c r="AK134" s="9">
        <f>IF(AJ134&gt;0,AJ134,0)</f>
        <v>0.24102564102564117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Encargos'!$M52)*(1+SUM($B135:$B$228))+('Swap - Encargos'!AB52)*(1+SUM($B135:$B$228))</f>
        <v>402.54479999999995</v>
      </c>
      <c r="P135" s="4">
        <f>Forward!P135*(1+SUM($B135:$B$228))+(-'Swap - Encargos'!G52-'Swap - Encargos'!$M52)*(1+SUM($B135:$B$228))+('Swap - Encargos'!AC52)*(1+SUM($B135:$B$228))</f>
        <v>288.55889999999999</v>
      </c>
      <c r="Q135" s="4">
        <f>Forward!Q135*(1+SUM($B135:$B$228))+(-'Swap - Encargos'!H52-'Swap - Encargos'!$M52)*(1+SUM($B135:$B$228))+('Swap - Encargos'!AD52)*(1+SUM($B135:$B$228))</f>
        <v>294.72029999999995</v>
      </c>
      <c r="R135" s="4">
        <f>Forward!R135*(1+SUM($B135:$B$228))+(-'Swap - Encargos'!I52-'Swap - Encargos'!$M52)*(1+SUM($B135:$B$228))+('Swap - Encargos'!AE52)*(1+SUM($B135:$B$228))</f>
        <v>266.99399999999997</v>
      </c>
      <c r="S135" s="4">
        <f>Forward!S135*(1+SUM($B135:$B$228))+(-'Swap - Encargos'!J52-'Swap - Encargos'!$M52)*(1+SUM($B135:$B$228))+('Swap - Encargos'!AF52)*(1+SUM($B135:$B$228))</f>
        <v>248.50979999999998</v>
      </c>
      <c r="T135" s="4">
        <f>Forward!T135*(1+SUM($B135:$B$228))+(-'Swap - Encargos'!K52-'Swap - Encargos'!$M52)*(1+SUM($B135:$B$228))+('Swap - Encargos'!AG52)*(1+SUM($B135:$B$228))</f>
        <v>222.8373</v>
      </c>
      <c r="U135" s="4">
        <f>Forward!U135*(1+SUM($B135:$B$228))</f>
        <v>0</v>
      </c>
      <c r="V135" s="6"/>
      <c r="W135" s="20">
        <f t="shared" si="0"/>
        <v>324.84269999999998</v>
      </c>
      <c r="X135" s="20">
        <f t="shared" si="1"/>
        <v>223.86936040404035</v>
      </c>
      <c r="Y135" s="23">
        <f t="shared" si="2"/>
        <v>297.27043500000002</v>
      </c>
      <c r="Z135" s="23">
        <f t="shared" si="3"/>
        <v>220.78866760606067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78.066300000000012</v>
      </c>
      <c r="AJ135" s="9">
        <f>(AE135-W135)/AE135</f>
        <v>0.1937566547284871</v>
      </c>
      <c r="AK135" s="9">
        <f>IF(AJ135&gt;0,AJ135,0)</f>
        <v>0.1937566547284871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Encargos'!$M53)*(1+SUM($B136:$B$228))+('Swap - Encargos'!AB53)*(1+SUM($B136:$B$228))</f>
        <v>359.56800000000004</v>
      </c>
      <c r="P136" s="4">
        <f>Forward!P136*(1+SUM($B136:$B$228))+(-'Swap - Encargos'!G53-'Swap - Encargos'!$M53)*(1+SUM($B136:$B$228))+('Swap - Encargos'!AC53)*(1+SUM($B136:$B$228))</f>
        <v>271.71900000000005</v>
      </c>
      <c r="Q136" s="4">
        <f>Forward!Q136*(1+SUM($B136:$B$228))+(-'Swap - Encargos'!H53-'Swap - Encargos'!$M53)*(1+SUM($B136:$B$228))+('Swap - Encargos'!AD53)*(1+SUM($B136:$B$228))</f>
        <v>273.76200000000006</v>
      </c>
      <c r="R136" s="4">
        <f>Forward!R136*(1+SUM($B136:$B$228))+(-'Swap - Encargos'!I53-'Swap - Encargos'!$M53)*(1+SUM($B136:$B$228))+('Swap - Encargos'!AE53)*(1+SUM($B136:$B$228))</f>
        <v>258.43950000000001</v>
      </c>
      <c r="S136" s="4">
        <f>Forward!S136*(1+SUM($B136:$B$228))+(-'Swap - Encargos'!J53-'Swap - Encargos'!$M53)*(1+SUM($B136:$B$228))+('Swap - Encargos'!AF53)*(1+SUM($B136:$B$228))</f>
        <v>247.20300000000003</v>
      </c>
      <c r="T136" s="4">
        <f>Forward!T136*(1+SUM($B136:$B$228))+(-'Swap - Encargos'!K53-'Swap - Encargos'!$M53)*(1+SUM($B136:$B$228))+('Swap - Encargos'!AG53)*(1+SUM($B136:$B$228))</f>
        <v>233.92350000000002</v>
      </c>
      <c r="U136" s="4">
        <f>Forward!U136*(1+SUM($B136:$B$228))</f>
        <v>0</v>
      </c>
      <c r="V136" s="6"/>
      <c r="W136" s="20">
        <f t="shared" si="0"/>
        <v>296.06475000000006</v>
      </c>
      <c r="X136" s="20">
        <f t="shared" si="1"/>
        <v>223.86936040404035</v>
      </c>
      <c r="Y136" s="23">
        <f t="shared" si="2"/>
        <v>277.95015000000006</v>
      </c>
      <c r="Z136" s="23">
        <f t="shared" si="3"/>
        <v>220.78866760606067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106.84424999999993</v>
      </c>
      <c r="AJ136" s="9">
        <f t="shared" ref="AJ136:AJ139" si="18">(AE136-W136)/AE136</f>
        <v>0.26518208826310641</v>
      </c>
      <c r="AK136" s="9">
        <f t="shared" ref="AK136:AK139" si="19">IF(AJ136&gt;0,AJ136,0)</f>
        <v>0.26518208826310641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Encargos'!$M54)*(1+SUM($B137:$B$228))+('Swap - Encargos'!AB54)*(1+SUM($B137:$B$228))</f>
        <v>288.20319999999998</v>
      </c>
      <c r="P137" s="4">
        <f>Forward!P137*(1+SUM($B137:$B$228))+(-'Swap - Encargos'!G54-'Swap - Encargos'!$M54)*(1+SUM($B137:$B$228))+('Swap - Encargos'!AC54)*(1+SUM($B137:$B$228))</f>
        <v>269.93679999999995</v>
      </c>
      <c r="Q137" s="4">
        <f>Forward!Q137*(1+SUM($B137:$B$228))+(-'Swap - Encargos'!H54-'Swap - Encargos'!$M54)*(1+SUM($B137:$B$228))+('Swap - Encargos'!AD54)*(1+SUM($B137:$B$228))</f>
        <v>271.96640000000002</v>
      </c>
      <c r="R137" s="4">
        <f>Forward!R137*(1+SUM($B137:$B$228))+(-'Swap - Encargos'!I54-'Swap - Encargos'!$M54)*(1+SUM($B137:$B$228))+('Swap - Encargos'!AE54)*(1+SUM($B137:$B$228))</f>
        <v>253.69999999999996</v>
      </c>
      <c r="S137" s="4">
        <f>Forward!S137*(1+SUM($B137:$B$228))+(-'Swap - Encargos'!J54-'Swap - Encargos'!$M54)*(1+SUM($B137:$B$228))+('Swap - Encargos'!AF54)*(1+SUM($B137:$B$228))</f>
        <v>233.40399999999997</v>
      </c>
      <c r="T137" s="4">
        <f>Forward!T137*(1+SUM($B137:$B$228))+(-'Swap - Encargos'!K54-'Swap - Encargos'!$M54)*(1+SUM($B137:$B$228))+('Swap - Encargos'!AG54)*(1+SUM($B137:$B$228))</f>
        <v>225.28559999999999</v>
      </c>
      <c r="U137" s="4">
        <f>Forward!U137*(1+SUM($B137:$B$228))</f>
        <v>0</v>
      </c>
      <c r="V137" s="4"/>
      <c r="W137" s="20">
        <f t="shared" si="0"/>
        <v>273.82686666666666</v>
      </c>
      <c r="X137" s="20">
        <f t="shared" si="1"/>
        <v>223.86936040404035</v>
      </c>
      <c r="Y137" s="23">
        <f t="shared" si="2"/>
        <v>260.2962</v>
      </c>
      <c r="Z137" s="23">
        <f t="shared" si="3"/>
        <v>220.78866760606067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129.08213333333333</v>
      </c>
      <c r="AJ137" s="9">
        <f t="shared" si="18"/>
        <v>0.32037540321346342</v>
      </c>
      <c r="AK137" s="9">
        <f t="shared" si="19"/>
        <v>0.32037540321346342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Encargos'!$M55)*(1+SUM($B138:$B$228))+('Swap - Encargos'!AB55)*(1+SUM($B138:$B$228))</f>
        <v>325.61629999999997</v>
      </c>
      <c r="P138" s="4">
        <f>Forward!P138*(1+SUM($B138:$B$228))+(-'Swap - Encargos'!G55-'Swap - Encargos'!$M55)*(1+SUM($B138:$B$228))+('Swap - Encargos'!AC55)*(1+SUM($B138:$B$228))</f>
        <v>283.27610000000004</v>
      </c>
      <c r="Q138" s="4">
        <f>Forward!Q138*(1+SUM($B138:$B$228))+(-'Swap - Encargos'!H55-'Swap - Encargos'!$M55)*(1+SUM($B138:$B$228))+('Swap - Encargos'!AD55)*(1+SUM($B138:$B$228))</f>
        <v>271.17889999999994</v>
      </c>
      <c r="R138" s="4">
        <f>Forward!R138*(1+SUM($B138:$B$228))+(-'Swap - Encargos'!I55-'Swap - Encargos'!$M55)*(1+SUM($B138:$B$228))+('Swap - Encargos'!AE55)*(1+SUM($B138:$B$228))</f>
        <v>253.03309999999996</v>
      </c>
      <c r="S138" s="4">
        <f>Forward!S138*(1+SUM($B138:$B$228))+(-'Swap - Encargos'!J55-'Swap - Encargos'!$M55)*(1+SUM($B138:$B$228))+('Swap - Encargos'!AF55)*(1+SUM($B138:$B$228))</f>
        <v>249.00069999999999</v>
      </c>
      <c r="T138" s="4">
        <f>Forward!T138*(1+SUM($B138:$B$228))+(-'Swap - Encargos'!K55-'Swap - Encargos'!$M55)*(1+SUM($B138:$B$228))+('Swap - Encargos'!AG55)*(1+SUM($B138:$B$228))</f>
        <v>225.81440000000001</v>
      </c>
      <c r="U138" s="4">
        <f>Forward!U138*(1+SUM($B138:$B$228))</f>
        <v>0</v>
      </c>
      <c r="V138" s="4"/>
      <c r="W138" s="20">
        <f t="shared" si="0"/>
        <v>285.29230000000001</v>
      </c>
      <c r="X138" s="20">
        <f t="shared" si="1"/>
        <v>223.86936040404035</v>
      </c>
      <c r="Y138" s="23">
        <f t="shared" si="2"/>
        <v>269.76756</v>
      </c>
      <c r="Z138" s="23">
        <f t="shared" si="3"/>
        <v>220.78866760606067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117.61669999999998</v>
      </c>
      <c r="AJ138" s="9">
        <f t="shared" si="18"/>
        <v>0.29191877073979478</v>
      </c>
      <c r="AK138" s="9">
        <f t="shared" si="19"/>
        <v>0.29191877073979478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Encargos'!$M56)*(1+SUM($B139:$B$228))+('Swap - Encargos'!AB56)*(1+SUM($B139:$B$228))</f>
        <v>310.71299999999997</v>
      </c>
      <c r="P139" s="4">
        <f>Forward!P139*(1+SUM($B139:$B$228))+(-'Swap - Encargos'!G56-'Swap - Encargos'!$M56)*(1+SUM($B139:$B$228))+('Swap - Encargos'!AC56)*(1+SUM($B139:$B$228))</f>
        <v>288.66239999999999</v>
      </c>
      <c r="Q139" s="4">
        <f>Forward!Q139*(1+SUM($B139:$B$228))+(-'Swap - Encargos'!H56-'Swap - Encargos'!$M56)*(1+SUM($B139:$B$228))+('Swap - Encargos'!AD56)*(1+SUM($B139:$B$228))</f>
        <v>272.62559999999996</v>
      </c>
      <c r="R139" s="4">
        <f>Forward!R139*(1+SUM($B139:$B$228))+(-'Swap - Encargos'!I56-'Swap - Encargos'!$M56)*(1+SUM($B139:$B$228))+('Swap - Encargos'!AE56)*(1+SUM($B139:$B$228))</f>
        <v>257.59109999999998</v>
      </c>
      <c r="S139" s="4">
        <f>Forward!S139*(1+SUM($B139:$B$228))+(-'Swap - Encargos'!J56-'Swap - Encargos'!$M56)*(1+SUM($B139:$B$228))+('Swap - Encargos'!AF56)*(1+SUM($B139:$B$228))</f>
        <v>239.54969999999997</v>
      </c>
      <c r="T139" s="4">
        <f>Forward!T139*(1+SUM($B139:$B$228))+(-'Swap - Encargos'!K56-'Swap - Encargos'!$M56)*(1+SUM($B139:$B$228))+('Swap - Encargos'!AG56)*(1+SUM($B139:$B$228))</f>
        <v>229.52670000000001</v>
      </c>
      <c r="U139" s="4">
        <f>Forward!U139*(1+SUM($B139:$B$228))</f>
        <v>0</v>
      </c>
      <c r="V139" s="4"/>
      <c r="W139" s="20">
        <f t="shared" si="0"/>
        <v>283.28895833333331</v>
      </c>
      <c r="X139" s="20">
        <f t="shared" si="1"/>
        <v>223.86936040404035</v>
      </c>
      <c r="Y139" s="23">
        <f t="shared" si="2"/>
        <v>267.06283499999995</v>
      </c>
      <c r="Z139" s="23">
        <f t="shared" si="3"/>
        <v>220.78866760606067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119.62004166666668</v>
      </c>
      <c r="AJ139" s="9">
        <f t="shared" si="18"/>
        <v>0.29689096462642106</v>
      </c>
      <c r="AK139" s="9">
        <f t="shared" si="19"/>
        <v>0.29689096462642106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Encargos'!$M57)*(1+SUM($B140:$B$228))+('Swap - Encargos'!AB57)*(1+SUM($B140:$B$228))</f>
        <v>273.19109999999995</v>
      </c>
      <c r="P140" s="4">
        <f>Forward!P140*(1+SUM($B140:$B$228))+(-'Swap - Encargos'!G57-'Swap - Encargos'!$M57)*(1+SUM($B140:$B$228))+('Swap - Encargos'!AC57)*(1+SUM($B140:$B$228))</f>
        <v>288.20159999999998</v>
      </c>
      <c r="Q140" s="4">
        <f>Forward!Q140*(1+SUM($B140:$B$228))+(-'Swap - Encargos'!H57-'Swap - Encargos'!$M57)*(1+SUM($B140:$B$228))+('Swap - Encargos'!AD57)*(1+SUM($B140:$B$228))</f>
        <v>275.1925</v>
      </c>
      <c r="R140" s="4">
        <f>Forward!R140*(1+SUM($B140:$B$228))+(-'Swap - Encargos'!I57-'Swap - Encargos'!$M57)*(1+SUM($B140:$B$228))+('Swap - Encargos'!AE57)*(1+SUM($B140:$B$228))</f>
        <v>258.18059999999997</v>
      </c>
      <c r="S140" s="4">
        <f>Forward!S140*(1+SUM($B140:$B$228))+(-'Swap - Encargos'!J57-'Swap - Encargos'!$M57)*(1+SUM($B140:$B$228))+('Swap - Encargos'!AF57)*(1+SUM($B140:$B$228))</f>
        <v>233.16309999999999</v>
      </c>
      <c r="T140" s="4">
        <f>Forward!T140*(1+SUM($B140:$B$228))+(-'Swap - Encargos'!K57-'Swap - Encargos'!$M57)*(1+SUM($B140:$B$228))+('Swap - Encargos'!AG57)*(1+SUM($B140:$B$228))</f>
        <v>229.16030000000001</v>
      </c>
      <c r="U140" s="4">
        <f>Forward!U140*(1+SUM($B140:$B$228))</f>
        <v>0</v>
      </c>
      <c r="V140" s="4"/>
      <c r="W140" s="20">
        <f t="shared" si="0"/>
        <v>276.35998333333333</v>
      </c>
      <c r="X140" s="20">
        <f t="shared" si="1"/>
        <v>223.86936040404035</v>
      </c>
      <c r="Y140" s="23">
        <f t="shared" si="2"/>
        <v>261.18270000000001</v>
      </c>
      <c r="Z140" s="23">
        <f t="shared" si="3"/>
        <v>220.78866760606067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126.54901666666666</v>
      </c>
      <c r="AJ140" s="9">
        <f t="shared" ref="AJ140" si="23">(AE140-W140)/AE140</f>
        <v>0.31408833425579141</v>
      </c>
      <c r="AK140" s="9">
        <f t="shared" ref="AK140" si="24">IF(AJ140&gt;0,AJ140,0)</f>
        <v>0.31408833425579141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9BD8F-BF9C-4405-BF90-EC04CCEF6ED8}">
  <dimension ref="A1:AR145"/>
  <sheetViews>
    <sheetView topLeftCell="E78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Encargos'!$M3)+('Swap - Encargos'!X3)</f>
        <v>233</v>
      </c>
      <c r="L86" s="4">
        <f>Forward!L86+(-'Swap - Encargos'!C3-'Swap - Encargos'!$M3)+('Swap - Encargos'!Y3)</f>
        <v>243</v>
      </c>
      <c r="M86" s="4">
        <f>Forward!M86+(-'Swap - Encargos'!D3-'Swap - Encargos'!$M3)+('Swap - Encargos'!Z3)</f>
        <v>220</v>
      </c>
      <c r="N86" s="4">
        <f>Forward!N86+(-'Swap - Encargos'!E3-'Swap - Encargos'!$M3)+('Swap - Encargos'!AA3)</f>
        <v>208</v>
      </c>
      <c r="O86" s="4">
        <f>Forward!O86+(-'Swap - Encargos'!F3-'Swap - Encargos'!$M3)+('Swap - Encargos'!AB3)</f>
        <v>200</v>
      </c>
      <c r="P86" s="4">
        <f>Forward!P86+(-'Swap - Encargos'!G3-'Swap - Encargos'!$M3)+('Swap - Encargos'!AC3)</f>
        <v>198</v>
      </c>
      <c r="Q86" s="4">
        <f>Forward!Q86+(-'Swap - Encargos'!H3-'Swap - Encargos'!$M3)+('Swap - Encargos'!AD3)</f>
        <v>193</v>
      </c>
      <c r="R86" s="4">
        <f>Forward!R86+(-'Swap - Encargos'!I3-'Swap - Encargos'!$M3)+('Swap - Encargos'!AE3)</f>
        <v>188</v>
      </c>
      <c r="S86" s="4">
        <f>Forward!S86+(-'Swap - Encargos'!J3-'Swap - Encargos'!$M3)+('Swap - Encargos'!AF3)</f>
        <v>184</v>
      </c>
      <c r="T86" s="4">
        <f>Forward!T86+(-'Swap - Encargos'!K3-'Swap - Encargos'!$M3)+('Swap - Encargos'!AG3)</f>
        <v>179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232</v>
      </c>
      <c r="X86" s="20">
        <f t="shared" ref="X86:X140" si="1">AVERAGE($W$2:$W$198)</f>
        <v>203.86565656565659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220.8</v>
      </c>
      <c r="Z86" s="23">
        <f t="shared" ref="Z86:Z140" si="3">AVERAGE($Y$2:$Y$198)</f>
        <v>200.69818181818184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74</v>
      </c>
      <c r="AJ86" s="9">
        <f t="shared" ref="AJ86:AJ134" si="8">(AE86-W86)/AE86</f>
        <v>0.24183006535947713</v>
      </c>
      <c r="AK86" s="9">
        <f t="shared" ref="AK86:AK130" si="9">IF(AJ86&gt;0,AJ86,0)</f>
        <v>0.24183006535947713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Encargos'!$M4)+('Swap - Encargos'!X4)</f>
        <v>163</v>
      </c>
      <c r="L87" s="4">
        <f>Forward!L87+(-'Swap - Encargos'!C4-'Swap - Encargos'!$M4)+('Swap - Encargos'!Y4)</f>
        <v>228</v>
      </c>
      <c r="M87" s="4">
        <f>Forward!M87+(-'Swap - Encargos'!D4-'Swap - Encargos'!$M4)+('Swap - Encargos'!Z4)</f>
        <v>225</v>
      </c>
      <c r="N87" s="4">
        <f>Forward!N87+(-'Swap - Encargos'!E4-'Swap - Encargos'!$M4)+('Swap - Encargos'!AA4)</f>
        <v>208</v>
      </c>
      <c r="O87" s="4">
        <f>Forward!O87+(-'Swap - Encargos'!F4-'Swap - Encargos'!$M4)+('Swap - Encargos'!AB4)</f>
        <v>203</v>
      </c>
      <c r="P87" s="4">
        <f>Forward!P87+(-'Swap - Encargos'!G4-'Swap - Encargos'!$M4)+('Swap - Encargos'!AC4)</f>
        <v>199</v>
      </c>
      <c r="Q87" s="4">
        <f>Forward!Q87+(-'Swap - Encargos'!H4-'Swap - Encargos'!$M4)+('Swap - Encargos'!AD4)</f>
        <v>196</v>
      </c>
      <c r="R87" s="4">
        <f>Forward!R87+(-'Swap - Encargos'!I4-'Swap - Encargos'!$M4)+('Swap - Encargos'!AE4)</f>
        <v>190</v>
      </c>
      <c r="S87" s="4">
        <f>Forward!S87+(-'Swap - Encargos'!J4-'Swap - Encargos'!$M4)+('Swap - Encargos'!AF4)</f>
        <v>185</v>
      </c>
      <c r="T87" s="4">
        <f>Forward!T87+(-'Swap - Encargos'!K4-'Swap - Encargos'!$M4)+('Swap - Encargos'!AG4)</f>
        <v>181</v>
      </c>
      <c r="U87" s="4">
        <f>Forward!U87</f>
        <v>0</v>
      </c>
      <c r="V87" s="6"/>
      <c r="W87" s="20">
        <f t="shared" si="0"/>
        <v>206.58333333333334</v>
      </c>
      <c r="X87" s="20">
        <f t="shared" si="1"/>
        <v>203.86565656565659</v>
      </c>
      <c r="Y87" s="23">
        <f t="shared" si="2"/>
        <v>206</v>
      </c>
      <c r="Z87" s="23">
        <f t="shared" si="3"/>
        <v>200.69818181818184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99.416666666666657</v>
      </c>
      <c r="AJ87" s="9">
        <f t="shared" si="8"/>
        <v>0.32489106753812635</v>
      </c>
      <c r="AK87" s="9">
        <f t="shared" si="9"/>
        <v>0.32489106753812635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Encargos'!$M5)+('Swap - Encargos'!X5)</f>
        <v>202</v>
      </c>
      <c r="L88" s="4">
        <f>Forward!L88+(-'Swap - Encargos'!C5-'Swap - Encargos'!$M5)+('Swap - Encargos'!Y5)</f>
        <v>259</v>
      </c>
      <c r="M88" s="4">
        <f>Forward!M88+(-'Swap - Encargos'!D5-'Swap - Encargos'!$M5)+('Swap - Encargos'!Z5)</f>
        <v>230</v>
      </c>
      <c r="N88" s="4">
        <f>Forward!N88+(-'Swap - Encargos'!E5-'Swap - Encargos'!$M5)+('Swap - Encargos'!AA5)</f>
        <v>205</v>
      </c>
      <c r="O88" s="4">
        <f>Forward!O88+(-'Swap - Encargos'!F5-'Swap - Encargos'!$M5)+('Swap - Encargos'!AB5)</f>
        <v>204</v>
      </c>
      <c r="P88" s="4">
        <f>Forward!P88+(-'Swap - Encargos'!G5-'Swap - Encargos'!$M5)+('Swap - Encargos'!AC5)</f>
        <v>197</v>
      </c>
      <c r="Q88" s="4">
        <f>Forward!Q88+(-'Swap - Encargos'!H5-'Swap - Encargos'!$M5)+('Swap - Encargos'!AD5)</f>
        <v>193</v>
      </c>
      <c r="R88" s="4">
        <f>Forward!R88+(-'Swap - Encargos'!I5-'Swap - Encargos'!$M5)+('Swap - Encargos'!AE5)</f>
        <v>191</v>
      </c>
      <c r="S88" s="4">
        <f>Forward!S88+(-'Swap - Encargos'!J5-'Swap - Encargos'!$M5)+('Swap - Encargos'!AF5)</f>
        <v>187</v>
      </c>
      <c r="T88" s="4">
        <f>Forward!T88+(-'Swap - Encargos'!K5-'Swap - Encargos'!$M5)+('Swap - Encargos'!AG5)</f>
        <v>181</v>
      </c>
      <c r="U88" s="4">
        <f>Forward!U88</f>
        <v>0</v>
      </c>
      <c r="V88" s="6"/>
      <c r="W88" s="20">
        <f t="shared" si="0"/>
        <v>230.5</v>
      </c>
      <c r="X88" s="20">
        <f t="shared" si="1"/>
        <v>203.86565656565659</v>
      </c>
      <c r="Y88" s="23">
        <f t="shared" si="2"/>
        <v>219.83333333333334</v>
      </c>
      <c r="Z88" s="23">
        <f t="shared" si="3"/>
        <v>200.69818181818184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75.5</v>
      </c>
      <c r="AJ88" s="9">
        <f t="shared" si="8"/>
        <v>0.24673202614379086</v>
      </c>
      <c r="AK88" s="9">
        <f t="shared" si="9"/>
        <v>0.24673202614379086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Encargos'!$M6)+('Swap - Encargos'!X6)</f>
        <v>182</v>
      </c>
      <c r="L89" s="4">
        <f>Forward!L89+(-'Swap - Encargos'!C6-'Swap - Encargos'!$M6)+('Swap - Encargos'!Y6)</f>
        <v>251</v>
      </c>
      <c r="M89" s="4">
        <f>Forward!M89+(-'Swap - Encargos'!D6-'Swap - Encargos'!$M6)+('Swap - Encargos'!Z6)</f>
        <v>236</v>
      </c>
      <c r="N89" s="4">
        <f>Forward!N89+(-'Swap - Encargos'!E6-'Swap - Encargos'!$M6)+('Swap - Encargos'!AA6)</f>
        <v>210</v>
      </c>
      <c r="O89" s="4">
        <f>Forward!O89+(-'Swap - Encargos'!F6-'Swap - Encargos'!$M6)+('Swap - Encargos'!AB6)</f>
        <v>201</v>
      </c>
      <c r="P89" s="4">
        <f>Forward!P89+(-'Swap - Encargos'!G6-'Swap - Encargos'!$M6)+('Swap - Encargos'!AC6)</f>
        <v>198</v>
      </c>
      <c r="Q89" s="4">
        <f>Forward!Q89+(-'Swap - Encargos'!H6-'Swap - Encargos'!$M6)+('Swap - Encargos'!AD6)</f>
        <v>195</v>
      </c>
      <c r="R89" s="4">
        <f>Forward!R89+(-'Swap - Encargos'!I6-'Swap - Encargos'!$M6)+('Swap - Encargos'!AE6)</f>
        <v>191</v>
      </c>
      <c r="S89" s="4">
        <f>Forward!S89+(-'Swap - Encargos'!J6-'Swap - Encargos'!$M6)+('Swap - Encargos'!AF6)</f>
        <v>188</v>
      </c>
      <c r="T89" s="4">
        <f>Forward!T89+(-'Swap - Encargos'!K6-'Swap - Encargos'!$M6)+('Swap - Encargos'!AG6)</f>
        <v>184</v>
      </c>
      <c r="U89" s="4">
        <f>Forward!U89</f>
        <v>0</v>
      </c>
      <c r="V89" s="6"/>
      <c r="W89" s="20">
        <f t="shared" si="0"/>
        <v>225.33333333333334</v>
      </c>
      <c r="X89" s="20">
        <f t="shared" si="1"/>
        <v>203.86565656565659</v>
      </c>
      <c r="Y89" s="23">
        <f t="shared" si="2"/>
        <v>216.8</v>
      </c>
      <c r="Z89" s="23">
        <f t="shared" si="3"/>
        <v>200.69818181818184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80.666666666666657</v>
      </c>
      <c r="AJ89" s="9">
        <f t="shared" si="8"/>
        <v>0.26361655773420478</v>
      </c>
      <c r="AK89" s="9">
        <f t="shared" si="9"/>
        <v>0.26361655773420478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Encargos'!$M7)+('Swap - Encargos'!X7)</f>
        <v>180</v>
      </c>
      <c r="L90" s="4">
        <f>Forward!L90+(-'Swap - Encargos'!C7-'Swap - Encargos'!$M7)+('Swap - Encargos'!Y7)</f>
        <v>229</v>
      </c>
      <c r="M90" s="4">
        <f>Forward!M90+(-'Swap - Encargos'!D7-'Swap - Encargos'!$M7)+('Swap - Encargos'!Z7)</f>
        <v>234</v>
      </c>
      <c r="N90" s="4">
        <f>Forward!N90+(-'Swap - Encargos'!E7-'Swap - Encargos'!$M7)+('Swap - Encargos'!AA7)</f>
        <v>223</v>
      </c>
      <c r="O90" s="4">
        <f>Forward!O90+(-'Swap - Encargos'!F7-'Swap - Encargos'!$M7)+('Swap - Encargos'!AB7)</f>
        <v>206</v>
      </c>
      <c r="P90" s="4">
        <f>Forward!P90+(-'Swap - Encargos'!G7-'Swap - Encargos'!$M7)+('Swap - Encargos'!AC7)</f>
        <v>204</v>
      </c>
      <c r="Q90" s="4">
        <f>Forward!Q90+(-'Swap - Encargos'!H7-'Swap - Encargos'!$M7)+('Swap - Encargos'!AD7)</f>
        <v>202</v>
      </c>
      <c r="R90" s="4">
        <f>Forward!R90+(-'Swap - Encargos'!I7-'Swap - Encargos'!$M7)+('Swap - Encargos'!AE7)</f>
        <v>198</v>
      </c>
      <c r="S90" s="4">
        <f>Forward!S90+(-'Swap - Encargos'!J7-'Swap - Encargos'!$M7)+('Swap - Encargos'!AF7)</f>
        <v>192</v>
      </c>
      <c r="T90" s="4">
        <f>Forward!T90+(-'Swap - Encargos'!K7-'Swap - Encargos'!$M7)+('Swap - Encargos'!AG7)</f>
        <v>190</v>
      </c>
      <c r="U90" s="4">
        <f>Forward!U90</f>
        <v>0</v>
      </c>
      <c r="V90" s="6"/>
      <c r="W90" s="20">
        <f t="shared" si="0"/>
        <v>219.11111111111111</v>
      </c>
      <c r="X90" s="20">
        <f t="shared" si="1"/>
        <v>203.86565656565659</v>
      </c>
      <c r="Y90" s="23">
        <f t="shared" si="2"/>
        <v>216</v>
      </c>
      <c r="Z90" s="23">
        <f t="shared" si="3"/>
        <v>200.69818181818184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86.888888888888886</v>
      </c>
      <c r="AJ90" s="9">
        <f t="shared" si="8"/>
        <v>0.2839506172839506</v>
      </c>
      <c r="AK90" s="9">
        <f t="shared" si="9"/>
        <v>0.2839506172839506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Encargos'!$M8)+('Swap - Encargos'!X8)</f>
        <v>174</v>
      </c>
      <c r="L91" s="4">
        <f>Forward!L91+(-'Swap - Encargos'!C8-'Swap - Encargos'!$M8)+('Swap - Encargos'!Y8)</f>
        <v>232</v>
      </c>
      <c r="M91" s="4">
        <f>Forward!M91+(-'Swap - Encargos'!D8-'Swap - Encargos'!$M8)+('Swap - Encargos'!Z8)</f>
        <v>230</v>
      </c>
      <c r="N91" s="4">
        <f>Forward!N91+(-'Swap - Encargos'!E8-'Swap - Encargos'!$M8)+('Swap - Encargos'!AA8)</f>
        <v>205</v>
      </c>
      <c r="O91" s="4">
        <f>Forward!O91+(-'Swap - Encargos'!F8-'Swap - Encargos'!$M8)+('Swap - Encargos'!AB8)</f>
        <v>198</v>
      </c>
      <c r="P91" s="4">
        <f>Forward!P91+(-'Swap - Encargos'!G8-'Swap - Encargos'!$M8)+('Swap - Encargos'!AC8)</f>
        <v>199</v>
      </c>
      <c r="Q91" s="4">
        <f>Forward!Q91+(-'Swap - Encargos'!H8-'Swap - Encargos'!$M8)+('Swap - Encargos'!AD8)</f>
        <v>194</v>
      </c>
      <c r="R91" s="4">
        <f>Forward!R91+(-'Swap - Encargos'!I8-'Swap - Encargos'!$M8)+('Swap - Encargos'!AE8)</f>
        <v>193</v>
      </c>
      <c r="S91" s="4">
        <f>Forward!S91+(-'Swap - Encargos'!J8-'Swap - Encargos'!$M8)+('Swap - Encargos'!AF8)</f>
        <v>189</v>
      </c>
      <c r="T91" s="4">
        <f>Forward!T91+(-'Swap - Encargos'!K8-'Swap - Encargos'!$M8)+('Swap - Encargos'!AG8)</f>
        <v>183</v>
      </c>
      <c r="U91" s="4">
        <f>Forward!U91</f>
        <v>0</v>
      </c>
      <c r="V91" s="6"/>
      <c r="W91" s="20">
        <f t="shared" si="0"/>
        <v>216.30555555555554</v>
      </c>
      <c r="X91" s="20">
        <f t="shared" si="1"/>
        <v>203.86565656565659</v>
      </c>
      <c r="Y91" s="23">
        <f t="shared" si="2"/>
        <v>209.88333333333333</v>
      </c>
      <c r="Z91" s="23">
        <f t="shared" si="3"/>
        <v>200.69818181818184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89.694444444444457</v>
      </c>
      <c r="AJ91" s="9">
        <f t="shared" si="8"/>
        <v>0.29311909949164855</v>
      </c>
      <c r="AK91" s="9">
        <f t="shared" si="9"/>
        <v>0.29311909949164855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Encargos'!$M9)+('Swap - Encargos'!X9)</f>
        <v>106</v>
      </c>
      <c r="L92" s="4">
        <f>Forward!L92+(-'Swap - Encargos'!C9-'Swap - Encargos'!$M9)+('Swap - Encargos'!Y9)</f>
        <v>220</v>
      </c>
      <c r="M92" s="4">
        <f>Forward!M92+(-'Swap - Encargos'!D9-'Swap - Encargos'!$M9)+('Swap - Encargos'!Z9)</f>
        <v>222</v>
      </c>
      <c r="N92" s="4">
        <f>Forward!N92+(-'Swap - Encargos'!E9-'Swap - Encargos'!$M9)+('Swap - Encargos'!AA9)</f>
        <v>211</v>
      </c>
      <c r="O92" s="4">
        <f>Forward!O92+(-'Swap - Encargos'!F9-'Swap - Encargos'!$M9)+('Swap - Encargos'!AB9)</f>
        <v>199</v>
      </c>
      <c r="P92" s="4">
        <f>Forward!P92+(-'Swap - Encargos'!G9-'Swap - Encargos'!$M9)+('Swap - Encargos'!AC9)</f>
        <v>200</v>
      </c>
      <c r="Q92" s="4">
        <f>Forward!Q92+(-'Swap - Encargos'!H9-'Swap - Encargos'!$M9)+('Swap - Encargos'!AD9)</f>
        <v>196</v>
      </c>
      <c r="R92" s="4">
        <f>Forward!R92+(-'Swap - Encargos'!I9-'Swap - Encargos'!$M9)+('Swap - Encargos'!AE9)</f>
        <v>192</v>
      </c>
      <c r="S92" s="4">
        <f>Forward!S92+(-'Swap - Encargos'!J9-'Swap - Encargos'!$M9)+('Swap - Encargos'!AF9)</f>
        <v>188</v>
      </c>
      <c r="T92" s="4">
        <f>Forward!T92+(-'Swap - Encargos'!K9-'Swap - Encargos'!$M9)+('Swap - Encargos'!AG9)</f>
        <v>185</v>
      </c>
      <c r="U92" s="4">
        <f>Forward!U92</f>
        <v>0</v>
      </c>
      <c r="V92" s="6"/>
      <c r="W92" s="20">
        <f t="shared" si="0"/>
        <v>200.16666666666666</v>
      </c>
      <c r="X92" s="20">
        <f t="shared" si="1"/>
        <v>203.86565656565659</v>
      </c>
      <c r="Y92" s="23">
        <f t="shared" si="2"/>
        <v>201</v>
      </c>
      <c r="Z92" s="23">
        <f t="shared" si="3"/>
        <v>200.69818181818184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105.83333333333334</v>
      </c>
      <c r="AJ92" s="9">
        <f t="shared" si="8"/>
        <v>0.34586056644880175</v>
      </c>
      <c r="AK92" s="9">
        <f t="shared" si="9"/>
        <v>0.34586056644880175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Encargos'!$M10)+('Swap - Encargos'!X10)</f>
        <v>119</v>
      </c>
      <c r="L93" s="4">
        <f>Forward!L93+(-'Swap - Encargos'!C10-'Swap - Encargos'!$M10)+('Swap - Encargos'!Y10)</f>
        <v>211</v>
      </c>
      <c r="M93" s="4">
        <f>Forward!M93+(-'Swap - Encargos'!D10-'Swap - Encargos'!$M10)+('Swap - Encargos'!Z10)</f>
        <v>212</v>
      </c>
      <c r="N93" s="4">
        <f>Forward!N93+(-'Swap - Encargos'!E10-'Swap - Encargos'!$M10)+('Swap - Encargos'!AA10)</f>
        <v>202</v>
      </c>
      <c r="O93" s="4">
        <f>Forward!O93+(-'Swap - Encargos'!F10-'Swap - Encargos'!$M10)+('Swap - Encargos'!AB10)</f>
        <v>199</v>
      </c>
      <c r="P93" s="4">
        <f>Forward!P93+(-'Swap - Encargos'!G10-'Swap - Encargos'!$M10)+('Swap - Encargos'!AC10)</f>
        <v>194</v>
      </c>
      <c r="Q93" s="4">
        <f>Forward!Q93+(-'Swap - Encargos'!H10-'Swap - Encargos'!$M10)+('Swap - Encargos'!AD10)</f>
        <v>196</v>
      </c>
      <c r="R93" s="4">
        <f>Forward!R93+(-'Swap - Encargos'!I10-'Swap - Encargos'!$M10)+('Swap - Encargos'!AE10)</f>
        <v>190</v>
      </c>
      <c r="S93" s="4">
        <f>Forward!S93+(-'Swap - Encargos'!J10-'Swap - Encargos'!$M10)+('Swap - Encargos'!AF10)</f>
        <v>182</v>
      </c>
      <c r="T93" s="4">
        <f>Forward!T93+(-'Swap - Encargos'!K10-'Swap - Encargos'!$M10)+('Swap - Encargos'!AG10)</f>
        <v>179</v>
      </c>
      <c r="U93" s="4">
        <f>Forward!U93</f>
        <v>0</v>
      </c>
      <c r="V93" s="6"/>
      <c r="W93" s="20">
        <f t="shared" si="0"/>
        <v>196.80555555555554</v>
      </c>
      <c r="X93" s="20">
        <f t="shared" si="1"/>
        <v>203.86565656565659</v>
      </c>
      <c r="Y93" s="23">
        <f t="shared" si="2"/>
        <v>197.35</v>
      </c>
      <c r="Z93" s="23">
        <f t="shared" si="3"/>
        <v>200.69818181818184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109.19444444444446</v>
      </c>
      <c r="AJ93" s="9">
        <f t="shared" si="8"/>
        <v>0.35684458968772698</v>
      </c>
      <c r="AK93" s="9">
        <f t="shared" si="9"/>
        <v>0.35684458968772698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Encargos'!$M11)+('Swap - Encargos'!X11)</f>
        <v>138</v>
      </c>
      <c r="L94" s="4">
        <f>Forward!L94+(-'Swap - Encargos'!C11-'Swap - Encargos'!$M11)+('Swap - Encargos'!Y11)</f>
        <v>195</v>
      </c>
      <c r="M94" s="4">
        <f>Forward!M94+(-'Swap - Encargos'!D11-'Swap - Encargos'!$M11)+('Swap - Encargos'!Z11)</f>
        <v>212</v>
      </c>
      <c r="N94" s="4">
        <f>Forward!N94+(-'Swap - Encargos'!E11-'Swap - Encargos'!$M11)+('Swap - Encargos'!AA11)</f>
        <v>209</v>
      </c>
      <c r="O94" s="4">
        <f>Forward!O94+(-'Swap - Encargos'!F11-'Swap - Encargos'!$M11)+('Swap - Encargos'!AB11)</f>
        <v>199</v>
      </c>
      <c r="P94" s="4">
        <f>Forward!P94+(-'Swap - Encargos'!G11-'Swap - Encargos'!$M11)+('Swap - Encargos'!AC11)</f>
        <v>196</v>
      </c>
      <c r="Q94" s="4">
        <f>Forward!Q94+(-'Swap - Encargos'!H11-'Swap - Encargos'!$M11)+('Swap - Encargos'!AD11)</f>
        <v>192</v>
      </c>
      <c r="R94" s="4">
        <f>Forward!R94+(-'Swap - Encargos'!I11-'Swap - Encargos'!$M11)+('Swap - Encargos'!AE11)</f>
        <v>185</v>
      </c>
      <c r="S94" s="4">
        <f>Forward!S94+(-'Swap - Encargos'!J11-'Swap - Encargos'!$M11)+('Swap - Encargos'!AF11)</f>
        <v>182</v>
      </c>
      <c r="T94" s="4">
        <f>Forward!T94+(-'Swap - Encargos'!K11-'Swap - Encargos'!$M11)+('Swap - Encargos'!AG11)</f>
        <v>178</v>
      </c>
      <c r="U94" s="4">
        <f>Forward!U94</f>
        <v>0</v>
      </c>
      <c r="V94" s="6"/>
      <c r="W94" s="20">
        <f t="shared" si="0"/>
        <v>197.44444444444446</v>
      </c>
      <c r="X94" s="20">
        <f t="shared" si="1"/>
        <v>203.86565656565659</v>
      </c>
      <c r="Y94" s="23">
        <f t="shared" si="2"/>
        <v>198.33333333333334</v>
      </c>
      <c r="Z94" s="23">
        <f t="shared" si="3"/>
        <v>200.69818181818184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108.55555555555554</v>
      </c>
      <c r="AJ94" s="9">
        <f t="shared" si="8"/>
        <v>0.35475671750181548</v>
      </c>
      <c r="AK94" s="9">
        <f t="shared" si="9"/>
        <v>0.35475671750181548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Encargos'!$M12)+('Swap - Encargos'!X12)</f>
        <v>118</v>
      </c>
      <c r="L95" s="4">
        <f>Forward!L95+(-'Swap - Encargos'!C12-'Swap - Encargos'!$M12)+('Swap - Encargos'!Y12)</f>
        <v>170</v>
      </c>
      <c r="M95" s="4">
        <f>Forward!M95+(-'Swap - Encargos'!D12-'Swap - Encargos'!$M12)+('Swap - Encargos'!Z12)</f>
        <v>189</v>
      </c>
      <c r="N95" s="4">
        <f>Forward!N95+(-'Swap - Encargos'!E12-'Swap - Encargos'!$M12)+('Swap - Encargos'!AA12)</f>
        <v>193</v>
      </c>
      <c r="O95" s="4">
        <f>Forward!O95+(-'Swap - Encargos'!F12-'Swap - Encargos'!$M12)+('Swap - Encargos'!AB12)</f>
        <v>188</v>
      </c>
      <c r="P95" s="4">
        <f>Forward!P95+(-'Swap - Encargos'!G12-'Swap - Encargos'!$M12)+('Swap - Encargos'!AC12)</f>
        <v>184</v>
      </c>
      <c r="Q95" s="4">
        <f>Forward!Q95+(-'Swap - Encargos'!H12-'Swap - Encargos'!$M12)+('Swap - Encargos'!AD12)</f>
        <v>181</v>
      </c>
      <c r="R95" s="4">
        <f>Forward!R95+(-'Swap - Encargos'!I12-'Swap - Encargos'!$M12)+('Swap - Encargos'!AE12)</f>
        <v>178</v>
      </c>
      <c r="S95" s="4">
        <f>Forward!S95+(-'Swap - Encargos'!J12-'Swap - Encargos'!$M12)+('Swap - Encargos'!AF12)</f>
        <v>175</v>
      </c>
      <c r="T95" s="4">
        <f>Forward!T95+(-'Swap - Encargos'!K12-'Swap - Encargos'!$M12)+('Swap - Encargos'!AG12)</f>
        <v>171</v>
      </c>
      <c r="U95" s="4">
        <f>Forward!U95</f>
        <v>0</v>
      </c>
      <c r="V95" s="6"/>
      <c r="W95" s="20">
        <f t="shared" si="0"/>
        <v>177.75</v>
      </c>
      <c r="X95" s="20">
        <f t="shared" si="1"/>
        <v>203.86565656565659</v>
      </c>
      <c r="Y95" s="23">
        <f t="shared" si="2"/>
        <v>181.5</v>
      </c>
      <c r="Z95" s="23">
        <f t="shared" si="3"/>
        <v>200.69818181818184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128.25</v>
      </c>
      <c r="AJ95" s="9">
        <f t="shared" si="8"/>
        <v>0.41911764705882354</v>
      </c>
      <c r="AK95" s="9">
        <f t="shared" si="9"/>
        <v>0.41911764705882354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Encargos'!$M13)+('Swap - Encargos'!X13)</f>
        <v>112</v>
      </c>
      <c r="L96" s="4">
        <f>Forward!L96+(-'Swap - Encargos'!C13-'Swap - Encargos'!$M13)+('Swap - Encargos'!Y13)</f>
        <v>129</v>
      </c>
      <c r="M96" s="4">
        <f>Forward!M96+(-'Swap - Encargos'!D13-'Swap - Encargos'!$M13)+('Swap - Encargos'!Z13)</f>
        <v>168</v>
      </c>
      <c r="N96" s="4">
        <f>Forward!N96+(-'Swap - Encargos'!E13-'Swap - Encargos'!$M13)+('Swap - Encargos'!AA13)</f>
        <v>178</v>
      </c>
      <c r="O96" s="4">
        <f>Forward!O96+(-'Swap - Encargos'!F13-'Swap - Encargos'!$M13)+('Swap - Encargos'!AB13)</f>
        <v>173</v>
      </c>
      <c r="P96" s="4">
        <f>Forward!P96+(-'Swap - Encargos'!G13-'Swap - Encargos'!$M13)+('Swap - Encargos'!AC13)</f>
        <v>182</v>
      </c>
      <c r="Q96" s="4">
        <f>Forward!Q96+(-'Swap - Encargos'!H13-'Swap - Encargos'!$M13)+('Swap - Encargos'!AD13)</f>
        <v>179</v>
      </c>
      <c r="R96" s="4">
        <f>Forward!R96+(-'Swap - Encargos'!I13-'Swap - Encargos'!$M13)+('Swap - Encargos'!AE13)</f>
        <v>179</v>
      </c>
      <c r="S96" s="4">
        <f>Forward!S96+(-'Swap - Encargos'!J13-'Swap - Encargos'!$M13)+('Swap - Encargos'!AF13)</f>
        <v>174</v>
      </c>
      <c r="T96" s="4">
        <f>Forward!T96+(-'Swap - Encargos'!K13-'Swap - Encargos'!$M13)+('Swap - Encargos'!AG13)</f>
        <v>169</v>
      </c>
      <c r="U96" s="4">
        <f>Forward!U96</f>
        <v>0</v>
      </c>
      <c r="V96" s="6"/>
      <c r="W96" s="20">
        <f t="shared" si="0"/>
        <v>154.66666666666666</v>
      </c>
      <c r="X96" s="20">
        <f t="shared" si="1"/>
        <v>203.86565656565659</v>
      </c>
      <c r="Y96" s="23">
        <f t="shared" si="2"/>
        <v>163.66666666666666</v>
      </c>
      <c r="Z96" s="23">
        <f t="shared" si="3"/>
        <v>200.69818181818184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151.33333333333334</v>
      </c>
      <c r="AJ96" s="9">
        <f t="shared" si="8"/>
        <v>0.49455337690631812</v>
      </c>
      <c r="AK96" s="9">
        <f t="shared" si="9"/>
        <v>0.49455337690631812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Encargos'!$M14)+('Swap - Encargos'!X14)</f>
        <v>116</v>
      </c>
      <c r="L97" s="4">
        <f>Forward!L97+(-'Swap - Encargos'!C14-'Swap - Encargos'!$M14)+('Swap - Encargos'!Y14)</f>
        <v>126</v>
      </c>
      <c r="M97" s="4">
        <f>Forward!M97+(-'Swap - Encargos'!D14-'Swap - Encargos'!$M14)+('Swap - Encargos'!Z14)</f>
        <v>163</v>
      </c>
      <c r="N97" s="4">
        <f>Forward!N97+(-'Swap - Encargos'!E14-'Swap - Encargos'!$M14)+('Swap - Encargos'!AA14)</f>
        <v>175</v>
      </c>
      <c r="O97" s="4">
        <f>Forward!O97+(-'Swap - Encargos'!F14-'Swap - Encargos'!$M14)+('Swap - Encargos'!AB14)</f>
        <v>168</v>
      </c>
      <c r="P97" s="4">
        <f>Forward!P97+(-'Swap - Encargos'!G14-'Swap - Encargos'!$M14)+('Swap - Encargos'!AC14)</f>
        <v>187</v>
      </c>
      <c r="Q97" s="4">
        <f>Forward!Q97+(-'Swap - Encargos'!H14-'Swap - Encargos'!$M14)+('Swap - Encargos'!AD14)</f>
        <v>186</v>
      </c>
      <c r="R97" s="4">
        <f>Forward!R97+(-'Swap - Encargos'!I14-'Swap - Encargos'!$M14)+('Swap - Encargos'!AE14)</f>
        <v>176</v>
      </c>
      <c r="S97" s="4">
        <f>Forward!S97+(-'Swap - Encargos'!J14-'Swap - Encargos'!$M14)+('Swap - Encargos'!AF14)</f>
        <v>173</v>
      </c>
      <c r="T97" s="4">
        <f>Forward!T97+(-'Swap - Encargos'!K14-'Swap - Encargos'!$M14)+('Swap - Encargos'!AG14)</f>
        <v>168</v>
      </c>
      <c r="U97" s="4">
        <f>Forward!U97</f>
        <v>0</v>
      </c>
      <c r="V97" s="6"/>
      <c r="W97" s="20">
        <f t="shared" si="0"/>
        <v>153.02777777777777</v>
      </c>
      <c r="X97" s="20">
        <f t="shared" si="1"/>
        <v>203.86565656565659</v>
      </c>
      <c r="Y97" s="23">
        <f t="shared" si="2"/>
        <v>162.61666666666667</v>
      </c>
      <c r="Z97" s="23">
        <f t="shared" si="3"/>
        <v>200.69818181818184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152.97222222222223</v>
      </c>
      <c r="AJ97" s="9">
        <f t="shared" si="8"/>
        <v>0.49990922294843865</v>
      </c>
      <c r="AK97" s="9">
        <f t="shared" si="9"/>
        <v>0.49990922294843865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Encargos'!$M15)+('Swap - Encargos'!Y15)</f>
        <v>120</v>
      </c>
      <c r="M98" s="4">
        <f>Forward!M98+(-'Swap - Encargos'!D15-'Swap - Encargos'!$M15)+('Swap - Encargos'!Z15)</f>
        <v>137</v>
      </c>
      <c r="N98" s="4">
        <f>Forward!N98+(-'Swap - Encargos'!E15-'Swap - Encargos'!$M15)+('Swap - Encargos'!AA15)</f>
        <v>153</v>
      </c>
      <c r="O98" s="4">
        <f>Forward!O98+(-'Swap - Encargos'!F15-'Swap - Encargos'!$M15)+('Swap - Encargos'!AB15)</f>
        <v>165</v>
      </c>
      <c r="P98" s="4">
        <f>Forward!P98+(-'Swap - Encargos'!G15-'Swap - Encargos'!$M15)+('Swap - Encargos'!AC15)</f>
        <v>190</v>
      </c>
      <c r="Q98" s="4">
        <f>Forward!Q98+(-'Swap - Encargos'!H15-'Swap - Encargos'!$M15)+('Swap - Encargos'!AD15)</f>
        <v>186</v>
      </c>
      <c r="R98" s="4">
        <f>Forward!R98+(-'Swap - Encargos'!I15-'Swap - Encargos'!$M15)+('Swap - Encargos'!AE15)</f>
        <v>182</v>
      </c>
      <c r="S98" s="4">
        <f>Forward!S98+(-'Swap - Encargos'!J15-'Swap - Encargos'!$M15)+('Swap - Encargos'!AF15)</f>
        <v>179</v>
      </c>
      <c r="T98" s="4">
        <f>Forward!T98+(-'Swap - Encargos'!K15-'Swap - Encargos'!$M15)+('Swap - Encargos'!AG15)</f>
        <v>173</v>
      </c>
      <c r="U98" s="4">
        <f>Forward!U98</f>
        <v>0</v>
      </c>
      <c r="V98" s="6"/>
      <c r="W98" s="20">
        <f t="shared" si="0"/>
        <v>136.66666666666666</v>
      </c>
      <c r="X98" s="20">
        <f t="shared" si="1"/>
        <v>203.86565656565659</v>
      </c>
      <c r="Y98" s="23">
        <f t="shared" si="2"/>
        <v>153</v>
      </c>
      <c r="Z98" s="23">
        <f t="shared" si="3"/>
        <v>200.69818181818184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180.13333333333335</v>
      </c>
      <c r="AJ98" s="9">
        <f t="shared" si="8"/>
        <v>0.56860269360269367</v>
      </c>
      <c r="AK98" s="9">
        <f t="shared" si="9"/>
        <v>0.56860269360269367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Encargos'!$M16)+('Swap - Encargos'!Y16)</f>
        <v>123</v>
      </c>
      <c r="M99" s="4">
        <f>Forward!M99+(-'Swap - Encargos'!D16-'Swap - Encargos'!$M16)+('Swap - Encargos'!Z16)</f>
        <v>130</v>
      </c>
      <c r="N99" s="4">
        <f>Forward!N99+(-'Swap - Encargos'!E16-'Swap - Encargos'!$M16)+('Swap - Encargos'!AA16)</f>
        <v>142</v>
      </c>
      <c r="O99" s="4">
        <f>Forward!O99+(-'Swap - Encargos'!F16-'Swap - Encargos'!$M16)+('Swap - Encargos'!AB16)</f>
        <v>157</v>
      </c>
      <c r="P99" s="4">
        <f>Forward!P99+(-'Swap - Encargos'!G16-'Swap - Encargos'!$M16)+('Swap - Encargos'!AC16)</f>
        <v>196</v>
      </c>
      <c r="Q99" s="4">
        <f>Forward!Q99+(-'Swap - Encargos'!H16-'Swap - Encargos'!$M16)+('Swap - Encargos'!AD16)</f>
        <v>192</v>
      </c>
      <c r="R99" s="4">
        <f>Forward!R99+(-'Swap - Encargos'!I16-'Swap - Encargos'!$M16)+('Swap - Encargos'!AE16)</f>
        <v>185</v>
      </c>
      <c r="S99" s="4">
        <f>Forward!S99+(-'Swap - Encargos'!J16-'Swap - Encargos'!$M16)+('Swap - Encargos'!AF16)</f>
        <v>183</v>
      </c>
      <c r="T99" s="4">
        <f>Forward!T99+(-'Swap - Encargos'!K16-'Swap - Encargos'!$M16)+('Swap - Encargos'!AG16)</f>
        <v>177</v>
      </c>
      <c r="U99" s="4">
        <f>Forward!U99</f>
        <v>0</v>
      </c>
      <c r="V99" s="6"/>
      <c r="W99" s="20">
        <f t="shared" si="0"/>
        <v>132.61111111111111</v>
      </c>
      <c r="X99" s="20">
        <f t="shared" si="1"/>
        <v>203.86565656565659</v>
      </c>
      <c r="Y99" s="23">
        <f t="shared" si="2"/>
        <v>150.75</v>
      </c>
      <c r="Z99" s="23">
        <f t="shared" si="3"/>
        <v>200.69818181818184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184.1888888888889</v>
      </c>
      <c r="AJ99" s="9">
        <f t="shared" si="8"/>
        <v>0.58140432098765438</v>
      </c>
      <c r="AK99" s="9">
        <f t="shared" si="9"/>
        <v>0.58140432098765438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Encargos'!$M17)+('Swap - Encargos'!Y17)</f>
        <v>121</v>
      </c>
      <c r="M100" s="4">
        <f>Forward!M100+(-'Swap - Encargos'!D17-'Swap - Encargos'!$M17)+('Swap - Encargos'!Z17)</f>
        <v>134</v>
      </c>
      <c r="N100" s="4">
        <f>Forward!N100+(-'Swap - Encargos'!E17-'Swap - Encargos'!$M17)+('Swap - Encargos'!AA17)</f>
        <v>136</v>
      </c>
      <c r="O100" s="4">
        <f>Forward!O100+(-'Swap - Encargos'!F17-'Swap - Encargos'!$M17)+('Swap - Encargos'!AB17)</f>
        <v>148</v>
      </c>
      <c r="P100" s="4">
        <f>Forward!P100+(-'Swap - Encargos'!G17-'Swap - Encargos'!$M17)+('Swap - Encargos'!AC17)</f>
        <v>170</v>
      </c>
      <c r="Q100" s="4">
        <f>Forward!Q100+(-'Swap - Encargos'!H17-'Swap - Encargos'!$M17)+('Swap - Encargos'!AD17)</f>
        <v>186</v>
      </c>
      <c r="R100" s="4">
        <f>Forward!R100+(-'Swap - Encargos'!I17-'Swap - Encargos'!$M17)+('Swap - Encargos'!AE17)</f>
        <v>177</v>
      </c>
      <c r="S100" s="4">
        <f>Forward!S100+(-'Swap - Encargos'!J17-'Swap - Encargos'!$M17)+('Swap - Encargos'!AF17)</f>
        <v>176</v>
      </c>
      <c r="T100" s="4">
        <f>Forward!T100+(-'Swap - Encargos'!K17-'Swap - Encargos'!$M17)+('Swap - Encargos'!AG17)</f>
        <v>169</v>
      </c>
      <c r="U100" s="4">
        <f>Forward!U100</f>
        <v>0</v>
      </c>
      <c r="V100" s="6"/>
      <c r="W100" s="20">
        <f t="shared" si="0"/>
        <v>131.83333333333334</v>
      </c>
      <c r="X100" s="20">
        <f t="shared" si="1"/>
        <v>203.86565656565659</v>
      </c>
      <c r="Y100" s="23">
        <f t="shared" si="2"/>
        <v>143.96666666666667</v>
      </c>
      <c r="Z100" s="23">
        <f t="shared" si="3"/>
        <v>200.69818181818184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184.96666666666667</v>
      </c>
      <c r="AJ100" s="9">
        <f t="shared" si="8"/>
        <v>0.58385942760942755</v>
      </c>
      <c r="AK100" s="9">
        <f t="shared" si="9"/>
        <v>0.58385942760942755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Encargos'!$M18)+('Swap - Encargos'!Y18)</f>
        <v>114</v>
      </c>
      <c r="M101" s="4">
        <f>Forward!M101+(-'Swap - Encargos'!D18-'Swap - Encargos'!$M18)+('Swap - Encargos'!Z18)</f>
        <v>120</v>
      </c>
      <c r="N101" s="4">
        <f>Forward!N101+(-'Swap - Encargos'!E18-'Swap - Encargos'!$M18)+('Swap - Encargos'!AA18)</f>
        <v>124</v>
      </c>
      <c r="O101" s="4">
        <f>Forward!O101+(-'Swap - Encargos'!F18-'Swap - Encargos'!$M18)+('Swap - Encargos'!AB18)</f>
        <v>138</v>
      </c>
      <c r="P101" s="4">
        <f>Forward!P101+(-'Swap - Encargos'!G18-'Swap - Encargos'!$M18)+('Swap - Encargos'!AC18)</f>
        <v>163</v>
      </c>
      <c r="Q101" s="4">
        <f>Forward!Q101+(-'Swap - Encargos'!H18-'Swap - Encargos'!$M18)+('Swap - Encargos'!AD18)</f>
        <v>176</v>
      </c>
      <c r="R101" s="4">
        <f>Forward!R101+(-'Swap - Encargos'!I18-'Swap - Encargos'!$M18)+('Swap - Encargos'!AE18)</f>
        <v>177</v>
      </c>
      <c r="S101" s="4">
        <f>Forward!S101+(-'Swap - Encargos'!J18-'Swap - Encargos'!$M18)+('Swap - Encargos'!AF18)</f>
        <v>175</v>
      </c>
      <c r="T101" s="4">
        <f>Forward!T101+(-'Swap - Encargos'!K18-'Swap - Encargos'!$M18)+('Swap - Encargos'!AG18)</f>
        <v>171</v>
      </c>
      <c r="U101" s="4">
        <f>Forward!U101</f>
        <v>0</v>
      </c>
      <c r="V101" s="6"/>
      <c r="W101" s="20">
        <f t="shared" si="0"/>
        <v>121.33333333333333</v>
      </c>
      <c r="X101" s="20">
        <f t="shared" si="1"/>
        <v>203.86565656565659</v>
      </c>
      <c r="Y101" s="23">
        <f t="shared" si="2"/>
        <v>134.9</v>
      </c>
      <c r="Z101" s="23">
        <f t="shared" si="3"/>
        <v>200.69818181818184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195.4666666666667</v>
      </c>
      <c r="AJ101" s="9">
        <f t="shared" si="8"/>
        <v>0.61700336700336711</v>
      </c>
      <c r="AK101" s="9">
        <f t="shared" si="9"/>
        <v>0.61700336700336711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Encargos'!$M19)+('Swap - Encargos'!Y19)</f>
        <v>125</v>
      </c>
      <c r="M102" s="4">
        <f>Forward!M102+(-'Swap - Encargos'!D19-'Swap - Encargos'!$M19)+('Swap - Encargos'!Z19)</f>
        <v>124</v>
      </c>
      <c r="N102" s="4">
        <f>Forward!N102+(-'Swap - Encargos'!E19-'Swap - Encargos'!$M19)+('Swap - Encargos'!AA19)</f>
        <v>135</v>
      </c>
      <c r="O102" s="4">
        <f>Forward!O102+(-'Swap - Encargos'!F19-'Swap - Encargos'!$M19)+('Swap - Encargos'!AB19)</f>
        <v>148</v>
      </c>
      <c r="P102" s="4">
        <f>Forward!P102+(-'Swap - Encargos'!G19-'Swap - Encargos'!$M19)+('Swap - Encargos'!AC19)</f>
        <v>162</v>
      </c>
      <c r="Q102" s="4">
        <f>Forward!Q102+(-'Swap - Encargos'!H19-'Swap - Encargos'!$M19)+('Swap - Encargos'!AD19)</f>
        <v>176</v>
      </c>
      <c r="R102" s="4">
        <f>Forward!R102+(-'Swap - Encargos'!I19-'Swap - Encargos'!$M19)+('Swap - Encargos'!AE19)</f>
        <v>176</v>
      </c>
      <c r="S102" s="4">
        <f>Forward!S102+(-'Swap - Encargos'!J19-'Swap - Encargos'!$M19)+('Swap - Encargos'!AF19)</f>
        <v>171</v>
      </c>
      <c r="T102" s="4">
        <f>Forward!T102+(-'Swap - Encargos'!K19-'Swap - Encargos'!$M19)+('Swap - Encargos'!AG19)</f>
        <v>171</v>
      </c>
      <c r="U102" s="4">
        <f>Forward!U102</f>
        <v>0</v>
      </c>
      <c r="V102" s="6"/>
      <c r="W102" s="20">
        <f t="shared" si="0"/>
        <v>130.55555555555554</v>
      </c>
      <c r="X102" s="20">
        <f t="shared" si="1"/>
        <v>203.86565656565659</v>
      </c>
      <c r="Y102" s="23">
        <f t="shared" si="2"/>
        <v>142.19999999999999</v>
      </c>
      <c r="Z102" s="23">
        <f t="shared" si="3"/>
        <v>200.69818181818184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186.24444444444447</v>
      </c>
      <c r="AJ102" s="9">
        <f t="shared" si="8"/>
        <v>0.58789281705948382</v>
      </c>
      <c r="AK102" s="9">
        <f t="shared" si="9"/>
        <v>0.58789281705948382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Encargos'!$M20)+('Swap - Encargos'!Y20)</f>
        <v>122</v>
      </c>
      <c r="M103" s="4">
        <f>Forward!M103+(-'Swap - Encargos'!D20-'Swap - Encargos'!$M20)+('Swap - Encargos'!Z20)</f>
        <v>126</v>
      </c>
      <c r="N103" s="4">
        <f>Forward!N103+(-'Swap - Encargos'!E20-'Swap - Encargos'!$M20)+('Swap - Encargos'!AA20)</f>
        <v>136</v>
      </c>
      <c r="O103" s="4">
        <f>Forward!O103+(-'Swap - Encargos'!F20-'Swap - Encargos'!$M20)+('Swap - Encargos'!AB20)</f>
        <v>142</v>
      </c>
      <c r="P103" s="4">
        <f>Forward!P103+(-'Swap - Encargos'!G20-'Swap - Encargos'!$M20)+('Swap - Encargos'!AC20)</f>
        <v>157</v>
      </c>
      <c r="Q103" s="4">
        <f>Forward!Q103+(-'Swap - Encargos'!H20-'Swap - Encargos'!$M20)+('Swap - Encargos'!AD20)</f>
        <v>173</v>
      </c>
      <c r="R103" s="4">
        <f>Forward!R103+(-'Swap - Encargos'!I20-'Swap - Encargos'!$M20)+('Swap - Encargos'!AE20)</f>
        <v>171</v>
      </c>
      <c r="S103" s="4">
        <f>Forward!S103+(-'Swap - Encargos'!J20-'Swap - Encargos'!$M20)+('Swap - Encargos'!AF20)</f>
        <v>170</v>
      </c>
      <c r="T103" s="4">
        <f>Forward!T103+(-'Swap - Encargos'!K20-'Swap - Encargos'!$M20)+('Swap - Encargos'!AG20)</f>
        <v>165</v>
      </c>
      <c r="U103" s="4">
        <f>Forward!U103</f>
        <v>0</v>
      </c>
      <c r="V103" s="6"/>
      <c r="W103" s="20">
        <f t="shared" si="0"/>
        <v>130.77777777777777</v>
      </c>
      <c r="X103" s="20">
        <f t="shared" si="1"/>
        <v>203.86565656565659</v>
      </c>
      <c r="Y103" s="23">
        <f t="shared" si="2"/>
        <v>140.85</v>
      </c>
      <c r="Z103" s="23">
        <f t="shared" si="3"/>
        <v>200.69818181818184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186.02222222222224</v>
      </c>
      <c r="AJ103" s="9">
        <f t="shared" si="8"/>
        <v>0.58719135802469136</v>
      </c>
      <c r="AK103" s="9">
        <f t="shared" si="9"/>
        <v>0.58719135802469136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Encargos'!$M21)+('Swap - Encargos'!Y21)</f>
        <v>125</v>
      </c>
      <c r="M104" s="4">
        <f>Forward!M104+(-'Swap - Encargos'!D21-'Swap - Encargos'!$M21)+('Swap - Encargos'!Z21)</f>
        <v>125</v>
      </c>
      <c r="N104" s="4">
        <f>Forward!N104+(-'Swap - Encargos'!E21-'Swap - Encargos'!$M21)+('Swap - Encargos'!AA21)</f>
        <v>138</v>
      </c>
      <c r="O104" s="4">
        <f>Forward!O104+(-'Swap - Encargos'!F21-'Swap - Encargos'!$M21)+('Swap - Encargos'!AB21)</f>
        <v>144</v>
      </c>
      <c r="P104" s="4">
        <f>Forward!P104+(-'Swap - Encargos'!G21-'Swap - Encargos'!$M21)+('Swap - Encargos'!AC21)</f>
        <v>150</v>
      </c>
      <c r="Q104" s="4">
        <f>Forward!Q104+(-'Swap - Encargos'!H21-'Swap - Encargos'!$M21)+('Swap - Encargos'!AD21)</f>
        <v>170</v>
      </c>
      <c r="R104" s="4">
        <f>Forward!R104+(-'Swap - Encargos'!I21-'Swap - Encargos'!$M21)+('Swap - Encargos'!AE21)</f>
        <v>166</v>
      </c>
      <c r="S104" s="4">
        <f>Forward!S104+(-'Swap - Encargos'!J21-'Swap - Encargos'!$M21)+('Swap - Encargos'!AF21)</f>
        <v>164</v>
      </c>
      <c r="T104" s="4">
        <f>Forward!T104+(-'Swap - Encargos'!K21-'Swap - Encargos'!$M21)+('Swap - Encargos'!AG21)</f>
        <v>164</v>
      </c>
      <c r="U104" s="4">
        <f>Forward!U104</f>
        <v>0</v>
      </c>
      <c r="V104" s="6"/>
      <c r="W104" s="20">
        <f t="shared" si="0"/>
        <v>132.5</v>
      </c>
      <c r="X104" s="20">
        <f t="shared" si="1"/>
        <v>203.86565656565659</v>
      </c>
      <c r="Y104" s="23">
        <f t="shared" si="2"/>
        <v>140.9</v>
      </c>
      <c r="Z104" s="23">
        <f t="shared" si="3"/>
        <v>200.69818181818184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184.3</v>
      </c>
      <c r="AJ104" s="9">
        <f t="shared" si="8"/>
        <v>0.5817550505050505</v>
      </c>
      <c r="AK104" s="9">
        <f t="shared" si="9"/>
        <v>0.5817550505050505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Encargos'!$M22)+('Swap - Encargos'!Y22)</f>
        <v>128</v>
      </c>
      <c r="M105" s="4">
        <f>Forward!M105+(-'Swap - Encargos'!D22-'Swap - Encargos'!$M22)+('Swap - Encargos'!Z22)</f>
        <v>120</v>
      </c>
      <c r="N105" s="4">
        <f>Forward!N105+(-'Swap - Encargos'!E22-'Swap - Encargos'!$M22)+('Swap - Encargos'!AA22)</f>
        <v>135</v>
      </c>
      <c r="O105" s="4">
        <f>Forward!O105+(-'Swap - Encargos'!F22-'Swap - Encargos'!$M22)+('Swap - Encargos'!AB22)</f>
        <v>143</v>
      </c>
      <c r="P105" s="4">
        <f>Forward!P105+(-'Swap - Encargos'!G22-'Swap - Encargos'!$M22)+('Swap - Encargos'!AC22)</f>
        <v>158</v>
      </c>
      <c r="Q105" s="4">
        <f>Forward!Q105+(-'Swap - Encargos'!H22-'Swap - Encargos'!$M22)+('Swap - Encargos'!AD22)</f>
        <v>164</v>
      </c>
      <c r="R105" s="4">
        <f>Forward!R105+(-'Swap - Encargos'!I22-'Swap - Encargos'!$M22)+('Swap - Encargos'!AE22)</f>
        <v>165</v>
      </c>
      <c r="S105" s="4">
        <f>Forward!S105+(-'Swap - Encargos'!J22-'Swap - Encargos'!$M22)+('Swap - Encargos'!AF22)</f>
        <v>164</v>
      </c>
      <c r="T105" s="4">
        <f>Forward!T105+(-'Swap - Encargos'!K22-'Swap - Encargos'!$M22)+('Swap - Encargos'!AG22)</f>
        <v>159</v>
      </c>
      <c r="U105" s="4">
        <f>Forward!U105</f>
        <v>0</v>
      </c>
      <c r="V105" s="6"/>
      <c r="W105" s="20">
        <f t="shared" si="0"/>
        <v>130.58333333333334</v>
      </c>
      <c r="X105" s="20">
        <f t="shared" si="1"/>
        <v>203.86565656565659</v>
      </c>
      <c r="Y105" s="23">
        <f t="shared" si="2"/>
        <v>141</v>
      </c>
      <c r="Z105" s="23">
        <f t="shared" si="3"/>
        <v>200.69818181818184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186.21666666666667</v>
      </c>
      <c r="AJ105" s="9">
        <f t="shared" si="8"/>
        <v>0.58780513468013462</v>
      </c>
      <c r="AK105" s="9">
        <f t="shared" si="9"/>
        <v>0.58780513468013462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Encargos'!$M23)+('Swap - Encargos'!Y23)</f>
        <v>126</v>
      </c>
      <c r="M106" s="4">
        <f>Forward!M106+(-'Swap - Encargos'!D23-'Swap - Encargos'!$M23)+('Swap - Encargos'!Z23)</f>
        <v>120</v>
      </c>
      <c r="N106" s="4">
        <f>Forward!N106+(-'Swap - Encargos'!E23-'Swap - Encargos'!$M23)+('Swap - Encargos'!AA23)</f>
        <v>128</v>
      </c>
      <c r="O106" s="4">
        <f>Forward!O106+(-'Swap - Encargos'!F23-'Swap - Encargos'!$M23)+('Swap - Encargos'!AB23)</f>
        <v>137</v>
      </c>
      <c r="P106" s="4">
        <f>Forward!P106+(-'Swap - Encargos'!G23-'Swap - Encargos'!$M23)+('Swap - Encargos'!AC23)</f>
        <v>157</v>
      </c>
      <c r="Q106" s="4">
        <f>Forward!Q106+(-'Swap - Encargos'!H23-'Swap - Encargos'!$M23)+('Swap - Encargos'!AD23)</f>
        <v>164</v>
      </c>
      <c r="R106" s="4">
        <f>Forward!R106+(-'Swap - Encargos'!I23-'Swap - Encargos'!$M23)+('Swap - Encargos'!AE23)</f>
        <v>166</v>
      </c>
      <c r="S106" s="4">
        <f>Forward!S106+(-'Swap - Encargos'!J23-'Swap - Encargos'!$M23)+('Swap - Encargos'!AF23)</f>
        <v>161</v>
      </c>
      <c r="T106" s="4">
        <f>Forward!T106+(-'Swap - Encargos'!K23-'Swap - Encargos'!$M23)+('Swap - Encargos'!AG23)</f>
        <v>160</v>
      </c>
      <c r="U106" s="4">
        <f>Forward!U106</f>
        <v>0</v>
      </c>
      <c r="V106" s="6"/>
      <c r="W106" s="20">
        <f t="shared" si="0"/>
        <v>127.11111111111111</v>
      </c>
      <c r="X106" s="20">
        <f t="shared" si="1"/>
        <v>203.86565656565659</v>
      </c>
      <c r="Y106" s="23">
        <f t="shared" si="2"/>
        <v>138.66666666666666</v>
      </c>
      <c r="Z106" s="23">
        <f t="shared" si="3"/>
        <v>200.69818181818184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189.6888888888889</v>
      </c>
      <c r="AJ106" s="9">
        <f t="shared" si="8"/>
        <v>0.59876543209876543</v>
      </c>
      <c r="AK106" s="9">
        <f t="shared" si="9"/>
        <v>0.59876543209876543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Encargos'!$M24)+('Swap - Encargos'!Y24)</f>
        <v>129</v>
      </c>
      <c r="M107" s="4">
        <f>Forward!M107+(-'Swap - Encargos'!D24-'Swap - Encargos'!$M24)+('Swap - Encargos'!Z24)</f>
        <v>118</v>
      </c>
      <c r="N107" s="4">
        <f>Forward!N107+(-'Swap - Encargos'!E24-'Swap - Encargos'!$M24)+('Swap - Encargos'!AA24)</f>
        <v>136</v>
      </c>
      <c r="O107" s="4">
        <f>Forward!O107+(-'Swap - Encargos'!F24-'Swap - Encargos'!$M24)+('Swap - Encargos'!AB24)</f>
        <v>146</v>
      </c>
      <c r="P107" s="4">
        <f>Forward!P107+(-'Swap - Encargos'!G24-'Swap - Encargos'!$M24)+('Swap - Encargos'!AC24)</f>
        <v>149</v>
      </c>
      <c r="Q107" s="4">
        <f>Forward!Q107+(-'Swap - Encargos'!H24-'Swap - Encargos'!$M24)+('Swap - Encargos'!AD24)</f>
        <v>162</v>
      </c>
      <c r="R107" s="4">
        <f>Forward!R107+(-'Swap - Encargos'!I24-'Swap - Encargos'!$M24)+('Swap - Encargos'!AE24)</f>
        <v>164</v>
      </c>
      <c r="S107" s="4">
        <f>Forward!S107+(-'Swap - Encargos'!J24-'Swap - Encargos'!$M24)+('Swap - Encargos'!AF24)</f>
        <v>162</v>
      </c>
      <c r="T107" s="4">
        <f>Forward!T107+(-'Swap - Encargos'!K24-'Swap - Encargos'!$M24)+('Swap - Encargos'!AG24)</f>
        <v>159</v>
      </c>
      <c r="U107" s="4">
        <f>Forward!U107</f>
        <v>0</v>
      </c>
      <c r="V107" s="6"/>
      <c r="W107" s="20">
        <f t="shared" si="0"/>
        <v>131.91666666666666</v>
      </c>
      <c r="X107" s="20">
        <f t="shared" si="1"/>
        <v>203.86565656565659</v>
      </c>
      <c r="Y107" s="23">
        <f t="shared" si="2"/>
        <v>140.55000000000001</v>
      </c>
      <c r="Z107" s="23">
        <f t="shared" si="3"/>
        <v>200.69818181818184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184.88333333333335</v>
      </c>
      <c r="AJ107" s="9">
        <f t="shared" si="8"/>
        <v>0.58359638047138052</v>
      </c>
      <c r="AK107" s="9">
        <f t="shared" si="9"/>
        <v>0.58359638047138052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Encargos'!$M25)+('Swap - Encargos'!Y25)</f>
        <v>129</v>
      </c>
      <c r="M108" s="4">
        <f>Forward!M108+(-'Swap - Encargos'!D25-'Swap - Encargos'!$M25)+('Swap - Encargos'!Z25)</f>
        <v>133</v>
      </c>
      <c r="N108" s="4">
        <f>Forward!N108+(-'Swap - Encargos'!E25-'Swap - Encargos'!$M25)+('Swap - Encargos'!AA25)</f>
        <v>148</v>
      </c>
      <c r="O108" s="4">
        <f>Forward!O108+(-'Swap - Encargos'!F25-'Swap - Encargos'!$M25)+('Swap - Encargos'!AB25)</f>
        <v>152</v>
      </c>
      <c r="P108" s="4">
        <f>Forward!P108+(-'Swap - Encargos'!G25-'Swap - Encargos'!$M25)+('Swap - Encargos'!AC25)</f>
        <v>152</v>
      </c>
      <c r="Q108" s="4">
        <f>Forward!Q108+(-'Swap - Encargos'!H25-'Swap - Encargos'!$M25)+('Swap - Encargos'!AD25)</f>
        <v>165</v>
      </c>
      <c r="R108" s="4">
        <f>Forward!R108+(-'Swap - Encargos'!I25-'Swap - Encargos'!$M25)+('Swap - Encargos'!AE25)</f>
        <v>164</v>
      </c>
      <c r="S108" s="4">
        <f>Forward!S108+(-'Swap - Encargos'!J25-'Swap - Encargos'!$M25)+('Swap - Encargos'!AF25)</f>
        <v>163</v>
      </c>
      <c r="T108" s="4">
        <f>Forward!T108+(-'Swap - Encargos'!K25-'Swap - Encargos'!$M25)+('Swap - Encargos'!AG25)</f>
        <v>161</v>
      </c>
      <c r="U108" s="4">
        <f>Forward!U108</f>
        <v>0</v>
      </c>
      <c r="V108" s="6"/>
      <c r="W108" s="20">
        <f t="shared" si="0"/>
        <v>143.05555555555554</v>
      </c>
      <c r="X108" s="20">
        <f t="shared" si="1"/>
        <v>203.86565656565659</v>
      </c>
      <c r="Y108" s="23">
        <f t="shared" si="2"/>
        <v>148.80000000000001</v>
      </c>
      <c r="Z108" s="23">
        <f t="shared" si="3"/>
        <v>200.69818181818184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173.74444444444447</v>
      </c>
      <c r="AJ108" s="9">
        <f t="shared" si="8"/>
        <v>0.5484357463524131</v>
      </c>
      <c r="AK108" s="9">
        <f t="shared" si="9"/>
        <v>0.5484357463524131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Encargos'!$M26)+('Swap - Encargos'!Y26)</f>
        <v>130</v>
      </c>
      <c r="M109" s="4">
        <f>Forward!M109+(-'Swap - Encargos'!D26-'Swap - Encargos'!$M26)+('Swap - Encargos'!Z26)</f>
        <v>132</v>
      </c>
      <c r="N109" s="4">
        <f>Forward!N109+(-'Swap - Encargos'!E26-'Swap - Encargos'!$M26)+('Swap - Encargos'!AA26)</f>
        <v>161</v>
      </c>
      <c r="O109" s="4">
        <f>Forward!O109+(-'Swap - Encargos'!F26-'Swap - Encargos'!$M26)+('Swap - Encargos'!AB26)</f>
        <v>167</v>
      </c>
      <c r="P109" s="4">
        <f>Forward!P109+(-'Swap - Encargos'!G26-'Swap - Encargos'!$M26)+('Swap - Encargos'!AC26)</f>
        <v>170</v>
      </c>
      <c r="Q109" s="4">
        <f>Forward!Q109+(-'Swap - Encargos'!H26-'Swap - Encargos'!$M26)+('Swap - Encargos'!AD26)</f>
        <v>172</v>
      </c>
      <c r="R109" s="4">
        <f>Forward!R109+(-'Swap - Encargos'!I26-'Swap - Encargos'!$M26)+('Swap - Encargos'!AE26)</f>
        <v>174</v>
      </c>
      <c r="S109" s="4">
        <f>Forward!S109+(-'Swap - Encargos'!J26-'Swap - Encargos'!$M26)+('Swap - Encargos'!AF26)</f>
        <v>172</v>
      </c>
      <c r="T109" s="4">
        <f>Forward!T109+(-'Swap - Encargos'!K26-'Swap - Encargos'!$M26)+('Swap - Encargos'!AG26)</f>
        <v>170</v>
      </c>
      <c r="U109" s="4">
        <f>Forward!U109</f>
        <v>0</v>
      </c>
      <c r="V109" s="6"/>
      <c r="W109" s="20">
        <f t="shared" si="0"/>
        <v>152.30555555555554</v>
      </c>
      <c r="X109" s="20">
        <f t="shared" si="1"/>
        <v>203.86565656565659</v>
      </c>
      <c r="Y109" s="23">
        <f t="shared" si="2"/>
        <v>159.69999999999999</v>
      </c>
      <c r="Z109" s="23">
        <f t="shared" si="3"/>
        <v>200.69818181818184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164.49444444444447</v>
      </c>
      <c r="AJ109" s="9">
        <f t="shared" si="8"/>
        <v>0.51923751402918072</v>
      </c>
      <c r="AK109" s="9">
        <f t="shared" si="9"/>
        <v>0.51923751402918072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Encargos'!$M27)+('Swap - Encargos'!Z27)</f>
        <v>135</v>
      </c>
      <c r="N110" s="4">
        <f>Forward!N110+(-'Swap - Encargos'!E27-'Swap - Encargos'!$M27)+('Swap - Encargos'!AA27)</f>
        <v>146</v>
      </c>
      <c r="O110" s="4">
        <f>Forward!O110+(-'Swap - Encargos'!F27-'Swap - Encargos'!$M27)+('Swap - Encargos'!AB27)</f>
        <v>158</v>
      </c>
      <c r="P110" s="4">
        <f>Forward!P110+(-'Swap - Encargos'!G27-'Swap - Encargos'!$M27)+('Swap - Encargos'!AC27)</f>
        <v>183</v>
      </c>
      <c r="Q110" s="4">
        <f>Forward!Q110+(-'Swap - Encargos'!H27-'Swap - Encargos'!$M27)+('Swap - Encargos'!AD27)</f>
        <v>181</v>
      </c>
      <c r="R110" s="4">
        <f>Forward!R110+(-'Swap - Encargos'!I27-'Swap - Encargos'!$M27)+('Swap - Encargos'!AE27)</f>
        <v>183</v>
      </c>
      <c r="S110" s="4">
        <f>Forward!S110+(-'Swap - Encargos'!J27-'Swap - Encargos'!$M27)+('Swap - Encargos'!AF27)</f>
        <v>180</v>
      </c>
      <c r="T110" s="4">
        <f>Forward!T110+(-'Swap - Encargos'!K27-'Swap - Encargos'!$M27)+('Swap - Encargos'!AG27)</f>
        <v>178</v>
      </c>
      <c r="U110" s="4">
        <f>Forward!U110</f>
        <v>0</v>
      </c>
      <c r="V110" s="6"/>
      <c r="W110" s="20">
        <f t="shared" si="0"/>
        <v>146.33333333333334</v>
      </c>
      <c r="X110" s="20">
        <f t="shared" si="1"/>
        <v>203.86565656565659</v>
      </c>
      <c r="Y110" s="23">
        <f t="shared" si="2"/>
        <v>160.6</v>
      </c>
      <c r="Z110" s="23">
        <f t="shared" si="3"/>
        <v>200.69818181818184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200.16666666666666</v>
      </c>
      <c r="AJ110" s="9">
        <f t="shared" si="8"/>
        <v>0.57768157768157768</v>
      </c>
      <c r="AK110" s="9">
        <f t="shared" si="9"/>
        <v>0.57768157768157768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Encargos'!$M28)+('Swap - Encargos'!Z28)</f>
        <v>171</v>
      </c>
      <c r="N111" s="4">
        <f>Forward!N111+(-'Swap - Encargos'!E28-'Swap - Encargos'!$M28)+('Swap - Encargos'!AA28)</f>
        <v>229</v>
      </c>
      <c r="O111" s="4">
        <f>Forward!O111+(-'Swap - Encargos'!F28-'Swap - Encargos'!$M28)+('Swap - Encargos'!AB28)</f>
        <v>225</v>
      </c>
      <c r="P111" s="4">
        <f>Forward!P111+(-'Swap - Encargos'!G28-'Swap - Encargos'!$M28)+('Swap - Encargos'!AC28)</f>
        <v>215</v>
      </c>
      <c r="Q111" s="4">
        <f>Forward!Q111+(-'Swap - Encargos'!H28-'Swap - Encargos'!$M28)+('Swap - Encargos'!AD28)</f>
        <v>207</v>
      </c>
      <c r="R111" s="4">
        <f>Forward!R111+(-'Swap - Encargos'!I28-'Swap - Encargos'!$M28)+('Swap - Encargos'!AE28)</f>
        <v>201</v>
      </c>
      <c r="S111" s="4">
        <f>Forward!S111+(-'Swap - Encargos'!J28-'Swap - Encargos'!$M28)+('Swap - Encargos'!AF28)</f>
        <v>197</v>
      </c>
      <c r="T111" s="4">
        <f>Forward!T111+(-'Swap - Encargos'!K28-'Swap - Encargos'!$M28)+('Swap - Encargos'!AG28)</f>
        <v>192</v>
      </c>
      <c r="U111" s="4">
        <f>Forward!U111</f>
        <v>0</v>
      </c>
      <c r="V111" s="6"/>
      <c r="W111" s="20">
        <f t="shared" si="0"/>
        <v>209.55555555555554</v>
      </c>
      <c r="X111" s="20">
        <f t="shared" si="1"/>
        <v>203.86565656565659</v>
      </c>
      <c r="Y111" s="23">
        <f t="shared" si="2"/>
        <v>209.9</v>
      </c>
      <c r="Z111" s="23">
        <f t="shared" si="3"/>
        <v>200.69818181818184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136.94444444444446</v>
      </c>
      <c r="AJ111" s="9">
        <f t="shared" si="8"/>
        <v>0.3952220618887286</v>
      </c>
      <c r="AK111" s="9">
        <f t="shared" si="9"/>
        <v>0.3952220618887286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Encargos'!$M29)+('Swap - Encargos'!Z29)</f>
        <v>178</v>
      </c>
      <c r="N112" s="4">
        <f>Forward!N112+(-'Swap - Encargos'!E29-'Swap - Encargos'!$M29)+('Swap - Encargos'!AA29)</f>
        <v>210</v>
      </c>
      <c r="O112" s="4">
        <f>Forward!O112+(-'Swap - Encargos'!F29-'Swap - Encargos'!$M29)+('Swap - Encargos'!AB29)</f>
        <v>207</v>
      </c>
      <c r="P112" s="4">
        <f>Forward!P112+(-'Swap - Encargos'!G29-'Swap - Encargos'!$M29)+('Swap - Encargos'!AC29)</f>
        <v>198</v>
      </c>
      <c r="Q112" s="4">
        <f>Forward!Q112+(-'Swap - Encargos'!H29-'Swap - Encargos'!$M29)+('Swap - Encargos'!AD29)</f>
        <v>203</v>
      </c>
      <c r="R112" s="4">
        <f>Forward!R112+(-'Swap - Encargos'!I29-'Swap - Encargos'!$M29)+('Swap - Encargos'!AE29)</f>
        <v>202</v>
      </c>
      <c r="S112" s="4">
        <f>Forward!S112+(-'Swap - Encargos'!J29-'Swap - Encargos'!$M29)+('Swap - Encargos'!AF29)</f>
        <v>199</v>
      </c>
      <c r="T112" s="4">
        <f>Forward!T112+(-'Swap - Encargos'!K29-'Swap - Encargos'!$M29)+('Swap - Encargos'!AG29)</f>
        <v>192</v>
      </c>
      <c r="U112" s="4">
        <f>Forward!U112</f>
        <v>0</v>
      </c>
      <c r="V112" s="6"/>
      <c r="W112" s="20">
        <f t="shared" si="0"/>
        <v>199.44444444444446</v>
      </c>
      <c r="X112" s="20">
        <f t="shared" si="1"/>
        <v>203.86565656565659</v>
      </c>
      <c r="Y112" s="23">
        <f t="shared" si="2"/>
        <v>200</v>
      </c>
      <c r="Z112" s="23">
        <f t="shared" si="3"/>
        <v>200.69818181818184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147.05555555555554</v>
      </c>
      <c r="AJ112" s="9">
        <f t="shared" si="8"/>
        <v>0.42440275773609104</v>
      </c>
      <c r="AK112" s="9">
        <f t="shared" si="9"/>
        <v>0.42440275773609104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Encargos'!$M30)+('Swap - Encargos'!Z30)</f>
        <v>161</v>
      </c>
      <c r="N113" s="4">
        <f>Forward!N113+(-'Swap - Encargos'!E30-'Swap - Encargos'!$M30)+('Swap - Encargos'!AA30)</f>
        <v>188</v>
      </c>
      <c r="O113" s="4">
        <f>Forward!O113+(-'Swap - Encargos'!F30-'Swap - Encargos'!$M30)+('Swap - Encargos'!AB30)</f>
        <v>195</v>
      </c>
      <c r="P113" s="4">
        <f>Forward!P113+(-'Swap - Encargos'!G30-'Swap - Encargos'!$M30)+('Swap - Encargos'!AC30)</f>
        <v>195</v>
      </c>
      <c r="Q113" s="4">
        <f>Forward!Q113+(-'Swap - Encargos'!H30-'Swap - Encargos'!$M30)+('Swap - Encargos'!AD30)</f>
        <v>191</v>
      </c>
      <c r="R113" s="4">
        <f>Forward!R113+(-'Swap - Encargos'!I30-'Swap - Encargos'!$M30)+('Swap - Encargos'!AE30)</f>
        <v>187</v>
      </c>
      <c r="S113" s="4">
        <f>Forward!S113+(-'Swap - Encargos'!J30-'Swap - Encargos'!$M30)+('Swap - Encargos'!AF30)</f>
        <v>184</v>
      </c>
      <c r="T113" s="4">
        <f>Forward!T113+(-'Swap - Encargos'!K30-'Swap - Encargos'!$M30)+('Swap - Encargos'!AG30)</f>
        <v>178</v>
      </c>
      <c r="U113" s="4">
        <f>Forward!U113</f>
        <v>0</v>
      </c>
      <c r="V113" s="6"/>
      <c r="W113" s="20">
        <f t="shared" si="0"/>
        <v>184.16666666666666</v>
      </c>
      <c r="X113" s="20">
        <f t="shared" si="1"/>
        <v>203.86565656565659</v>
      </c>
      <c r="Y113" s="23">
        <f t="shared" si="2"/>
        <v>187.3</v>
      </c>
      <c r="Z113" s="23">
        <f t="shared" si="3"/>
        <v>200.69818181818184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162.33333333333334</v>
      </c>
      <c r="AJ113" s="9">
        <f t="shared" si="8"/>
        <v>0.46849446849446852</v>
      </c>
      <c r="AK113" s="9">
        <f t="shared" si="9"/>
        <v>0.46849446849446852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Encargos'!$M31)+('Swap - Encargos'!Z31)</f>
        <v>133</v>
      </c>
      <c r="N114" s="4">
        <f>Forward!N114+(-'Swap - Encargos'!E31-'Swap - Encargos'!$M31)+('Swap - Encargos'!AA31)</f>
        <v>171</v>
      </c>
      <c r="O114" s="4">
        <f>Forward!O114+(-'Swap - Encargos'!F31-'Swap - Encargos'!$M31)+('Swap - Encargos'!AB31)</f>
        <v>187</v>
      </c>
      <c r="P114" s="4">
        <f>Forward!P114+(-'Swap - Encargos'!G31-'Swap - Encargos'!$M31)+('Swap - Encargos'!AC31)</f>
        <v>186</v>
      </c>
      <c r="Q114" s="4">
        <f>Forward!Q114+(-'Swap - Encargos'!H31-'Swap - Encargos'!$M31)+('Swap - Encargos'!AD31)</f>
        <v>182</v>
      </c>
      <c r="R114" s="4">
        <f>Forward!R114+(-'Swap - Encargos'!I31-'Swap - Encargos'!$M31)+('Swap - Encargos'!AE31)</f>
        <v>178</v>
      </c>
      <c r="S114" s="4">
        <f>Forward!S114+(-'Swap - Encargos'!J31-'Swap - Encargos'!$M31)+('Swap - Encargos'!AF31)</f>
        <v>172</v>
      </c>
      <c r="T114" s="4">
        <f>Forward!T114+(-'Swap - Encargos'!K31-'Swap - Encargos'!$M31)+('Swap - Encargos'!AG31)</f>
        <v>170</v>
      </c>
      <c r="U114" s="4">
        <f>Forward!U114</f>
        <v>0</v>
      </c>
      <c r="V114" s="6"/>
      <c r="W114" s="20">
        <f t="shared" si="0"/>
        <v>169.55555555555554</v>
      </c>
      <c r="X114" s="20">
        <f t="shared" si="1"/>
        <v>203.86565656565659</v>
      </c>
      <c r="Y114" s="23">
        <f t="shared" si="2"/>
        <v>174.8</v>
      </c>
      <c r="Z114" s="23">
        <f t="shared" si="3"/>
        <v>200.69818181818184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176.94444444444446</v>
      </c>
      <c r="AJ114" s="9">
        <f t="shared" si="8"/>
        <v>0.510662177328844</v>
      </c>
      <c r="AK114" s="9">
        <f t="shared" si="9"/>
        <v>0.510662177328844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Encargos'!$M32)+('Swap - Encargos'!Z32)</f>
        <v>189</v>
      </c>
      <c r="N115" s="4">
        <f>Forward!N115+(-'Swap - Encargos'!E32-'Swap - Encargos'!$M32)+('Swap - Encargos'!AA32)</f>
        <v>204</v>
      </c>
      <c r="O115" s="4">
        <f>Forward!O115+(-'Swap - Encargos'!F32-'Swap - Encargos'!$M32)+('Swap - Encargos'!AB32)</f>
        <v>201</v>
      </c>
      <c r="P115" s="4">
        <f>Forward!P115+(-'Swap - Encargos'!G32-'Swap - Encargos'!$M32)+('Swap - Encargos'!AC32)</f>
        <v>193</v>
      </c>
      <c r="Q115" s="4">
        <f>Forward!Q115+(-'Swap - Encargos'!H32-'Swap - Encargos'!$M32)+('Swap - Encargos'!AD32)</f>
        <v>192</v>
      </c>
      <c r="R115" s="4">
        <f>Forward!R115+(-'Swap - Encargos'!I32-'Swap - Encargos'!$M32)+('Swap - Encargos'!AE32)</f>
        <v>187</v>
      </c>
      <c r="S115" s="4">
        <f>Forward!S115+(-'Swap - Encargos'!J32-'Swap - Encargos'!$M32)+('Swap - Encargos'!AF32)</f>
        <v>182</v>
      </c>
      <c r="T115" s="4">
        <f>Forward!T115+(-'Swap - Encargos'!K32-'Swap - Encargos'!$M32)+('Swap - Encargos'!AG32)</f>
        <v>178</v>
      </c>
      <c r="U115" s="4">
        <f>Forward!U115</f>
        <v>0</v>
      </c>
      <c r="V115" s="6"/>
      <c r="W115" s="20">
        <f t="shared" si="0"/>
        <v>198.55555555555554</v>
      </c>
      <c r="X115" s="20">
        <f t="shared" si="1"/>
        <v>203.86565656565659</v>
      </c>
      <c r="Y115" s="23">
        <f t="shared" si="2"/>
        <v>195.63333333333333</v>
      </c>
      <c r="Z115" s="23">
        <f t="shared" si="3"/>
        <v>200.69818181818184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147.94444444444446</v>
      </c>
      <c r="AJ115" s="9">
        <f t="shared" si="8"/>
        <v>0.42696809363476035</v>
      </c>
      <c r="AK115" s="9">
        <f t="shared" si="9"/>
        <v>0.42696809363476035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Encargos'!$M33)+('Swap - Encargos'!Z33)</f>
        <v>247</v>
      </c>
      <c r="N116" s="4">
        <f>Forward!N116+(-'Swap - Encargos'!E33-'Swap - Encargos'!$M33)+('Swap - Encargos'!AA33)</f>
        <v>225</v>
      </c>
      <c r="O116" s="4">
        <f>Forward!O116+(-'Swap - Encargos'!F33-'Swap - Encargos'!$M33)+('Swap - Encargos'!AB33)</f>
        <v>212</v>
      </c>
      <c r="P116" s="4">
        <f>Forward!P116+(-'Swap - Encargos'!G33-'Swap - Encargos'!$M33)+('Swap - Encargos'!AC33)</f>
        <v>195</v>
      </c>
      <c r="Q116" s="4">
        <f>Forward!Q116+(-'Swap - Encargos'!H33-'Swap - Encargos'!$M33)+('Swap - Encargos'!AD33)</f>
        <v>192</v>
      </c>
      <c r="R116" s="4">
        <f>Forward!R116+(-'Swap - Encargos'!I33-'Swap - Encargos'!$M33)+('Swap - Encargos'!AE33)</f>
        <v>186</v>
      </c>
      <c r="S116" s="4">
        <f>Forward!S116+(-'Swap - Encargos'!J33-'Swap - Encargos'!$M33)+('Swap - Encargos'!AF33)</f>
        <v>184</v>
      </c>
      <c r="T116" s="4">
        <f>Forward!T116+(-'Swap - Encargos'!K33-'Swap - Encargos'!$M33)+('Swap - Encargos'!AG33)</f>
        <v>176</v>
      </c>
      <c r="U116" s="4">
        <f>Forward!U116</f>
        <v>0</v>
      </c>
      <c r="V116" s="6"/>
      <c r="W116" s="20">
        <f t="shared" si="0"/>
        <v>219.33333333333334</v>
      </c>
      <c r="X116" s="20">
        <f t="shared" si="1"/>
        <v>203.86565656565659</v>
      </c>
      <c r="Y116" s="23">
        <f t="shared" si="2"/>
        <v>208.1</v>
      </c>
      <c r="Z116" s="23">
        <f t="shared" si="3"/>
        <v>200.69818181818184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127.16666666666666</v>
      </c>
      <c r="AJ116" s="9">
        <f t="shared" si="8"/>
        <v>0.367003367003367</v>
      </c>
      <c r="AK116" s="9">
        <f t="shared" si="9"/>
        <v>0.367003367003367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Encargos'!$M34)+('Swap - Encargos'!Z34)</f>
        <v>197</v>
      </c>
      <c r="N117" s="4">
        <f>Forward!N117+(-'Swap - Encargos'!E34-'Swap - Encargos'!$M34)+('Swap - Encargos'!AA34)</f>
        <v>215</v>
      </c>
      <c r="O117" s="4">
        <f>Forward!O117+(-'Swap - Encargos'!F34-'Swap - Encargos'!$M34)+('Swap - Encargos'!AB34)</f>
        <v>206</v>
      </c>
      <c r="P117" s="4">
        <f>Forward!P117+(-'Swap - Encargos'!G34-'Swap - Encargos'!$M34)+('Swap - Encargos'!AC34)</f>
        <v>195</v>
      </c>
      <c r="Q117" s="4">
        <f>Forward!Q117+(-'Swap - Encargos'!H34-'Swap - Encargos'!$M34)+('Swap - Encargos'!AD34)</f>
        <v>187</v>
      </c>
      <c r="R117" s="4">
        <f>Forward!R117+(-'Swap - Encargos'!I34-'Swap - Encargos'!$M34)+('Swap - Encargos'!AE34)</f>
        <v>184</v>
      </c>
      <c r="S117" s="4">
        <f>Forward!S117+(-'Swap - Encargos'!J34-'Swap - Encargos'!$M34)+('Swap - Encargos'!AF34)</f>
        <v>179</v>
      </c>
      <c r="T117" s="4">
        <f>Forward!T117+(-'Swap - Encargos'!K34-'Swap - Encargos'!$M34)+('Swap - Encargos'!AG34)</f>
        <v>178</v>
      </c>
      <c r="U117" s="4">
        <f>Forward!U117</f>
        <v>0</v>
      </c>
      <c r="V117" s="6"/>
      <c r="W117" s="20">
        <f t="shared" si="0"/>
        <v>205.61111111111111</v>
      </c>
      <c r="X117" s="20">
        <f t="shared" si="1"/>
        <v>203.86565656565659</v>
      </c>
      <c r="Y117" s="23">
        <f t="shared" si="2"/>
        <v>198.48333333333332</v>
      </c>
      <c r="Z117" s="23">
        <f t="shared" si="3"/>
        <v>200.69818181818184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140.88888888888889</v>
      </c>
      <c r="AJ117" s="9">
        <f t="shared" si="8"/>
        <v>0.40660573993907329</v>
      </c>
      <c r="AK117" s="9">
        <f t="shared" si="9"/>
        <v>0.40660573993907329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Encargos'!$M35)+('Swap - Encargos'!Z35)</f>
        <v>241</v>
      </c>
      <c r="N118" s="4">
        <f>Forward!N118+(-'Swap - Encargos'!E35-'Swap - Encargos'!$M35)+('Swap - Encargos'!AA35)</f>
        <v>220</v>
      </c>
      <c r="O118" s="4">
        <f>Forward!O118+(-'Swap - Encargos'!F35-'Swap - Encargos'!$M35)+('Swap - Encargos'!AB35)</f>
        <v>213</v>
      </c>
      <c r="P118" s="4">
        <f>Forward!P118+(-'Swap - Encargos'!G35-'Swap - Encargos'!$M35)+('Swap - Encargos'!AC35)</f>
        <v>199</v>
      </c>
      <c r="Q118" s="4">
        <f>Forward!Q118+(-'Swap - Encargos'!H35-'Swap - Encargos'!$M35)+('Swap - Encargos'!AD35)</f>
        <v>191</v>
      </c>
      <c r="R118" s="4">
        <f>Forward!R118+(-'Swap - Encargos'!I35-'Swap - Encargos'!$M35)+('Swap - Encargos'!AE35)</f>
        <v>186</v>
      </c>
      <c r="S118" s="4">
        <f>Forward!S118+(-'Swap - Encargos'!J35-'Swap - Encargos'!$M35)+('Swap - Encargos'!AF35)</f>
        <v>183</v>
      </c>
      <c r="T118" s="4">
        <f>Forward!T118+(-'Swap - Encargos'!K35-'Swap - Encargos'!$M35)+('Swap - Encargos'!AG35)</f>
        <v>180</v>
      </c>
      <c r="U118" s="4">
        <f>Forward!U118</f>
        <v>0</v>
      </c>
      <c r="V118" s="6"/>
      <c r="W118" s="20">
        <f t="shared" si="0"/>
        <v>215.33333333333334</v>
      </c>
      <c r="X118" s="20">
        <f t="shared" si="1"/>
        <v>203.86565656565659</v>
      </c>
      <c r="Y118" s="23">
        <f t="shared" si="2"/>
        <v>205.46666666666667</v>
      </c>
      <c r="Z118" s="23">
        <f t="shared" si="3"/>
        <v>200.69818181818184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131.16666666666666</v>
      </c>
      <c r="AJ118" s="9">
        <f t="shared" si="8"/>
        <v>0.37854737854737852</v>
      </c>
      <c r="AK118" s="9">
        <f t="shared" si="9"/>
        <v>0.37854737854737852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Encargos'!$M36)+('Swap - Encargos'!Z36)</f>
        <v>297</v>
      </c>
      <c r="N119" s="4">
        <f>Forward!N119+(-'Swap - Encargos'!E36-'Swap - Encargos'!$M36)+('Swap - Encargos'!AA36)</f>
        <v>232</v>
      </c>
      <c r="O119" s="4">
        <f>Forward!O119+(-'Swap - Encargos'!F36-'Swap - Encargos'!$M36)+('Swap - Encargos'!AB36)</f>
        <v>209</v>
      </c>
      <c r="P119" s="4">
        <f>Forward!P119+(-'Swap - Encargos'!G36-'Swap - Encargos'!$M36)+('Swap - Encargos'!AC36)</f>
        <v>191</v>
      </c>
      <c r="Q119" s="4">
        <f>Forward!Q119+(-'Swap - Encargos'!H36-'Swap - Encargos'!$M36)+('Swap - Encargos'!AD36)</f>
        <v>192</v>
      </c>
      <c r="R119" s="4">
        <f>Forward!R119+(-'Swap - Encargos'!I36-'Swap - Encargos'!$M36)+('Swap - Encargos'!AE36)</f>
        <v>185</v>
      </c>
      <c r="S119" s="4">
        <f>Forward!S119+(-'Swap - Encargos'!J36-'Swap - Encargos'!$M36)+('Swap - Encargos'!AF36)</f>
        <v>183</v>
      </c>
      <c r="T119" s="4">
        <f>Forward!T119+(-'Swap - Encargos'!K36-'Swap - Encargos'!$M36)+('Swap - Encargos'!AG36)</f>
        <v>179</v>
      </c>
      <c r="U119" s="4">
        <f>Forward!U119</f>
        <v>0</v>
      </c>
      <c r="V119" s="6"/>
      <c r="W119" s="20">
        <f t="shared" si="0"/>
        <v>219.5</v>
      </c>
      <c r="X119" s="20">
        <f t="shared" si="1"/>
        <v>203.86565656565659</v>
      </c>
      <c r="Y119" s="23">
        <f t="shared" si="2"/>
        <v>207.4</v>
      </c>
      <c r="Z119" s="23">
        <f t="shared" si="3"/>
        <v>200.69818181818184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127</v>
      </c>
      <c r="AJ119" s="9">
        <f t="shared" si="8"/>
        <v>0.36652236652236653</v>
      </c>
      <c r="AK119" s="9">
        <f t="shared" si="9"/>
        <v>0.36652236652236653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Encargos'!$M37)+('Swap - Encargos'!Z37)</f>
        <v>262</v>
      </c>
      <c r="N120" s="4">
        <f>Forward!N120+(-'Swap - Encargos'!E37-'Swap - Encargos'!$M37)+('Swap - Encargos'!AA37)</f>
        <v>165</v>
      </c>
      <c r="O120" s="4">
        <f>Forward!O120+(-'Swap - Encargos'!F37-'Swap - Encargos'!$M37)+('Swap - Encargos'!AB37)</f>
        <v>197</v>
      </c>
      <c r="P120" s="4">
        <f>Forward!P120+(-'Swap - Encargos'!G37-'Swap - Encargos'!$M37)+('Swap - Encargos'!AC37)</f>
        <v>194</v>
      </c>
      <c r="Q120" s="4">
        <f>Forward!Q120+(-'Swap - Encargos'!H37-'Swap - Encargos'!$M37)+('Swap - Encargos'!AD37)</f>
        <v>188</v>
      </c>
      <c r="R120" s="4">
        <f>Forward!R120+(-'Swap - Encargos'!I37-'Swap - Encargos'!$M37)+('Swap - Encargos'!AE37)</f>
        <v>182</v>
      </c>
      <c r="S120" s="4">
        <f>Forward!S120+(-'Swap - Encargos'!J37-'Swap - Encargos'!$M37)+('Swap - Encargos'!AF37)</f>
        <v>178</v>
      </c>
      <c r="T120" s="4">
        <f>Forward!T120+(-'Swap - Encargos'!K37-'Swap - Encargos'!$M37)+('Swap - Encargos'!AG37)</f>
        <v>174</v>
      </c>
      <c r="U120" s="4">
        <f>Forward!U120</f>
        <v>0</v>
      </c>
      <c r="V120" s="6"/>
      <c r="W120" s="20">
        <f t="shared" si="0"/>
        <v>189.11111111111111</v>
      </c>
      <c r="X120" s="20">
        <f t="shared" si="1"/>
        <v>203.86565656565659</v>
      </c>
      <c r="Y120" s="23">
        <f t="shared" si="2"/>
        <v>187.86666666666667</v>
      </c>
      <c r="Z120" s="23">
        <f t="shared" si="3"/>
        <v>200.69818181818184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157.38888888888889</v>
      </c>
      <c r="AJ120" s="9">
        <f t="shared" si="8"/>
        <v>0.4542247875581209</v>
      </c>
      <c r="AK120" s="9">
        <f t="shared" si="9"/>
        <v>0.4542247875581209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Encargos'!$M38)+('Swap - Encargos'!Z38)</f>
        <v>133</v>
      </c>
      <c r="N121" s="4">
        <f>Forward!N121+(-'Swap - Encargos'!E38-'Swap - Encargos'!$M38)+('Swap - Encargos'!AA38)</f>
        <v>177</v>
      </c>
      <c r="O121" s="4">
        <f>Forward!O121+(-'Swap - Encargos'!F38-'Swap - Encargos'!$M38)+('Swap - Encargos'!AB38)</f>
        <v>197</v>
      </c>
      <c r="P121" s="4">
        <f>Forward!P121+(-'Swap - Encargos'!G38-'Swap - Encargos'!$M38)+('Swap - Encargos'!AC38)</f>
        <v>201</v>
      </c>
      <c r="Q121" s="4">
        <f>Forward!Q121+(-'Swap - Encargos'!H38-'Swap - Encargos'!$M38)+('Swap - Encargos'!AD38)</f>
        <v>191</v>
      </c>
      <c r="R121" s="4">
        <f>Forward!R121+(-'Swap - Encargos'!I38-'Swap - Encargos'!$M38)+('Swap - Encargos'!AE38)</f>
        <v>190</v>
      </c>
      <c r="S121" s="4">
        <f>Forward!S121+(-'Swap - Encargos'!J38-'Swap - Encargos'!$M38)+('Swap - Encargos'!AF38)</f>
        <v>186</v>
      </c>
      <c r="T121" s="4">
        <f>Forward!T121+(-'Swap - Encargos'!K38-'Swap - Encargos'!$M38)+('Swap - Encargos'!AG38)</f>
        <v>184</v>
      </c>
      <c r="U121" s="4">
        <f>Forward!U121</f>
        <v>0</v>
      </c>
      <c r="V121" s="6"/>
      <c r="W121" s="20">
        <f t="shared" si="0"/>
        <v>189.77777777777777</v>
      </c>
      <c r="X121" s="20">
        <f t="shared" si="1"/>
        <v>203.86565656565659</v>
      </c>
      <c r="Y121" s="23">
        <f t="shared" si="2"/>
        <v>190.25</v>
      </c>
      <c r="Z121" s="23">
        <f t="shared" si="3"/>
        <v>200.69818181818184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156.72222222222223</v>
      </c>
      <c r="AJ121" s="9">
        <f t="shared" si="8"/>
        <v>0.45230078563411896</v>
      </c>
      <c r="AK121" s="9">
        <f t="shared" si="9"/>
        <v>0.45230078563411896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Encargos'!$M39)+('Swap - Encargos'!AA39)</f>
        <v>173</v>
      </c>
      <c r="O122" s="4">
        <f>Forward!O122+(-'Swap - Encargos'!F39-'Swap - Encargos'!$M39)+('Swap - Encargos'!AB39)</f>
        <v>210</v>
      </c>
      <c r="P122" s="4">
        <f>Forward!P122+(-'Swap - Encargos'!G39-'Swap - Encargos'!$M39)+('Swap - Encargos'!AC39)</f>
        <v>193</v>
      </c>
      <c r="Q122" s="4">
        <f>Forward!Q122+(-'Swap - Encargos'!H39-'Swap - Encargos'!$M39)+('Swap - Encargos'!AD39)</f>
        <v>185</v>
      </c>
      <c r="R122" s="4">
        <f>Forward!R122+(-'Swap - Encargos'!I39-'Swap - Encargos'!$M39)+('Swap - Encargos'!AE39)</f>
        <v>184</v>
      </c>
      <c r="S122" s="4">
        <f>Forward!S122+(-'Swap - Encargos'!J39-'Swap - Encargos'!$M39)+('Swap - Encargos'!AF39)</f>
        <v>182</v>
      </c>
      <c r="T122" s="4">
        <f>Forward!T122+(-'Swap - Encargos'!K39-'Swap - Encargos'!$M39)+('Swap - Encargos'!AG39)</f>
        <v>178</v>
      </c>
      <c r="U122" s="4">
        <f>Forward!U122</f>
        <v>0</v>
      </c>
      <c r="V122" s="6"/>
      <c r="W122" s="20">
        <f t="shared" si="0"/>
        <v>192</v>
      </c>
      <c r="X122" s="20">
        <f t="shared" si="1"/>
        <v>203.86565656565659</v>
      </c>
      <c r="Y122" s="23">
        <f t="shared" si="2"/>
        <v>189</v>
      </c>
      <c r="Z122" s="23">
        <f t="shared" si="3"/>
        <v>200.69818181818184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186.3</v>
      </c>
      <c r="AJ122" s="9">
        <f t="shared" si="8"/>
        <v>0.49246629659000796</v>
      </c>
      <c r="AK122" s="9">
        <f t="shared" si="9"/>
        <v>0.49246629659000796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Encargos'!$M40)+('Swap - Encargos'!AA40)</f>
        <v>229</v>
      </c>
      <c r="O123" s="4">
        <f>Forward!O123+(-'Swap - Encargos'!F40-'Swap - Encargos'!$M40)+('Swap - Encargos'!AB40)</f>
        <v>223</v>
      </c>
      <c r="P123" s="4">
        <f>Forward!P123+(-'Swap - Encargos'!G40-'Swap - Encargos'!$M40)+('Swap - Encargos'!AC40)</f>
        <v>208</v>
      </c>
      <c r="Q123" s="4">
        <f>Forward!Q123+(-'Swap - Encargos'!H40-'Swap - Encargos'!$M40)+('Swap - Encargos'!AD40)</f>
        <v>196</v>
      </c>
      <c r="R123" s="4">
        <f>Forward!R123+(-'Swap - Encargos'!I40-'Swap - Encargos'!$M40)+('Swap - Encargos'!AE40)</f>
        <v>190</v>
      </c>
      <c r="S123" s="4">
        <f>Forward!S123+(-'Swap - Encargos'!J40-'Swap - Encargos'!$M40)+('Swap - Encargos'!AF40)</f>
        <v>187</v>
      </c>
      <c r="T123" s="4">
        <f>Forward!T123+(-'Swap - Encargos'!K40-'Swap - Encargos'!$M40)+('Swap - Encargos'!AG40)</f>
        <v>178</v>
      </c>
      <c r="U123" s="4">
        <f>Forward!U123</f>
        <v>0</v>
      </c>
      <c r="V123" s="6"/>
      <c r="W123" s="20">
        <f t="shared" si="0"/>
        <v>219.08333333333334</v>
      </c>
      <c r="X123" s="20">
        <f t="shared" si="1"/>
        <v>203.86565656565659</v>
      </c>
      <c r="Y123" s="23">
        <f t="shared" si="2"/>
        <v>208.5</v>
      </c>
      <c r="Z123" s="23">
        <f t="shared" si="3"/>
        <v>200.69818181818184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159.21666666666667</v>
      </c>
      <c r="AJ123" s="9">
        <f t="shared" si="8"/>
        <v>0.42087408582253943</v>
      </c>
      <c r="AK123" s="9">
        <f t="shared" si="9"/>
        <v>0.42087408582253943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Encargos'!$M41)+('Swap - Encargos'!AA41)</f>
        <v>299</v>
      </c>
      <c r="O124" s="4">
        <f>Forward!O124+(-'Swap - Encargos'!F41-'Swap - Encargos'!$M41)+('Swap - Encargos'!AB41)</f>
        <v>248</v>
      </c>
      <c r="P124" s="4">
        <f>Forward!P124+(-'Swap - Encargos'!G41-'Swap - Encargos'!$M41)+('Swap - Encargos'!AC41)</f>
        <v>208</v>
      </c>
      <c r="Q124" s="4">
        <f>Forward!Q124+(-'Swap - Encargos'!H41-'Swap - Encargos'!$M41)+('Swap - Encargos'!AD41)</f>
        <v>200</v>
      </c>
      <c r="R124" s="4">
        <f>Forward!R124+(-'Swap - Encargos'!I41-'Swap - Encargos'!$M41)+('Swap - Encargos'!AE41)</f>
        <v>200</v>
      </c>
      <c r="S124" s="4">
        <f>Forward!S124+(-'Swap - Encargos'!J41-'Swap - Encargos'!$M41)+('Swap - Encargos'!AF41)</f>
        <v>199</v>
      </c>
      <c r="T124" s="4">
        <f>Forward!T124+(-'Swap - Encargos'!K41-'Swap - Encargos'!$M41)+('Swap - Encargos'!AG41)</f>
        <v>186</v>
      </c>
      <c r="U124" s="4">
        <f>Forward!U124</f>
        <v>0</v>
      </c>
      <c r="V124" s="6"/>
      <c r="W124" s="20">
        <f t="shared" si="0"/>
        <v>246.16666666666666</v>
      </c>
      <c r="X124" s="20">
        <f t="shared" si="1"/>
        <v>203.86565656565659</v>
      </c>
      <c r="Y124" s="23">
        <f t="shared" si="2"/>
        <v>227.66666666666666</v>
      </c>
      <c r="Z124" s="23">
        <f t="shared" si="3"/>
        <v>200.69818181818184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132.13333333333335</v>
      </c>
      <c r="AJ124" s="9">
        <f t="shared" si="8"/>
        <v>0.34928187505507097</v>
      </c>
      <c r="AK124" s="9">
        <f t="shared" si="9"/>
        <v>0.34928187505507097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Encargos'!$M42)+('Swap - Encargos'!AA42)</f>
        <v>303</v>
      </c>
      <c r="O125" s="4">
        <f>Forward!O125+(-'Swap - Encargos'!F42-'Swap - Encargos'!$M42)+('Swap - Encargos'!AB42)</f>
        <v>250</v>
      </c>
      <c r="P125" s="4">
        <f>Forward!P125+(-'Swap - Encargos'!G42-'Swap - Encargos'!$M42)+('Swap - Encargos'!AC42)</f>
        <v>203</v>
      </c>
      <c r="Q125" s="4">
        <f>Forward!Q125+(-'Swap - Encargos'!H42-'Swap - Encargos'!$M42)+('Swap - Encargos'!AD42)</f>
        <v>192</v>
      </c>
      <c r="R125" s="4">
        <f>Forward!R125+(-'Swap - Encargos'!I42-'Swap - Encargos'!$M42)+('Swap - Encargos'!AE42)</f>
        <v>201</v>
      </c>
      <c r="S125" s="4">
        <f>Forward!S125+(-'Swap - Encargos'!J42-'Swap - Encargos'!$M42)+('Swap - Encargos'!AF42)</f>
        <v>200</v>
      </c>
      <c r="T125" s="4">
        <f>Forward!T125+(-'Swap - Encargos'!K42-'Swap - Encargos'!$M42)+('Swap - Encargos'!AG42)</f>
        <v>193</v>
      </c>
      <c r="U125" s="4">
        <f>Forward!U125</f>
        <v>0</v>
      </c>
      <c r="V125" s="6"/>
      <c r="W125" s="20">
        <f t="shared" si="0"/>
        <v>242.75</v>
      </c>
      <c r="X125" s="20">
        <f t="shared" si="1"/>
        <v>203.86565656565659</v>
      </c>
      <c r="Y125" s="23">
        <f t="shared" si="2"/>
        <v>224.65</v>
      </c>
      <c r="Z125" s="23">
        <f t="shared" si="3"/>
        <v>200.69818181818184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135.55000000000001</v>
      </c>
      <c r="AJ125" s="9">
        <f t="shared" si="8"/>
        <v>0.35831350779804388</v>
      </c>
      <c r="AK125" s="9">
        <f t="shared" si="9"/>
        <v>0.35831350779804388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Encargos'!$M43)+('Swap - Encargos'!AA43)</f>
        <v>320</v>
      </c>
      <c r="O126" s="4">
        <f>Forward!O126+(-'Swap - Encargos'!F43-'Swap - Encargos'!$M43)+('Swap - Encargos'!AB43)</f>
        <v>256</v>
      </c>
      <c r="P126" s="4">
        <f>Forward!P126+(-'Swap - Encargos'!G43-'Swap - Encargos'!$M43)+('Swap - Encargos'!AC43)</f>
        <v>205</v>
      </c>
      <c r="Q126" s="4">
        <f>Forward!Q126+(-'Swap - Encargos'!H43-'Swap - Encargos'!$M43)+('Swap - Encargos'!AD43)</f>
        <v>194</v>
      </c>
      <c r="R126" s="4">
        <f>Forward!R126+(-'Swap - Encargos'!I43-'Swap - Encargos'!$M43)+('Swap - Encargos'!AE43)</f>
        <v>200</v>
      </c>
      <c r="S126" s="4">
        <f>Forward!S126+(-'Swap - Encargos'!J43-'Swap - Encargos'!$M43)+('Swap - Encargos'!AF43)</f>
        <v>204</v>
      </c>
      <c r="T126" s="4">
        <f>Forward!T126+(-'Swap - Encargos'!K43-'Swap - Encargos'!$M43)+('Swap - Encargos'!AG43)</f>
        <v>193</v>
      </c>
      <c r="U126" s="4">
        <f>Forward!U126</f>
        <v>0</v>
      </c>
      <c r="V126" s="6"/>
      <c r="W126" s="20">
        <f t="shared" si="0"/>
        <v>246.33333333333334</v>
      </c>
      <c r="X126" s="20">
        <f t="shared" si="1"/>
        <v>203.86565656565659</v>
      </c>
      <c r="Y126" s="23">
        <f t="shared" si="2"/>
        <v>227.26666666666668</v>
      </c>
      <c r="Z126" s="23">
        <f t="shared" si="3"/>
        <v>200.69818181818184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131.96666666666667</v>
      </c>
      <c r="AJ126" s="9">
        <f t="shared" si="8"/>
        <v>0.34884130760419418</v>
      </c>
      <c r="AK126" s="9">
        <f t="shared" si="9"/>
        <v>0.34884130760419418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Encargos'!$M44)+('Swap - Encargos'!AA44)</f>
        <v>335</v>
      </c>
      <c r="O127" s="4">
        <f>Forward!O127+(-'Swap - Encargos'!F44-'Swap - Encargos'!$M44)+('Swap - Encargos'!AB44)</f>
        <v>270</v>
      </c>
      <c r="P127" s="4">
        <f>Forward!P127+(-'Swap - Encargos'!G44-'Swap - Encargos'!$M44)+('Swap - Encargos'!AC44)</f>
        <v>211</v>
      </c>
      <c r="Q127" s="4">
        <f>Forward!Q127+(-'Swap - Encargos'!H44-'Swap - Encargos'!$M44)+('Swap - Encargos'!AD44)</f>
        <v>200</v>
      </c>
      <c r="R127" s="4">
        <f>Forward!R127+(-'Swap - Encargos'!I44-'Swap - Encargos'!$M44)+('Swap - Encargos'!AE44)</f>
        <v>208</v>
      </c>
      <c r="S127" s="4">
        <f>Forward!S127+(-'Swap - Encargos'!J44-'Swap - Encargos'!$M44)+('Swap - Encargos'!AF44)</f>
        <v>205</v>
      </c>
      <c r="T127" s="4">
        <f>Forward!T127+(-'Swap - Encargos'!K44-'Swap - Encargos'!$M44)+('Swap - Encargos'!AG44)</f>
        <v>194</v>
      </c>
      <c r="U127" s="4">
        <f>Forward!U127</f>
        <v>0</v>
      </c>
      <c r="V127" s="6"/>
      <c r="W127" s="20">
        <f t="shared" si="0"/>
        <v>253.25</v>
      </c>
      <c r="X127" s="20">
        <f t="shared" si="1"/>
        <v>203.86565656565659</v>
      </c>
      <c r="Y127" s="23">
        <f t="shared" si="2"/>
        <v>233.96666666666667</v>
      </c>
      <c r="Z127" s="23">
        <f t="shared" si="3"/>
        <v>200.69818181818184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125.05000000000001</v>
      </c>
      <c r="AJ127" s="9">
        <f t="shared" si="8"/>
        <v>0.33055775839280999</v>
      </c>
      <c r="AK127" s="9">
        <f t="shared" si="9"/>
        <v>0.33055775839280999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Encargos'!$M45)+('Swap - Encargos'!AA45)</f>
        <v>301</v>
      </c>
      <c r="O128" s="4">
        <f>Forward!O128+(-'Swap - Encargos'!F45-'Swap - Encargos'!$M45)+('Swap - Encargos'!AB45)</f>
        <v>260</v>
      </c>
      <c r="P128" s="4">
        <f>Forward!P128+(-'Swap - Encargos'!G45-'Swap - Encargos'!$M45)+('Swap - Encargos'!AC45)</f>
        <v>223</v>
      </c>
      <c r="Q128" s="4">
        <f>Forward!Q128+(-'Swap - Encargos'!H45-'Swap - Encargos'!$M45)+('Swap - Encargos'!AD45)</f>
        <v>204</v>
      </c>
      <c r="R128" s="4">
        <f>Forward!R128+(-'Swap - Encargos'!I45-'Swap - Encargos'!$M45)+('Swap - Encargos'!AE45)</f>
        <v>207</v>
      </c>
      <c r="S128" s="4">
        <f>Forward!S128+(-'Swap - Encargos'!J45-'Swap - Encargos'!$M45)+('Swap - Encargos'!AF45)</f>
        <v>204</v>
      </c>
      <c r="T128" s="4">
        <f>Forward!T128+(-'Swap - Encargos'!K45-'Swap - Encargos'!$M45)+('Swap - Encargos'!AG45)</f>
        <v>192</v>
      </c>
      <c r="U128" s="4">
        <f>Forward!U128</f>
        <v>0</v>
      </c>
      <c r="V128" s="6"/>
      <c r="W128" s="20">
        <f t="shared" si="0"/>
        <v>245.16666666666666</v>
      </c>
      <c r="X128" s="20">
        <f t="shared" si="1"/>
        <v>203.86565656565659</v>
      </c>
      <c r="Y128" s="23">
        <f t="shared" si="2"/>
        <v>229.3</v>
      </c>
      <c r="Z128" s="23">
        <f t="shared" si="3"/>
        <v>200.69818181818184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133.13333333333335</v>
      </c>
      <c r="AJ128" s="9">
        <f t="shared" si="8"/>
        <v>0.35192527976033133</v>
      </c>
      <c r="AK128" s="9">
        <f t="shared" si="9"/>
        <v>0.35192527976033133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Encargos'!$M46)+('Swap - Encargos'!AA46)</f>
        <v>278</v>
      </c>
      <c r="O129" s="4">
        <f>Forward!O129+(-'Swap - Encargos'!F46-'Swap - Encargos'!$M46)+('Swap - Encargos'!AB46)</f>
        <v>242</v>
      </c>
      <c r="P129" s="4">
        <f>Forward!P129+(-'Swap - Encargos'!G46-'Swap - Encargos'!$M46)+('Swap - Encargos'!AC46)</f>
        <v>217</v>
      </c>
      <c r="Q129" s="4">
        <f>Forward!Q129+(-'Swap - Encargos'!H46-'Swap - Encargos'!$M46)+('Swap - Encargos'!AD46)</f>
        <v>199</v>
      </c>
      <c r="R129" s="4">
        <f>Forward!R129+(-'Swap - Encargos'!I46-'Swap - Encargos'!$M46)+('Swap - Encargos'!AE46)</f>
        <v>210</v>
      </c>
      <c r="S129" s="4">
        <f>Forward!S129+(-'Swap - Encargos'!J46-'Swap - Encargos'!$M46)+('Swap - Encargos'!AF46)</f>
        <v>204</v>
      </c>
      <c r="T129" s="4">
        <f>Forward!T129+(-'Swap - Encargos'!K46-'Swap - Encargos'!$M46)+('Swap - Encargos'!AG46)</f>
        <v>198</v>
      </c>
      <c r="U129" s="4">
        <f>Forward!U129</f>
        <v>0</v>
      </c>
      <c r="V129" s="6"/>
      <c r="W129" s="20">
        <f t="shared" si="0"/>
        <v>230.30555555555554</v>
      </c>
      <c r="X129" s="20">
        <f t="shared" si="1"/>
        <v>203.86565656565659</v>
      </c>
      <c r="Y129" s="23">
        <f t="shared" si="2"/>
        <v>220.56666666666666</v>
      </c>
      <c r="Z129" s="23">
        <f t="shared" si="3"/>
        <v>200.69818181818184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147.99444444444447</v>
      </c>
      <c r="AJ129" s="9">
        <f t="shared" si="8"/>
        <v>0.39120921079683973</v>
      </c>
      <c r="AK129" s="9">
        <f t="shared" si="9"/>
        <v>0.39120921079683973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Encargos'!$M47)+('Swap - Encargos'!AA47)</f>
        <v>329</v>
      </c>
      <c r="O130" s="4">
        <f>Forward!O130+(-'Swap - Encargos'!F47-'Swap - Encargos'!$M47)+('Swap - Encargos'!AB47)</f>
        <v>260</v>
      </c>
      <c r="P130" s="4">
        <f>Forward!P130+(-'Swap - Encargos'!G47-'Swap - Encargos'!$M47)+('Swap - Encargos'!AC47)</f>
        <v>219</v>
      </c>
      <c r="Q130" s="4">
        <f>Forward!Q130+(-'Swap - Encargos'!H47-'Swap - Encargos'!$M47)+('Swap - Encargos'!AD47)</f>
        <v>208</v>
      </c>
      <c r="R130" s="4">
        <f>Forward!R130+(-'Swap - Encargos'!I47-'Swap - Encargos'!$M47)+('Swap - Encargos'!AE47)</f>
        <v>218</v>
      </c>
      <c r="S130" s="4">
        <f>Forward!S130+(-'Swap - Encargos'!J47-'Swap - Encargos'!$M47)+('Swap - Encargos'!AF47)</f>
        <v>219</v>
      </c>
      <c r="T130" s="4">
        <f>Forward!T130+(-'Swap - Encargos'!K47-'Swap - Encargos'!$M47)+('Swap - Encargos'!AG47)</f>
        <v>211</v>
      </c>
      <c r="U130" s="4">
        <f>Forward!U130</f>
        <v>0</v>
      </c>
      <c r="V130" s="6"/>
      <c r="W130" s="20">
        <f t="shared" si="0"/>
        <v>242.44444444444446</v>
      </c>
      <c r="X130" s="20">
        <f t="shared" si="1"/>
        <v>203.86565656565659</v>
      </c>
      <c r="Y130" s="23">
        <f t="shared" si="2"/>
        <v>232.13333333333333</v>
      </c>
      <c r="Z130" s="23">
        <f t="shared" si="3"/>
        <v>200.69818181818184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135.85555555555555</v>
      </c>
      <c r="AJ130" s="9">
        <f t="shared" si="8"/>
        <v>0.35912121479131787</v>
      </c>
      <c r="AK130" s="9">
        <f t="shared" si="9"/>
        <v>0.35912121479131787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Encargos'!$M48)+('Swap - Encargos'!AA48)</f>
        <v>323</v>
      </c>
      <c r="O131" s="4">
        <f>Forward!O131+(-'Swap - Encargos'!F48-'Swap - Encargos'!$M48)+('Swap - Encargos'!AB48)</f>
        <v>240</v>
      </c>
      <c r="P131" s="4">
        <f>Forward!P131+(-'Swap - Encargos'!G48-'Swap - Encargos'!$M48)+('Swap - Encargos'!AC48)</f>
        <v>219</v>
      </c>
      <c r="Q131" s="4">
        <f>Forward!Q131+(-'Swap - Encargos'!H48-'Swap - Encargos'!$M48)+('Swap - Encargos'!AD48)</f>
        <v>224</v>
      </c>
      <c r="R131" s="4">
        <f>Forward!R131+(-'Swap - Encargos'!I48-'Swap - Encargos'!$M48)+('Swap - Encargos'!AE48)</f>
        <v>228</v>
      </c>
      <c r="S131" s="4">
        <f>Forward!S131+(-'Swap - Encargos'!J48-'Swap - Encargos'!$M48)+('Swap - Encargos'!AF48)</f>
        <v>230</v>
      </c>
      <c r="T131" s="4">
        <f>Forward!T131+(-'Swap - Encargos'!K48-'Swap - Encargos'!$M48)+('Swap - Encargos'!AG48)</f>
        <v>220</v>
      </c>
      <c r="U131" s="4">
        <f>Forward!U131</f>
        <v>0</v>
      </c>
      <c r="V131" s="6"/>
      <c r="W131" s="20">
        <f t="shared" si="0"/>
        <v>235.91666666666666</v>
      </c>
      <c r="X131" s="20">
        <f t="shared" si="1"/>
        <v>203.86565656565659</v>
      </c>
      <c r="Y131" s="23">
        <f t="shared" si="2"/>
        <v>232.85</v>
      </c>
      <c r="Z131" s="23">
        <f t="shared" si="3"/>
        <v>200.69818181818184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142.38333333333335</v>
      </c>
      <c r="AJ131" s="9">
        <f t="shared" si="8"/>
        <v>0.37637677328398983</v>
      </c>
      <c r="AK131" s="9">
        <f>IF(AJ131&gt;0,AJ131,0)</f>
        <v>0.37637677328398983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Encargos'!$M49)+('Swap - Encargos'!AA49)</f>
        <v>295</v>
      </c>
      <c r="O132" s="4">
        <f>Forward!O132+(-'Swap - Encargos'!F49-'Swap - Encargos'!$M49)+('Swap - Encargos'!AB49)</f>
        <v>236</v>
      </c>
      <c r="P132" s="4">
        <f>Forward!P132+(-'Swap - Encargos'!G49-'Swap - Encargos'!$M49)+('Swap - Encargos'!AC49)</f>
        <v>214</v>
      </c>
      <c r="Q132" s="4">
        <f>Forward!Q132+(-'Swap - Encargos'!H49-'Swap - Encargos'!$M49)+('Swap - Encargos'!AD49)</f>
        <v>219</v>
      </c>
      <c r="R132" s="4">
        <f>Forward!R132+(-'Swap - Encargos'!I49-'Swap - Encargos'!$M49)+('Swap - Encargos'!AE49)</f>
        <v>218</v>
      </c>
      <c r="S132" s="4">
        <f>Forward!S132+(-'Swap - Encargos'!J49-'Swap - Encargos'!$M49)+('Swap - Encargos'!AF49)</f>
        <v>225</v>
      </c>
      <c r="T132" s="4">
        <f>Forward!T132+(-'Swap - Encargos'!K49-'Swap - Encargos'!$M49)+('Swap - Encargos'!AG49)</f>
        <v>216</v>
      </c>
      <c r="U132" s="4">
        <f>Forward!U132</f>
        <v>0</v>
      </c>
      <c r="V132" s="6"/>
      <c r="W132" s="20">
        <f t="shared" si="0"/>
        <v>227.22222222222223</v>
      </c>
      <c r="X132" s="20">
        <f t="shared" si="1"/>
        <v>203.86565656565659</v>
      </c>
      <c r="Y132" s="23">
        <f t="shared" si="2"/>
        <v>224.73333333333332</v>
      </c>
      <c r="Z132" s="23">
        <f t="shared" si="3"/>
        <v>200.69818181818184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151.07777777777778</v>
      </c>
      <c r="AJ132" s="9">
        <f t="shared" si="8"/>
        <v>0.39935970863805914</v>
      </c>
      <c r="AK132" s="9">
        <f>IF(AJ132&gt;0,AJ132,0)</f>
        <v>0.39935970863805914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Encargos'!$M50)+('Swap - Encargos'!AA50)</f>
        <v>321</v>
      </c>
      <c r="O133" s="4">
        <f>Forward!O133+(-'Swap - Encargos'!F50-'Swap - Encargos'!$M50)+('Swap - Encargos'!AB50)</f>
        <v>276</v>
      </c>
      <c r="P133" s="4">
        <f>Forward!P133+(-'Swap - Encargos'!G50-'Swap - Encargos'!$M50)+('Swap - Encargos'!AC50)</f>
        <v>250</v>
      </c>
      <c r="Q133" s="4">
        <f>Forward!Q133+(-'Swap - Encargos'!H50-'Swap - Encargos'!$M50)+('Swap - Encargos'!AD50)</f>
        <v>251</v>
      </c>
      <c r="R133" s="4">
        <f>Forward!R133+(-'Swap - Encargos'!I50-'Swap - Encargos'!$M50)+('Swap - Encargos'!AE50)</f>
        <v>231</v>
      </c>
      <c r="S133" s="4">
        <f>Forward!S133+(-'Swap - Encargos'!J50-'Swap - Encargos'!$M50)+('Swap - Encargos'!AF50)</f>
        <v>215</v>
      </c>
      <c r="T133" s="4">
        <f>Forward!T133+(-'Swap - Encargos'!K50-'Swap - Encargos'!$M50)+('Swap - Encargos'!AG50)</f>
        <v>202</v>
      </c>
      <c r="U133" s="4">
        <f>Forward!U133</f>
        <v>0</v>
      </c>
      <c r="V133" s="6"/>
      <c r="W133" s="20">
        <f t="shared" si="0"/>
        <v>260.94444444444446</v>
      </c>
      <c r="X133" s="20">
        <f t="shared" si="1"/>
        <v>203.86565656565659</v>
      </c>
      <c r="Y133" s="23">
        <f t="shared" si="2"/>
        <v>246.36666666666667</v>
      </c>
      <c r="Z133" s="23">
        <f t="shared" si="3"/>
        <v>200.69818181818184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117.35555555555555</v>
      </c>
      <c r="AJ133" s="9">
        <f t="shared" si="8"/>
        <v>0.31021822774400093</v>
      </c>
      <c r="AK133" s="9">
        <f>IF(AJ133&gt;0,AJ133,0)</f>
        <v>0.31021822774400093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Encargos'!$M51)+('Swap - Encargos'!AB51)</f>
        <v>342</v>
      </c>
      <c r="P134" s="4">
        <f>Forward!P134+(-'Swap - Encargos'!G51-'Swap - Encargos'!$M51)+('Swap - Encargos'!AC51)</f>
        <v>277</v>
      </c>
      <c r="Q134" s="4">
        <f>Forward!Q134+(-'Swap - Encargos'!H51-'Swap - Encargos'!$M51)+('Swap - Encargos'!AD51)</f>
        <v>269</v>
      </c>
      <c r="R134" s="4">
        <f>Forward!R134+(-'Swap - Encargos'!I51-'Swap - Encargos'!$M51)+('Swap - Encargos'!AE51)</f>
        <v>254</v>
      </c>
      <c r="S134" s="4">
        <f>Forward!S134+(-'Swap - Encargos'!J51-'Swap - Encargos'!$M51)+('Swap - Encargos'!AF51)</f>
        <v>225</v>
      </c>
      <c r="T134" s="4">
        <f>Forward!T134+(-'Swap - Encargos'!K51-'Swap - Encargos'!$M51)+('Swap - Encargos'!AG51)</f>
        <v>215</v>
      </c>
      <c r="U134" s="4">
        <f>Forward!U134</f>
        <v>0</v>
      </c>
      <c r="V134" s="6"/>
      <c r="W134" s="20">
        <f t="shared" si="0"/>
        <v>296</v>
      </c>
      <c r="X134" s="20">
        <f t="shared" si="1"/>
        <v>203.86565656565659</v>
      </c>
      <c r="Y134" s="23">
        <f t="shared" si="2"/>
        <v>273.39999999999998</v>
      </c>
      <c r="Z134" s="23">
        <f t="shared" si="3"/>
        <v>200.69818181818184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94</v>
      </c>
      <c r="AJ134" s="9">
        <f t="shared" si="8"/>
        <v>0.24102564102564103</v>
      </c>
      <c r="AK134" s="9">
        <f>IF(AJ134&gt;0,AJ134,0)</f>
        <v>0.24102564102564103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Encargos'!$M52)+('Swap - Encargos'!AB52)</f>
        <v>392</v>
      </c>
      <c r="P135" s="4">
        <f>Forward!P135+(-'Swap - Encargos'!G52-'Swap - Encargos'!$M52)+('Swap - Encargos'!AC52)</f>
        <v>281</v>
      </c>
      <c r="Q135" s="4">
        <f>Forward!Q135+(-'Swap - Encargos'!H52-'Swap - Encargos'!$M52)+('Swap - Encargos'!AD52)</f>
        <v>287</v>
      </c>
      <c r="R135" s="4">
        <f>Forward!R135+(-'Swap - Encargos'!I52-'Swap - Encargos'!$M52)+('Swap - Encargos'!AE52)</f>
        <v>260</v>
      </c>
      <c r="S135" s="4">
        <f>Forward!S135+(-'Swap - Encargos'!J52-'Swap - Encargos'!$M52)+('Swap - Encargos'!AF52)</f>
        <v>242</v>
      </c>
      <c r="T135" s="4">
        <f>Forward!T135+(-'Swap - Encargos'!K52-'Swap - Encargos'!$M52)+('Swap - Encargos'!AG52)</f>
        <v>217</v>
      </c>
      <c r="U135" s="4">
        <f>Forward!U135</f>
        <v>0</v>
      </c>
      <c r="V135" s="6"/>
      <c r="W135" s="20">
        <f t="shared" si="0"/>
        <v>316.33333333333331</v>
      </c>
      <c r="X135" s="20">
        <f t="shared" si="1"/>
        <v>203.86565656565659</v>
      </c>
      <c r="Y135" s="23">
        <f t="shared" si="2"/>
        <v>289.48333333333335</v>
      </c>
      <c r="Z135" s="23">
        <f t="shared" si="3"/>
        <v>200.69818181818184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73.666666666666686</v>
      </c>
      <c r="AJ135" s="9">
        <f>(AE135-W135)/AE135</f>
        <v>0.18888888888888894</v>
      </c>
      <c r="AK135" s="9">
        <f>IF(AJ135&gt;0,AJ135,0)</f>
        <v>0.18888888888888894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Encargos'!$M53)+('Swap - Encargos'!AB53)</f>
        <v>352</v>
      </c>
      <c r="P136" s="4">
        <f>Forward!P136+(-'Swap - Encargos'!G53-'Swap - Encargos'!$M53)+('Swap - Encargos'!AC53)</f>
        <v>266</v>
      </c>
      <c r="Q136" s="4">
        <f>Forward!Q136+(-'Swap - Encargos'!H53-'Swap - Encargos'!$M53)+('Swap - Encargos'!AD53)</f>
        <v>268</v>
      </c>
      <c r="R136" s="4">
        <f>Forward!R136+(-'Swap - Encargos'!I53-'Swap - Encargos'!$M53)+('Swap - Encargos'!AE53)</f>
        <v>253</v>
      </c>
      <c r="S136" s="4">
        <f>Forward!S136+(-'Swap - Encargos'!J53-'Swap - Encargos'!$M53)+('Swap - Encargos'!AF53)</f>
        <v>242</v>
      </c>
      <c r="T136" s="4">
        <f>Forward!T136+(-'Swap - Encargos'!K53-'Swap - Encargos'!$M53)+('Swap - Encargos'!AG53)</f>
        <v>229</v>
      </c>
      <c r="U136" s="4">
        <f>Forward!U136</f>
        <v>0</v>
      </c>
      <c r="V136" s="6"/>
      <c r="W136" s="20">
        <f t="shared" si="0"/>
        <v>289.83333333333331</v>
      </c>
      <c r="X136" s="20">
        <f t="shared" si="1"/>
        <v>203.86565656565659</v>
      </c>
      <c r="Y136" s="23">
        <f t="shared" si="2"/>
        <v>272.10000000000002</v>
      </c>
      <c r="Z136" s="23">
        <f t="shared" si="3"/>
        <v>200.69818181818184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100.16666666666669</v>
      </c>
      <c r="AJ136" s="9">
        <f t="shared" ref="AJ136:AJ139" si="18">(AE136-W136)/AE136</f>
        <v>0.25683760683760687</v>
      </c>
      <c r="AK136" s="9">
        <f t="shared" ref="AK136:AK139" si="19">IF(AJ136&gt;0,AJ136,0)</f>
        <v>0.25683760683760687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Encargos'!$M54)+('Swap - Encargos'!AB54)</f>
        <v>284</v>
      </c>
      <c r="P137" s="4">
        <f>Forward!P137+(-'Swap - Encargos'!G54-'Swap - Encargos'!$M54)+('Swap - Encargos'!AC54)</f>
        <v>266</v>
      </c>
      <c r="Q137" s="4">
        <f>Forward!Q137+(-'Swap - Encargos'!H54-'Swap - Encargos'!$M54)+('Swap - Encargos'!AD54)</f>
        <v>268</v>
      </c>
      <c r="R137" s="4">
        <f>Forward!R137+(-'Swap - Encargos'!I54-'Swap - Encargos'!$M54)+('Swap - Encargos'!AE54)</f>
        <v>250</v>
      </c>
      <c r="S137" s="4">
        <f>Forward!S137+(-'Swap - Encargos'!J54-'Swap - Encargos'!$M54)+('Swap - Encargos'!AF54)</f>
        <v>230</v>
      </c>
      <c r="T137" s="4">
        <f>Forward!T137+(-'Swap - Encargos'!K54-'Swap - Encargos'!$M54)+('Swap - Encargos'!AG54)</f>
        <v>222</v>
      </c>
      <c r="U137" s="4">
        <f>Forward!U137</f>
        <v>0</v>
      </c>
      <c r="V137" s="4"/>
      <c r="W137" s="20">
        <f t="shared" si="0"/>
        <v>269.83333333333331</v>
      </c>
      <c r="X137" s="20">
        <f t="shared" si="1"/>
        <v>203.86565656565659</v>
      </c>
      <c r="Y137" s="23">
        <f t="shared" si="2"/>
        <v>256.5</v>
      </c>
      <c r="Z137" s="23">
        <f t="shared" si="3"/>
        <v>200.69818181818184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120.16666666666669</v>
      </c>
      <c r="AJ137" s="9">
        <f t="shared" si="18"/>
        <v>0.30811965811965819</v>
      </c>
      <c r="AK137" s="9">
        <f t="shared" si="19"/>
        <v>0.30811965811965819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Encargos'!$M55)+('Swap - Encargos'!AB55)</f>
        <v>323</v>
      </c>
      <c r="P138" s="4">
        <f>Forward!P138+(-'Swap - Encargos'!G55-'Swap - Encargos'!$M55)+('Swap - Encargos'!AC55)</f>
        <v>281</v>
      </c>
      <c r="Q138" s="4">
        <f>Forward!Q138+(-'Swap - Encargos'!H55-'Swap - Encargos'!$M55)+('Swap - Encargos'!AD55)</f>
        <v>269</v>
      </c>
      <c r="R138" s="4">
        <f>Forward!R138+(-'Swap - Encargos'!I55-'Swap - Encargos'!$M55)+('Swap - Encargos'!AE55)</f>
        <v>251</v>
      </c>
      <c r="S138" s="4">
        <f>Forward!S138+(-'Swap - Encargos'!J55-'Swap - Encargos'!$M55)+('Swap - Encargos'!AF55)</f>
        <v>247</v>
      </c>
      <c r="T138" s="4">
        <f>Forward!T138+(-'Swap - Encargos'!K55-'Swap - Encargos'!$M55)+('Swap - Encargos'!AG55)</f>
        <v>224</v>
      </c>
      <c r="U138" s="4">
        <f>Forward!U138</f>
        <v>0</v>
      </c>
      <c r="V138" s="4"/>
      <c r="W138" s="20">
        <f t="shared" si="0"/>
        <v>283</v>
      </c>
      <c r="X138" s="20">
        <f t="shared" si="1"/>
        <v>203.86565656565659</v>
      </c>
      <c r="Y138" s="23">
        <f t="shared" si="2"/>
        <v>267.60000000000002</v>
      </c>
      <c r="Z138" s="23">
        <f t="shared" si="3"/>
        <v>200.69818181818184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107</v>
      </c>
      <c r="AJ138" s="9">
        <f t="shared" si="18"/>
        <v>0.27435897435897438</v>
      </c>
      <c r="AK138" s="9">
        <f t="shared" si="19"/>
        <v>0.27435897435897438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Encargos'!$M56)+('Swap - Encargos'!AB56)</f>
        <v>310</v>
      </c>
      <c r="P139" s="4">
        <f>Forward!P139+(-'Swap - Encargos'!G56-'Swap - Encargos'!$M56)+('Swap - Encargos'!AC56)</f>
        <v>288</v>
      </c>
      <c r="Q139" s="4">
        <f>Forward!Q139+(-'Swap - Encargos'!H56-'Swap - Encargos'!$M56)+('Swap - Encargos'!AD56)</f>
        <v>272</v>
      </c>
      <c r="R139" s="4">
        <f>Forward!R139+(-'Swap - Encargos'!I56-'Swap - Encargos'!$M56)+('Swap - Encargos'!AE56)</f>
        <v>257</v>
      </c>
      <c r="S139" s="4">
        <f>Forward!S139+(-'Swap - Encargos'!J56-'Swap - Encargos'!$M56)+('Swap - Encargos'!AF56)</f>
        <v>239</v>
      </c>
      <c r="T139" s="4">
        <f>Forward!T139+(-'Swap - Encargos'!K56-'Swap - Encargos'!$M56)+('Swap - Encargos'!AG56)</f>
        <v>229</v>
      </c>
      <c r="U139" s="4">
        <f>Forward!U139</f>
        <v>0</v>
      </c>
      <c r="V139" s="4"/>
      <c r="W139" s="20">
        <f t="shared" si="0"/>
        <v>282.63888888888891</v>
      </c>
      <c r="X139" s="20">
        <f t="shared" si="1"/>
        <v>203.86565656565659</v>
      </c>
      <c r="Y139" s="23">
        <f t="shared" si="2"/>
        <v>266.45</v>
      </c>
      <c r="Z139" s="23">
        <f t="shared" si="3"/>
        <v>200.69818181818184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107.36111111111109</v>
      </c>
      <c r="AJ139" s="9">
        <f t="shared" si="18"/>
        <v>0.27528490028490021</v>
      </c>
      <c r="AK139" s="9">
        <f t="shared" si="19"/>
        <v>0.27528490028490021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Encargos'!$M57)+('Swap - Encargos'!AB57)</f>
        <v>273</v>
      </c>
      <c r="P140" s="4">
        <f>Forward!P140+(-'Swap - Encargos'!G57-'Swap - Encargos'!$M57)+('Swap - Encargos'!AC57)</f>
        <v>288</v>
      </c>
      <c r="Q140" s="4">
        <f>Forward!Q140+(-'Swap - Encargos'!H57-'Swap - Encargos'!$M57)+('Swap - Encargos'!AD57)</f>
        <v>275</v>
      </c>
      <c r="R140" s="4">
        <f>Forward!R140+(-'Swap - Encargos'!I57-'Swap - Encargos'!$M57)+('Swap - Encargos'!AE57)</f>
        <v>258</v>
      </c>
      <c r="S140" s="4">
        <f>Forward!S140+(-'Swap - Encargos'!J57-'Swap - Encargos'!$M57)+('Swap - Encargos'!AF57)</f>
        <v>233</v>
      </c>
      <c r="T140" s="4">
        <f>Forward!T140+(-'Swap - Encargos'!K57-'Swap - Encargos'!$M57)+('Swap - Encargos'!AG57)</f>
        <v>229</v>
      </c>
      <c r="U140" s="4">
        <f>Forward!U140</f>
        <v>0</v>
      </c>
      <c r="V140" s="4"/>
      <c r="W140" s="20">
        <f t="shared" si="0"/>
        <v>276.16666666666669</v>
      </c>
      <c r="X140" s="20">
        <f t="shared" si="1"/>
        <v>203.86565656565659</v>
      </c>
      <c r="Y140" s="23">
        <f t="shared" si="2"/>
        <v>261</v>
      </c>
      <c r="Z140" s="23">
        <f t="shared" si="3"/>
        <v>200.69818181818184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113.83333333333331</v>
      </c>
      <c r="AJ140" s="9">
        <f t="shared" ref="AJ140" si="23">(AE140-W140)/AE140</f>
        <v>0.29188034188034184</v>
      </c>
      <c r="AK140" s="9">
        <f t="shared" ref="AK140" si="24">IF(AJ140&gt;0,AJ140,0)</f>
        <v>0.29188034188034184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78461-DF43-4BFB-88EE-F3E466B86BC6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Encargos'!$L3)*(1+SUM($B86:$B$228))+('Swap - Encargos'!X3)*(1+SUM($B86:$B$228))</f>
        <v>277.91610000000003</v>
      </c>
      <c r="L86" s="4">
        <f>Forward!L86*(1+SUM($B86:$B$228))+(-'Swap - Encargos'!$L3)*(1+SUM($B86:$B$228))+('Swap - Encargos'!Y3)*(1+SUM($B86:$B$228))</f>
        <v>286.4862</v>
      </c>
      <c r="M86" s="4">
        <f>Forward!M86*(1+SUM($B86:$B$228))+(-'Swap - Encargos'!$L3)*(1+SUM($B86:$B$228))+('Swap - Encargos'!Z3)*(1+SUM($B86:$B$228))</f>
        <v>250.98150000000001</v>
      </c>
      <c r="N86" s="4">
        <f>Forward!N86*(1+SUM($B86:$B$228))+(-'Swap - Encargos'!$L3)*(1+SUM($B86:$B$228))+('Swap - Encargos'!AA3)*(1+SUM($B86:$B$228))</f>
        <v>235.06559999999999</v>
      </c>
      <c r="O86" s="4">
        <f>Forward!O86*(1+SUM($B86:$B$228))+(-'Swap - Encargos'!$L3)*(1+SUM($B86:$B$228))+('Swap - Encargos'!AB3)*(1+SUM($B86:$B$228))</f>
        <v>221.59829999999999</v>
      </c>
      <c r="P86" s="4">
        <f>Forward!P86*(1+SUM($B86:$B$228))+(-'Swap - Encargos'!$L3)*(1+SUM($B86:$B$228))+('Swap - Encargos'!AC3)*(1+SUM($B86:$B$228))</f>
        <v>215.4768</v>
      </c>
      <c r="Q86" s="4">
        <f>Forward!Q86*(1+SUM($B86:$B$228))+(-'Swap - Encargos'!$L3)*(1+SUM($B86:$B$228))+('Swap - Encargos'!AD3)*(1+SUM($B86:$B$228))</f>
        <v>206.90669999999997</v>
      </c>
      <c r="R86" s="4">
        <f>Forward!R86*(1+SUM($B86:$B$228))+(-'Swap - Encargos'!$L3)*(1+SUM($B86:$B$228))+('Swap - Encargos'!AE3)*(1+SUM($B86:$B$228))</f>
        <v>199.5609</v>
      </c>
      <c r="S86" s="4">
        <f>Forward!S86*(1+SUM($B86:$B$228))+(-'Swap - Encargos'!$L3)*(1+SUM($B86:$B$228))+('Swap - Encargos'!AF3)*(1+SUM($B86:$B$228))</f>
        <v>194.66369999999998</v>
      </c>
      <c r="T86" s="4">
        <f>Forward!T86*(1+SUM($B86:$B$228))+(-'Swap - Encargos'!$L3)*(1+SUM($B86:$B$228))+('Swap - Encargos'!AG3)*(1+SUM($B86:$B$228))</f>
        <v>188.54220000000001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271.7946</v>
      </c>
      <c r="X86" s="20">
        <f t="shared" ref="X86:X140" si="1">AVERAGE($W$2:$W$198)</f>
        <v>213.08308429292927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254.40954000000002</v>
      </c>
      <c r="Z86" s="23">
        <f t="shared" ref="Z86:Z140" si="3">AVERAGE($Y$2:$Y$198)</f>
        <v>206.47370884848479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102.84119999999996</v>
      </c>
      <c r="AJ86" s="9">
        <f t="shared" ref="AJ86:AJ134" si="8">(AE86-W86)/AE86</f>
        <v>0.27450980392156854</v>
      </c>
      <c r="AK86" s="9">
        <f t="shared" ref="AK86:AK130" si="9">IF(AJ86&gt;0,AJ86,0)</f>
        <v>0.27450980392156854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Encargos'!$L4)*(1+SUM($B87:$B$228))+('Swap - Encargos'!X4)*(1+SUM($B87:$B$228))</f>
        <v>202.3374</v>
      </c>
      <c r="L87" s="4">
        <f>Forward!L87*(1+SUM($B87:$B$228))+(-'Swap - Encargos'!$L4)*(1+SUM($B87:$B$228))+('Swap - Encargos'!Y4)*(1+SUM($B87:$B$228))</f>
        <v>274.2525</v>
      </c>
      <c r="M87" s="4">
        <f>Forward!M87*(1+SUM($B87:$B$228))+(-'Swap - Encargos'!$L4)*(1+SUM($B87:$B$228))+('Swap - Encargos'!Z4)*(1+SUM($B87:$B$228))</f>
        <v>257.18790000000001</v>
      </c>
      <c r="N87" s="4">
        <f>Forward!N87*(1+SUM($B87:$B$228))+(-'Swap - Encargos'!$L4)*(1+SUM($B87:$B$228))+('Swap - Encargos'!AA4)*(1+SUM($B87:$B$228))</f>
        <v>232.80990000000003</v>
      </c>
      <c r="O87" s="4">
        <f>Forward!O87*(1+SUM($B87:$B$228))+(-'Swap - Encargos'!$L4)*(1+SUM($B87:$B$228))+('Swap - Encargos'!AB4)*(1+SUM($B87:$B$228))</f>
        <v>224.27760000000001</v>
      </c>
      <c r="P87" s="4">
        <f>Forward!P87*(1+SUM($B87:$B$228))+(-'Swap - Encargos'!$L4)*(1+SUM($B87:$B$228))+('Swap - Encargos'!AC4)*(1+SUM($B87:$B$228))</f>
        <v>215.74530000000001</v>
      </c>
      <c r="Q87" s="4">
        <f>Forward!Q87*(1+SUM($B87:$B$228))+(-'Swap - Encargos'!$L4)*(1+SUM($B87:$B$228))+('Swap - Encargos'!AD4)*(1+SUM($B87:$B$228))</f>
        <v>209.6508</v>
      </c>
      <c r="R87" s="4">
        <f>Forward!R87*(1+SUM($B87:$B$228))+(-'Swap - Encargos'!$L4)*(1+SUM($B87:$B$228))+('Swap - Encargos'!AE4)*(1+SUM($B87:$B$228))</f>
        <v>201.11849999999998</v>
      </c>
      <c r="S87" s="4">
        <f>Forward!S87*(1+SUM($B87:$B$228))+(-'Swap - Encargos'!$L4)*(1+SUM($B87:$B$228))+('Swap - Encargos'!AF4)*(1+SUM($B87:$B$228))</f>
        <v>195.024</v>
      </c>
      <c r="T87" s="4">
        <f>Forward!T87*(1+SUM($B87:$B$228))+(-'Swap - Encargos'!$L4)*(1+SUM($B87:$B$228))+('Swap - Encargos'!AG4)*(1+SUM($B87:$B$228))</f>
        <v>190.14840000000001</v>
      </c>
      <c r="U87" s="4">
        <f>Forward!U87*(1+SUM($B87:$B$228))</f>
        <v>0</v>
      </c>
      <c r="V87" s="6"/>
      <c r="W87" s="20">
        <f t="shared" si="0"/>
        <v>245.43905833333332</v>
      </c>
      <c r="X87" s="20">
        <f t="shared" si="1"/>
        <v>213.08308429292927</v>
      </c>
      <c r="Y87" s="23">
        <f t="shared" si="2"/>
        <v>238.39652500000003</v>
      </c>
      <c r="Z87" s="23">
        <f t="shared" si="3"/>
        <v>206.47370884848479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129.19674166666664</v>
      </c>
      <c r="AJ87" s="9">
        <f t="shared" si="8"/>
        <v>0.3448595720608299</v>
      </c>
      <c r="AK87" s="9">
        <f t="shared" si="9"/>
        <v>0.3448595720608299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Encargos'!$L5)*(1+SUM($B88:$B$228))+('Swap - Encargos'!X5)*(1+SUM($B88:$B$228))</f>
        <v>220.0016</v>
      </c>
      <c r="L88" s="4">
        <f>Forward!L88*(1+SUM($B88:$B$228))+(-'Swap - Encargos'!$L5)*(1+SUM($B88:$B$228))+('Swap - Encargos'!Y5)*(1+SUM($B88:$B$228))</f>
        <v>300.99119999999999</v>
      </c>
      <c r="M88" s="4">
        <f>Forward!M88*(1+SUM($B88:$B$228))+(-'Swap - Encargos'!$L5)*(1+SUM($B88:$B$228))+('Swap - Encargos'!Z5)*(1+SUM($B88:$B$228))</f>
        <v>261.10079999999999</v>
      </c>
      <c r="N88" s="4">
        <f>Forward!N88*(1+SUM($B88:$B$228))+(-'Swap - Encargos'!$L5)*(1+SUM($B88:$B$228))+('Swap - Encargos'!AA5)*(1+SUM($B88:$B$228))</f>
        <v>232.08960000000002</v>
      </c>
      <c r="O88" s="4">
        <f>Forward!O88*(1+SUM($B88:$B$228))+(-'Swap - Encargos'!$L5)*(1+SUM($B88:$B$228))+('Swap - Encargos'!AB5)*(1+SUM($B88:$B$228))</f>
        <v>223.62800000000001</v>
      </c>
      <c r="P88" s="4">
        <f>Forward!P88*(1+SUM($B88:$B$228))+(-'Swap - Encargos'!$L5)*(1+SUM($B88:$B$228))+('Swap - Encargos'!AC5)*(1+SUM($B88:$B$228))</f>
        <v>211.54000000000002</v>
      </c>
      <c r="Q88" s="4">
        <f>Forward!Q88*(1+SUM($B88:$B$228))+(-'Swap - Encargos'!$L5)*(1+SUM($B88:$B$228))+('Swap - Encargos'!AD5)*(1+SUM($B88:$B$228))</f>
        <v>204.28719999999998</v>
      </c>
      <c r="R88" s="4">
        <f>Forward!R88*(1+SUM($B88:$B$228))+(-'Swap - Encargos'!$L5)*(1+SUM($B88:$B$228))+('Swap - Encargos'!AE5)*(1+SUM($B88:$B$228))</f>
        <v>200.66080000000002</v>
      </c>
      <c r="S88" s="4">
        <f>Forward!S88*(1+SUM($B88:$B$228))+(-'Swap - Encargos'!$L5)*(1+SUM($B88:$B$228))+('Swap - Encargos'!AF5)*(1+SUM($B88:$B$228))</f>
        <v>195.82560000000001</v>
      </c>
      <c r="T88" s="4">
        <f>Forward!T88*(1+SUM($B88:$B$228))+(-'Swap - Encargos'!$L5)*(1+SUM($B88:$B$228))+('Swap - Encargos'!AG5)*(1+SUM($B88:$B$228))</f>
        <v>188.5728</v>
      </c>
      <c r="U88" s="4">
        <f>Forward!U88*(1+SUM($B88:$B$228))</f>
        <v>0</v>
      </c>
      <c r="V88" s="6"/>
      <c r="W88" s="20">
        <f t="shared" si="0"/>
        <v>261.36942222222228</v>
      </c>
      <c r="X88" s="20">
        <f t="shared" si="1"/>
        <v>213.08308429292927</v>
      </c>
      <c r="Y88" s="23">
        <f t="shared" si="2"/>
        <v>247.28018666666671</v>
      </c>
      <c r="Z88" s="23">
        <f t="shared" si="3"/>
        <v>206.47370884848479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113.26637777777768</v>
      </c>
      <c r="AJ88" s="9">
        <f t="shared" si="8"/>
        <v>0.30233730406378057</v>
      </c>
      <c r="AK88" s="9">
        <f t="shared" si="9"/>
        <v>0.30233730406378057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Encargos'!$L6)*(1+SUM($B89:$B$228))+('Swap - Encargos'!X6)*(1+SUM($B89:$B$228))</f>
        <v>194.3938</v>
      </c>
      <c r="L89" s="4">
        <f>Forward!L89*(1+SUM($B89:$B$228))+(-'Swap - Encargos'!$L6)*(1+SUM($B89:$B$228))+('Swap - Encargos'!Y6)*(1+SUM($B89:$B$228))</f>
        <v>295.76480000000004</v>
      </c>
      <c r="M89" s="4">
        <f>Forward!M89*(1+SUM($B89:$B$228))+(-'Swap - Encargos'!$L6)*(1+SUM($B89:$B$228))+('Swap - Encargos'!Z6)*(1+SUM($B89:$B$228))</f>
        <v>268.33500000000004</v>
      </c>
      <c r="N89" s="4">
        <f>Forward!N89*(1+SUM($B89:$B$228))+(-'Swap - Encargos'!$L6)*(1+SUM($B89:$B$228))+('Swap - Encargos'!AA6)*(1+SUM($B89:$B$228))</f>
        <v>228.97920000000002</v>
      </c>
      <c r="O89" s="4">
        <f>Forward!O89*(1+SUM($B89:$B$228))+(-'Swap - Encargos'!$L6)*(1+SUM($B89:$B$228))+('Swap - Encargos'!AB6)*(1+SUM($B89:$B$228))</f>
        <v>219.43840000000003</v>
      </c>
      <c r="P89" s="4">
        <f>Forward!P89*(1+SUM($B89:$B$228))+(-'Swap - Encargos'!$L6)*(1+SUM($B89:$B$228))+('Swap - Encargos'!AC6)*(1+SUM($B89:$B$228))</f>
        <v>212.28280000000004</v>
      </c>
      <c r="Q89" s="4">
        <f>Forward!Q89*(1+SUM($B89:$B$228))+(-'Swap - Encargos'!$L6)*(1+SUM($B89:$B$228))+('Swap - Encargos'!AD6)*(1+SUM($B89:$B$228))</f>
        <v>206.31980000000001</v>
      </c>
      <c r="R89" s="4">
        <f>Forward!R89*(1+SUM($B89:$B$228))+(-'Swap - Encargos'!$L6)*(1+SUM($B89:$B$228))+('Swap - Encargos'!AE6)*(1+SUM($B89:$B$228))</f>
        <v>197.9716</v>
      </c>
      <c r="S89" s="4">
        <f>Forward!S89*(1+SUM($B89:$B$228))+(-'Swap - Encargos'!$L6)*(1+SUM($B89:$B$228))+('Swap - Encargos'!AF6)*(1+SUM($B89:$B$228))</f>
        <v>194.39380000000003</v>
      </c>
      <c r="T89" s="4">
        <f>Forward!T89*(1+SUM($B89:$B$228))+(-'Swap - Encargos'!$L6)*(1+SUM($B89:$B$228))+('Swap - Encargos'!AG6)*(1+SUM($B89:$B$228))</f>
        <v>189.6234</v>
      </c>
      <c r="U89" s="4">
        <f>Forward!U89*(1+SUM($B89:$B$228))</f>
        <v>0</v>
      </c>
      <c r="V89" s="6"/>
      <c r="W89" s="20">
        <f t="shared" si="0"/>
        <v>255.71331666666663</v>
      </c>
      <c r="X89" s="20">
        <f t="shared" si="1"/>
        <v>213.08308429292927</v>
      </c>
      <c r="Y89" s="23">
        <f t="shared" si="2"/>
        <v>242.27669000000003</v>
      </c>
      <c r="Z89" s="23">
        <f t="shared" si="3"/>
        <v>206.47370884848479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118.92248333333333</v>
      </c>
      <c r="AJ89" s="9">
        <f t="shared" si="8"/>
        <v>0.31743491501168158</v>
      </c>
      <c r="AK89" s="9">
        <f t="shared" si="9"/>
        <v>0.31743491501168158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Encargos'!$L7)*(1+SUM($B90:$B$228))+('Swap - Encargos'!X7)*(1+SUM($B90:$B$228))</f>
        <v>190.30199999999999</v>
      </c>
      <c r="L90" s="4">
        <f>Forward!L90*(1+SUM($B90:$B$228))+(-'Swap - Encargos'!$L7)*(1+SUM($B90:$B$228))+('Swap - Encargos'!Y7)*(1+SUM($B90:$B$228))</f>
        <v>265.95</v>
      </c>
      <c r="M90" s="4">
        <f>Forward!M90*(1+SUM($B90:$B$228))+(-'Swap - Encargos'!$L7)*(1+SUM($B90:$B$228))+('Swap - Encargos'!Z7)*(1+SUM($B90:$B$228))</f>
        <v>258.85799999999995</v>
      </c>
      <c r="N90" s="4">
        <f>Forward!N90*(1+SUM($B90:$B$228))+(-'Swap - Encargos'!$L7)*(1+SUM($B90:$B$228))+('Swap - Encargos'!AA7)*(1+SUM($B90:$B$228))</f>
        <v>237.58199999999999</v>
      </c>
      <c r="O90" s="4">
        <f>Forward!O90*(1+SUM($B90:$B$228))+(-'Swap - Encargos'!$L7)*(1+SUM($B90:$B$228))+('Swap - Encargos'!AB7)*(1+SUM($B90:$B$228))</f>
        <v>226.94399999999996</v>
      </c>
      <c r="P90" s="4">
        <f>Forward!P90*(1+SUM($B90:$B$228))+(-'Swap - Encargos'!$L7)*(1+SUM($B90:$B$228))+('Swap - Encargos'!AC7)*(1+SUM($B90:$B$228))</f>
        <v>217.48799999999997</v>
      </c>
      <c r="Q90" s="4">
        <f>Forward!Q90*(1+SUM($B90:$B$228))+(-'Swap - Encargos'!$L7)*(1+SUM($B90:$B$228))+('Swap - Encargos'!AD7)*(1+SUM($B90:$B$228))</f>
        <v>212.76</v>
      </c>
      <c r="R90" s="4">
        <f>Forward!R90*(1+SUM($B90:$B$228))+(-'Swap - Encargos'!$L7)*(1+SUM($B90:$B$228))+('Swap - Encargos'!AE7)*(1+SUM($B90:$B$228))</f>
        <v>204.48599999999999</v>
      </c>
      <c r="S90" s="4">
        <f>Forward!S90*(1+SUM($B90:$B$228))+(-'Swap - Encargos'!$L7)*(1+SUM($B90:$B$228))+('Swap - Encargos'!AF7)*(1+SUM($B90:$B$228))</f>
        <v>197.39400000000001</v>
      </c>
      <c r="T90" s="4">
        <f>Forward!T90*(1+SUM($B90:$B$228))+(-'Swap - Encargos'!$L7)*(1+SUM($B90:$B$228))+('Swap - Encargos'!AG7)*(1+SUM($B90:$B$228))</f>
        <v>195.03</v>
      </c>
      <c r="U90" s="4">
        <f>Forward!U90*(1+SUM($B90:$B$228))</f>
        <v>0</v>
      </c>
      <c r="V90" s="6"/>
      <c r="W90" s="20">
        <f t="shared" si="0"/>
        <v>243.62333333333331</v>
      </c>
      <c r="X90" s="20">
        <f t="shared" si="1"/>
        <v>213.08308429292927</v>
      </c>
      <c r="Y90" s="23">
        <f t="shared" si="2"/>
        <v>237.73959999999997</v>
      </c>
      <c r="Z90" s="23">
        <f t="shared" si="3"/>
        <v>206.47370884848479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131.01246666666665</v>
      </c>
      <c r="AJ90" s="9">
        <f t="shared" si="8"/>
        <v>0.34970621245131051</v>
      </c>
      <c r="AK90" s="9">
        <f t="shared" si="9"/>
        <v>0.34970621245131051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Encargos'!$L8)*(1+SUM($B91:$B$228))+('Swap - Encargos'!X8)*(1+SUM($B91:$B$228))</f>
        <v>181.30419999999998</v>
      </c>
      <c r="L91" s="4">
        <f>Forward!L91*(1+SUM($B91:$B$228))+(-'Swap - Encargos'!$L8)*(1+SUM($B91:$B$228))+('Swap - Encargos'!Y8)*(1+SUM($B91:$B$228))</f>
        <v>261.36059999999998</v>
      </c>
      <c r="M91" s="4">
        <f>Forward!M91*(1+SUM($B91:$B$228))+(-'Swap - Encargos'!$L8)*(1+SUM($B91:$B$228))+('Swap - Encargos'!Z8)*(1+SUM($B91:$B$228))</f>
        <v>251.94219999999996</v>
      </c>
      <c r="N91" s="4">
        <f>Forward!N91*(1+SUM($B91:$B$228))+(-'Swap - Encargos'!$L8)*(1+SUM($B91:$B$228))+('Swap - Encargos'!AA8)*(1+SUM($B91:$B$228))</f>
        <v>227.21890000000002</v>
      </c>
      <c r="O91" s="4">
        <f>Forward!O91*(1+SUM($B91:$B$228))+(-'Swap - Encargos'!$L8)*(1+SUM($B91:$B$228))+('Swap - Encargos'!AB8)*(1+SUM($B91:$B$228))</f>
        <v>217.8005</v>
      </c>
      <c r="P91" s="4">
        <f>Forward!P91*(1+SUM($B91:$B$228))+(-'Swap - Encargos'!$L8)*(1+SUM($B91:$B$228))+('Swap - Encargos'!AC8)*(1+SUM($B91:$B$228))</f>
        <v>210.73669999999998</v>
      </c>
      <c r="Q91" s="4">
        <f>Forward!Q91*(1+SUM($B91:$B$228))+(-'Swap - Encargos'!$L8)*(1+SUM($B91:$B$228))+('Swap - Encargos'!AD8)*(1+SUM($B91:$B$228))</f>
        <v>202.49559999999997</v>
      </c>
      <c r="R91" s="4">
        <f>Forward!R91*(1+SUM($B91:$B$228))+(-'Swap - Encargos'!$L8)*(1+SUM($B91:$B$228))+('Swap - Encargos'!AE8)*(1+SUM($B91:$B$228))</f>
        <v>197.78640000000001</v>
      </c>
      <c r="S91" s="4">
        <f>Forward!S91*(1+SUM($B91:$B$228))+(-'Swap - Encargos'!$L8)*(1+SUM($B91:$B$228))+('Swap - Encargos'!AF8)*(1+SUM($B91:$B$228))</f>
        <v>193.0772</v>
      </c>
      <c r="T91" s="4">
        <f>Forward!T91*(1+SUM($B91:$B$228))+(-'Swap - Encargos'!$L8)*(1+SUM($B91:$B$228))+('Swap - Encargos'!AG8)*(1+SUM($B91:$B$228))</f>
        <v>186.01339999999999</v>
      </c>
      <c r="U91" s="4">
        <f>Forward!U91*(1+SUM($B91:$B$228))</f>
        <v>0</v>
      </c>
      <c r="V91" s="6"/>
      <c r="W91" s="20">
        <f t="shared" si="0"/>
        <v>237.91270833333328</v>
      </c>
      <c r="X91" s="20">
        <f t="shared" si="1"/>
        <v>213.08308429292927</v>
      </c>
      <c r="Y91" s="23">
        <f t="shared" si="2"/>
        <v>230.37798833333329</v>
      </c>
      <c r="Z91" s="23">
        <f t="shared" si="3"/>
        <v>206.47370884848479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136.72309166666668</v>
      </c>
      <c r="AJ91" s="9">
        <f t="shared" si="8"/>
        <v>0.36494934991975325</v>
      </c>
      <c r="AK91" s="9">
        <f t="shared" si="9"/>
        <v>0.36494934991975325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Encargos'!$L9)*(1+SUM($B92:$B$228))+('Swap - Encargos'!X9)*(1+SUM($B92:$B$228))</f>
        <v>101.84220000000002</v>
      </c>
      <c r="L92" s="4">
        <f>Forward!L92*(1+SUM($B92:$B$228))+(-'Swap - Encargos'!$L9)*(1+SUM($B92:$B$228))+('Swap - Encargos'!Y9)*(1+SUM($B92:$B$228))</f>
        <v>245.82600000000002</v>
      </c>
      <c r="M92" s="4">
        <f>Forward!M92*(1+SUM($B92:$B$228))+(-'Swap - Encargos'!$L9)*(1+SUM($B92:$B$228))+('Swap - Encargos'!Z9)*(1+SUM($B92:$B$228))</f>
        <v>244.65540000000001</v>
      </c>
      <c r="N92" s="4">
        <f>Forward!N92*(1+SUM($B92:$B$228))+(-'Swap - Encargos'!$L9)*(1+SUM($B92:$B$228))+('Swap - Encargos'!AA9)*(1+SUM($B92:$B$228))</f>
        <v>227.09640000000005</v>
      </c>
      <c r="O92" s="4">
        <f>Forward!O92*(1+SUM($B92:$B$228))+(-'Swap - Encargos'!$L9)*(1+SUM($B92:$B$228))+('Swap - Encargos'!AB9)*(1+SUM($B92:$B$228))</f>
        <v>216.56100000000004</v>
      </c>
      <c r="P92" s="4">
        <f>Forward!P92*(1+SUM($B92:$B$228))+(-'Swap - Encargos'!$L9)*(1+SUM($B92:$B$228))+('Swap - Encargos'!AC9)*(1+SUM($B92:$B$228))</f>
        <v>210.70800000000003</v>
      </c>
      <c r="Q92" s="4">
        <f>Forward!Q92*(1+SUM($B92:$B$228))+(-'Swap - Encargos'!$L9)*(1+SUM($B92:$B$228))+('Swap - Encargos'!AD9)*(1+SUM($B92:$B$228))</f>
        <v>203.68440000000001</v>
      </c>
      <c r="R92" s="4">
        <f>Forward!R92*(1+SUM($B92:$B$228))+(-'Swap - Encargos'!$L9)*(1+SUM($B92:$B$228))+('Swap - Encargos'!AE9)*(1+SUM($B92:$B$228))</f>
        <v>195.49020000000002</v>
      </c>
      <c r="S92" s="4">
        <f>Forward!S92*(1+SUM($B92:$B$228))+(-'Swap - Encargos'!$L9)*(1+SUM($B92:$B$228))+('Swap - Encargos'!AF9)*(1+SUM($B92:$B$228))</f>
        <v>190.80780000000004</v>
      </c>
      <c r="T92" s="4">
        <f>Forward!T92*(1+SUM($B92:$B$228))+(-'Swap - Encargos'!$L9)*(1+SUM($B92:$B$228))+('Swap - Encargos'!AG9)*(1+SUM($B92:$B$228))</f>
        <v>187.29600000000002</v>
      </c>
      <c r="U92" s="4">
        <f>Forward!U92*(1+SUM($B92:$B$228))</f>
        <v>0</v>
      </c>
      <c r="V92" s="6"/>
      <c r="W92" s="20">
        <f t="shared" si="0"/>
        <v>218.31690000000003</v>
      </c>
      <c r="X92" s="20">
        <f t="shared" si="1"/>
        <v>213.08308429292927</v>
      </c>
      <c r="Y92" s="23">
        <f t="shared" si="2"/>
        <v>218.08278000000004</v>
      </c>
      <c r="Z92" s="23">
        <f t="shared" si="3"/>
        <v>206.47370884848479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156.31889999999993</v>
      </c>
      <c r="AJ92" s="9">
        <f t="shared" si="8"/>
        <v>0.41725563867628224</v>
      </c>
      <c r="AK92" s="9">
        <f t="shared" si="9"/>
        <v>0.41725563867628224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Encargos'!$L10)*(1+SUM($B93:$B$228))+('Swap - Encargos'!X10)*(1+SUM($B93:$B$228))</f>
        <v>107.1434</v>
      </c>
      <c r="L93" s="4">
        <f>Forward!L93*(1+SUM($B93:$B$228))+(-'Swap - Encargos'!$L10)*(1+SUM($B93:$B$228))+('Swap - Encargos'!Y10)*(1+SUM($B93:$B$228))</f>
        <v>230.7704</v>
      </c>
      <c r="M93" s="4">
        <f>Forward!M93*(1+SUM($B93:$B$228))+(-'Swap - Encargos'!$L10)*(1+SUM($B93:$B$228))+('Swap - Encargos'!Z10)*(1+SUM($B93:$B$228))</f>
        <v>234.30260000000001</v>
      </c>
      <c r="N93" s="4">
        <f>Forward!N93*(1+SUM($B93:$B$228))+(-'Swap - Encargos'!$L10)*(1+SUM($B93:$B$228))+('Swap - Encargos'!AA10)*(1+SUM($B93:$B$228))</f>
        <v>222.52860000000001</v>
      </c>
      <c r="O93" s="4">
        <f>Forward!O93*(1+SUM($B93:$B$228))+(-'Swap - Encargos'!$L10)*(1+SUM($B93:$B$228))+('Swap - Encargos'!AB10)*(1+SUM($B93:$B$228))</f>
        <v>215.46419999999998</v>
      </c>
      <c r="P93" s="4">
        <f>Forward!P93*(1+SUM($B93:$B$228))+(-'Swap - Encargos'!$L10)*(1+SUM($B93:$B$228))+('Swap - Encargos'!AC10)*(1+SUM($B93:$B$228))</f>
        <v>202.5128</v>
      </c>
      <c r="Q93" s="4">
        <f>Forward!Q93*(1+SUM($B93:$B$228))+(-'Swap - Encargos'!$L10)*(1+SUM($B93:$B$228))+('Swap - Encargos'!AD10)*(1+SUM($B93:$B$228))</f>
        <v>198.98059999999998</v>
      </c>
      <c r="R93" s="4">
        <f>Forward!R93*(1+SUM($B93:$B$228))+(-'Swap - Encargos'!$L10)*(1+SUM($B93:$B$228))+('Swap - Encargos'!AE10)*(1+SUM($B93:$B$228))</f>
        <v>194.27099999999999</v>
      </c>
      <c r="S93" s="4">
        <f>Forward!S93*(1+SUM($B93:$B$228))+(-'Swap - Encargos'!$L10)*(1+SUM($B93:$B$228))+('Swap - Encargos'!AF10)*(1+SUM($B93:$B$228))</f>
        <v>184.8518</v>
      </c>
      <c r="T93" s="4">
        <f>Forward!T93*(1+SUM($B93:$B$228))+(-'Swap - Encargos'!$L10)*(1+SUM($B93:$B$228))+('Swap - Encargos'!AG10)*(1+SUM($B93:$B$228))</f>
        <v>181.31959999999998</v>
      </c>
      <c r="U93" s="4">
        <f>Forward!U93*(1+SUM($B93:$B$228))</f>
        <v>0</v>
      </c>
      <c r="V93" s="6"/>
      <c r="W93" s="20">
        <f t="shared" si="0"/>
        <v>213.17481111111113</v>
      </c>
      <c r="X93" s="20">
        <f t="shared" si="1"/>
        <v>213.08308429292927</v>
      </c>
      <c r="Y93" s="23">
        <f t="shared" si="2"/>
        <v>213.16827000000001</v>
      </c>
      <c r="Z93" s="23">
        <f t="shared" si="3"/>
        <v>206.47370884848479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161.46098888888883</v>
      </c>
      <c r="AJ93" s="9">
        <f t="shared" si="8"/>
        <v>0.43098120598428891</v>
      </c>
      <c r="AK93" s="9">
        <f t="shared" si="9"/>
        <v>0.43098120598428891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Encargos'!$L11)*(1+SUM($B94:$B$228))+('Swap - Encargos'!X11)*(1+SUM($B94:$B$228))</f>
        <v>131.09100000000001</v>
      </c>
      <c r="L94" s="4">
        <f>Forward!L94*(1+SUM($B94:$B$228))+(-'Swap - Encargos'!$L11)*(1+SUM($B94:$B$228))+('Swap - Encargos'!Y11)*(1+SUM($B94:$B$228))</f>
        <v>222.02800000000002</v>
      </c>
      <c r="M94" s="4">
        <f>Forward!M94*(1+SUM($B94:$B$228))+(-'Swap - Encargos'!$L11)*(1+SUM($B94:$B$228))+('Swap - Encargos'!Z11)*(1+SUM($B94:$B$228))</f>
        <v>231.476</v>
      </c>
      <c r="N94" s="4">
        <f>Forward!N94*(1+SUM($B94:$B$228))+(-'Swap - Encargos'!$L11)*(1+SUM($B94:$B$228))+('Swap - Encargos'!AA11)*(1+SUM($B94:$B$228))</f>
        <v>224.39000000000001</v>
      </c>
      <c r="O94" s="4">
        <f>Forward!O94*(1+SUM($B94:$B$228))+(-'Swap - Encargos'!$L11)*(1+SUM($B94:$B$228))+('Swap - Encargos'!AB11)*(1+SUM($B94:$B$228))</f>
        <v>216.12299999999999</v>
      </c>
      <c r="P94" s="4">
        <f>Forward!P94*(1+SUM($B94:$B$228))+(-'Swap - Encargos'!$L11)*(1+SUM($B94:$B$228))+('Swap - Encargos'!AC11)*(1+SUM($B94:$B$228))</f>
        <v>205.494</v>
      </c>
      <c r="Q94" s="4">
        <f>Forward!Q94*(1+SUM($B94:$B$228))+(-'Swap - Encargos'!$L11)*(1+SUM($B94:$B$228))+('Swap - Encargos'!AD11)*(1+SUM($B94:$B$228))</f>
        <v>201.95099999999999</v>
      </c>
      <c r="R94" s="4">
        <f>Forward!R94*(1+SUM($B94:$B$228))+(-'Swap - Encargos'!$L11)*(1+SUM($B94:$B$228))+('Swap - Encargos'!AE11)*(1+SUM($B94:$B$228))</f>
        <v>194.86500000000001</v>
      </c>
      <c r="S94" s="4">
        <f>Forward!S94*(1+SUM($B94:$B$228))+(-'Swap - Encargos'!$L11)*(1+SUM($B94:$B$228))+('Swap - Encargos'!AF11)*(1+SUM($B94:$B$228))</f>
        <v>188.95999999999998</v>
      </c>
      <c r="T94" s="4">
        <f>Forward!T94*(1+SUM($B94:$B$228))+(-'Swap - Encargos'!$L11)*(1+SUM($B94:$B$228))+('Swap - Encargos'!AG11)*(1+SUM($B94:$B$228))</f>
        <v>181.874</v>
      </c>
      <c r="U94" s="4">
        <f>Forward!U94*(1+SUM($B94:$B$228))</f>
        <v>0</v>
      </c>
      <c r="V94" s="6"/>
      <c r="W94" s="20">
        <f t="shared" si="0"/>
        <v>215.59811111111111</v>
      </c>
      <c r="X94" s="20">
        <f t="shared" si="1"/>
        <v>213.08308429292927</v>
      </c>
      <c r="Y94" s="23">
        <f t="shared" si="2"/>
        <v>214.94199999999998</v>
      </c>
      <c r="Z94" s="23">
        <f t="shared" si="3"/>
        <v>206.47370884848479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159.03768888888885</v>
      </c>
      <c r="AJ94" s="9">
        <f t="shared" si="8"/>
        <v>0.42451279052586238</v>
      </c>
      <c r="AK94" s="9">
        <f t="shared" si="9"/>
        <v>0.42451279052586238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Encargos'!$L12)*(1+SUM($B95:$B$228))+('Swap - Encargos'!X12)*(1+SUM($B95:$B$228))</f>
        <v>104.1832</v>
      </c>
      <c r="L95" s="4">
        <f>Forward!L95*(1+SUM($B95:$B$228))+(-'Swap - Encargos'!$L12)*(1+SUM($B95:$B$228))+('Swap - Encargos'!Y12)*(1+SUM($B95:$B$228))</f>
        <v>185.8723</v>
      </c>
      <c r="M95" s="4">
        <f>Forward!M95*(1+SUM($B95:$B$228))+(-'Swap - Encargos'!$L12)*(1+SUM($B95:$B$228))+('Swap - Encargos'!Z12)*(1+SUM($B95:$B$228))</f>
        <v>207.1825</v>
      </c>
      <c r="N95" s="4">
        <f>Forward!N95*(1+SUM($B95:$B$228))+(-'Swap - Encargos'!$L12)*(1+SUM($B95:$B$228))+('Swap - Encargos'!AA12)*(1+SUM($B95:$B$228))</f>
        <v>207.1825</v>
      </c>
      <c r="O95" s="4">
        <f>Forward!O95*(1+SUM($B95:$B$228))+(-'Swap - Encargos'!$L12)*(1+SUM($B95:$B$228))+('Swap - Encargos'!AB12)*(1+SUM($B95:$B$228))</f>
        <v>200.07909999999998</v>
      </c>
      <c r="P95" s="4">
        <f>Forward!P95*(1+SUM($B95:$B$228))+(-'Swap - Encargos'!$L12)*(1+SUM($B95:$B$228))+('Swap - Encargos'!AC12)*(1+SUM($B95:$B$228))</f>
        <v>195.34350000000001</v>
      </c>
      <c r="Q95" s="4">
        <f>Forward!Q95*(1+SUM($B95:$B$228))+(-'Swap - Encargos'!$L12)*(1+SUM($B95:$B$228))+('Swap - Encargos'!AD12)*(1+SUM($B95:$B$228))</f>
        <v>192.97570000000002</v>
      </c>
      <c r="R95" s="4">
        <f>Forward!R95*(1+SUM($B95:$B$228))+(-'Swap - Encargos'!$L12)*(1+SUM($B95:$B$228))+('Swap - Encargos'!AE12)*(1+SUM($B95:$B$228))</f>
        <v>187.05620000000002</v>
      </c>
      <c r="S95" s="4">
        <f>Forward!S95*(1+SUM($B95:$B$228))+(-'Swap - Encargos'!$L12)*(1+SUM($B95:$B$228))+('Swap - Encargos'!AF12)*(1+SUM($B95:$B$228))</f>
        <v>181.13669999999999</v>
      </c>
      <c r="T95" s="4">
        <f>Forward!T95*(1+SUM($B95:$B$228))+(-'Swap - Encargos'!$L12)*(1+SUM($B95:$B$228))+('Swap - Encargos'!AG12)*(1+SUM($B95:$B$228))</f>
        <v>174.0333</v>
      </c>
      <c r="U95" s="4">
        <f>Forward!U95*(1+SUM($B95:$B$228))</f>
        <v>0</v>
      </c>
      <c r="V95" s="6"/>
      <c r="W95" s="20">
        <f t="shared" si="0"/>
        <v>191.495825</v>
      </c>
      <c r="X95" s="20">
        <f t="shared" si="1"/>
        <v>213.08308429292927</v>
      </c>
      <c r="Y95" s="23">
        <f t="shared" si="2"/>
        <v>194.57396499999999</v>
      </c>
      <c r="Z95" s="23">
        <f t="shared" si="3"/>
        <v>206.47370884848479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183.13997499999996</v>
      </c>
      <c r="AJ95" s="9">
        <f t="shared" si="8"/>
        <v>0.48884803587911241</v>
      </c>
      <c r="AK95" s="9">
        <f t="shared" si="9"/>
        <v>0.48884803587911241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Encargos'!$L13)*(1+SUM($B96:$B$228))+('Swap - Encargos'!X13)*(1+SUM($B96:$B$228))</f>
        <v>96.596000000000004</v>
      </c>
      <c r="L96" s="4">
        <f>Forward!L96*(1+SUM($B96:$B$228))+(-'Swap - Encargos'!$L13)*(1+SUM($B96:$B$228))+('Swap - Encargos'!Y13)*(1+SUM($B96:$B$228))</f>
        <v>134.29199999999997</v>
      </c>
      <c r="M96" s="4">
        <f>Forward!M96*(1+SUM($B96:$B$228))+(-'Swap - Encargos'!$L13)*(1+SUM($B96:$B$228))+('Swap - Encargos'!Z13)*(1+SUM($B96:$B$228))</f>
        <v>183.76799999999997</v>
      </c>
      <c r="N96" s="4">
        <f>Forward!N96*(1+SUM($B96:$B$228))+(-'Swap - Encargos'!$L13)*(1+SUM($B96:$B$228))+('Swap - Encargos'!AA13)*(1+SUM($B96:$B$228))</f>
        <v>192.01399999999998</v>
      </c>
      <c r="O96" s="4">
        <f>Forward!O96*(1+SUM($B96:$B$228))+(-'Swap - Encargos'!$L13)*(1+SUM($B96:$B$228))+('Swap - Encargos'!AB13)*(1+SUM($B96:$B$228))</f>
        <v>184.94599999999997</v>
      </c>
      <c r="P96" s="4">
        <f>Forward!P96*(1+SUM($B96:$B$228))+(-'Swap - Encargos'!$L13)*(1+SUM($B96:$B$228))+('Swap - Encargos'!AC13)*(1+SUM($B96:$B$228))</f>
        <v>194.36999999999998</v>
      </c>
      <c r="Q96" s="4">
        <f>Forward!Q96*(1+SUM($B96:$B$228))+(-'Swap - Encargos'!$L13)*(1+SUM($B96:$B$228))+('Swap - Encargos'!AD13)*(1+SUM($B96:$B$228))</f>
        <v>192.01399999999998</v>
      </c>
      <c r="R96" s="4">
        <f>Forward!R96*(1+SUM($B96:$B$228))+(-'Swap - Encargos'!$L13)*(1+SUM($B96:$B$228))+('Swap - Encargos'!AE13)*(1+SUM($B96:$B$228))</f>
        <v>186.12399999999997</v>
      </c>
      <c r="S96" s="4">
        <f>Forward!S96*(1+SUM($B96:$B$228))+(-'Swap - Encargos'!$L13)*(1+SUM($B96:$B$228))+('Swap - Encargos'!AF13)*(1+SUM($B96:$B$228))</f>
        <v>179.05599999999998</v>
      </c>
      <c r="T96" s="4">
        <f>Forward!T96*(1+SUM($B96:$B$228))+(-'Swap - Encargos'!$L13)*(1+SUM($B96:$B$228))+('Swap - Encargos'!AG13)*(1+SUM($B96:$B$228))</f>
        <v>174.34399999999999</v>
      </c>
      <c r="U96" s="4">
        <f>Forward!U96*(1+SUM($B96:$B$228))</f>
        <v>0</v>
      </c>
      <c r="V96" s="6"/>
      <c r="W96" s="20">
        <f t="shared" si="0"/>
        <v>164.72366666666665</v>
      </c>
      <c r="X96" s="20">
        <f t="shared" si="1"/>
        <v>213.08308429292927</v>
      </c>
      <c r="Y96" s="23">
        <f t="shared" si="2"/>
        <v>174.61886666666663</v>
      </c>
      <c r="Z96" s="23">
        <f t="shared" si="3"/>
        <v>206.47370884848479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209.91213333333332</v>
      </c>
      <c r="AJ96" s="9">
        <f t="shared" si="8"/>
        <v>0.56030986182669495</v>
      </c>
      <c r="AK96" s="9">
        <f t="shared" si="9"/>
        <v>0.56030986182669495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Encargos'!$L14)*(1+SUM($B97:$B$228))+('Swap - Encargos'!X14)*(1+SUM($B97:$B$228))</f>
        <v>98.607599999999991</v>
      </c>
      <c r="L97" s="4">
        <f>Forward!L97*(1+SUM($B97:$B$228))+(-'Swap - Encargos'!$L14)*(1+SUM($B97:$B$228))+('Swap - Encargos'!Y14)*(1+SUM($B97:$B$228))</f>
        <v>126.78119999999998</v>
      </c>
      <c r="M97" s="4">
        <f>Forward!M97*(1+SUM($B97:$B$228))+(-'Swap - Encargos'!$L14)*(1+SUM($B97:$B$228))+('Swap - Encargos'!Z14)*(1+SUM($B97:$B$228))</f>
        <v>173.73719999999997</v>
      </c>
      <c r="N97" s="4">
        <f>Forward!N97*(1+SUM($B97:$B$228))+(-'Swap - Encargos'!$L14)*(1+SUM($B97:$B$228))+('Swap - Encargos'!AA14)*(1+SUM($B97:$B$228))</f>
        <v>190.17179999999999</v>
      </c>
      <c r="O97" s="4">
        <f>Forward!O97*(1+SUM($B97:$B$228))+(-'Swap - Encargos'!$L14)*(1+SUM($B97:$B$228))+('Swap - Encargos'!AB14)*(1+SUM($B97:$B$228))</f>
        <v>178.43279999999999</v>
      </c>
      <c r="P97" s="4">
        <f>Forward!P97*(1+SUM($B97:$B$228))+(-'Swap - Encargos'!$L14)*(1+SUM($B97:$B$228))+('Swap - Encargos'!AC14)*(1+SUM($B97:$B$228))</f>
        <v>194.86739999999998</v>
      </c>
      <c r="Q97" s="4">
        <f>Forward!Q97*(1+SUM($B97:$B$228))+(-'Swap - Encargos'!$L14)*(1+SUM($B97:$B$228))+('Swap - Encargos'!AD14)*(1+SUM($B97:$B$228))</f>
        <v>188.99790000000002</v>
      </c>
      <c r="R97" s="4">
        <f>Forward!R97*(1+SUM($B97:$B$228))+(-'Swap - Encargos'!$L14)*(1+SUM($B97:$B$228))+('Swap - Encargos'!AE14)*(1+SUM($B97:$B$228))</f>
        <v>181.9545</v>
      </c>
      <c r="S97" s="4">
        <f>Forward!S97*(1+SUM($B97:$B$228))+(-'Swap - Encargos'!$L14)*(1+SUM($B97:$B$228))+('Swap - Encargos'!AF14)*(1+SUM($B97:$B$228))</f>
        <v>177.25889999999998</v>
      </c>
      <c r="T97" s="4">
        <f>Forward!T97*(1+SUM($B97:$B$228))+(-'Swap - Encargos'!$L14)*(1+SUM($B97:$B$228))+('Swap - Encargos'!AG14)*(1+SUM($B97:$B$228))</f>
        <v>172.5633</v>
      </c>
      <c r="U97" s="4">
        <f>Forward!U97*(1+SUM($B97:$B$228))</f>
        <v>0</v>
      </c>
      <c r="V97" s="6"/>
      <c r="W97" s="20">
        <f t="shared" si="0"/>
        <v>161.01994999999999</v>
      </c>
      <c r="X97" s="20">
        <f t="shared" si="1"/>
        <v>213.08308429292927</v>
      </c>
      <c r="Y97" s="23">
        <f t="shared" si="2"/>
        <v>171.19374999999997</v>
      </c>
      <c r="Z97" s="23">
        <f t="shared" si="3"/>
        <v>206.47370884848479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213.61584999999997</v>
      </c>
      <c r="AJ97" s="9">
        <f t="shared" si="8"/>
        <v>0.57019604106174582</v>
      </c>
      <c r="AK97" s="9">
        <f t="shared" si="9"/>
        <v>0.57019604106174582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Encargos'!$L15)*(1+SUM($B98:$B$228))+('Swap - Encargos'!Y15)*(1+SUM($B98:$B$228))</f>
        <v>116.77000000000001</v>
      </c>
      <c r="M98" s="4">
        <f>Forward!M98*(1+SUM($B98:$B$228))+(-'Swap - Encargos'!$L15)*(1+SUM($B98:$B$228))+('Swap - Encargos'!Z15)*(1+SUM($B98:$B$228))</f>
        <v>140.12399999999997</v>
      </c>
      <c r="N98" s="4">
        <f>Forward!N98*(1+SUM($B98:$B$228))+(-'Swap - Encargos'!$L15)*(1+SUM($B98:$B$228))+('Swap - Encargos'!AA15)*(1+SUM($B98:$B$228))</f>
        <v>158.80719999999999</v>
      </c>
      <c r="O98" s="4">
        <f>Forward!O98*(1+SUM($B98:$B$228))+(-'Swap - Encargos'!$L15)*(1+SUM($B98:$B$228))+('Swap - Encargos'!AB15)*(1+SUM($B98:$B$228))</f>
        <v>175.155</v>
      </c>
      <c r="P98" s="4">
        <f>Forward!P98*(1+SUM($B98:$B$228))+(-'Swap - Encargos'!$L15)*(1+SUM($B98:$B$228))+('Swap - Encargos'!AC15)*(1+SUM($B98:$B$228))</f>
        <v>197.34129999999999</v>
      </c>
      <c r="Q98" s="4">
        <f>Forward!Q98*(1+SUM($B98:$B$228))+(-'Swap - Encargos'!$L15)*(1+SUM($B98:$B$228))+('Swap - Encargos'!AD15)*(1+SUM($B98:$B$228))</f>
        <v>191.50279999999998</v>
      </c>
      <c r="R98" s="4">
        <f>Forward!R98*(1+SUM($B98:$B$228))+(-'Swap - Encargos'!$L15)*(1+SUM($B98:$B$228))+('Swap - Encargos'!AE15)*(1+SUM($B98:$B$228))</f>
        <v>187.99969999999999</v>
      </c>
      <c r="S98" s="4">
        <f>Forward!S98*(1+SUM($B98:$B$228))+(-'Swap - Encargos'!$L15)*(1+SUM($B98:$B$228))+('Swap - Encargos'!AF15)*(1+SUM($B98:$B$228))</f>
        <v>183.32889999999998</v>
      </c>
      <c r="T98" s="4">
        <f>Forward!T98*(1+SUM($B98:$B$228))+(-'Swap - Encargos'!$L15)*(1+SUM($B98:$B$228))+('Swap - Encargos'!AG15)*(1+SUM($B98:$B$228))</f>
        <v>177.49039999999999</v>
      </c>
      <c r="U98" s="4">
        <f>Forward!U98*(1+SUM($B98:$B$228))</f>
        <v>0</v>
      </c>
      <c r="V98" s="6"/>
      <c r="W98" s="20">
        <f t="shared" si="0"/>
        <v>138.56706666666665</v>
      </c>
      <c r="X98" s="20">
        <f t="shared" si="1"/>
        <v>213.08308429292927</v>
      </c>
      <c r="Y98" s="23">
        <f t="shared" si="2"/>
        <v>157.63949999999997</v>
      </c>
      <c r="Z98" s="23">
        <f t="shared" si="3"/>
        <v>206.47370884848479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231.36029333333337</v>
      </c>
      <c r="AJ98" s="9">
        <f t="shared" si="8"/>
        <v>0.62542087542087554</v>
      </c>
      <c r="AK98" s="9">
        <f t="shared" si="9"/>
        <v>0.62542087542087554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Encargos'!$L16)*(1+SUM($B99:$B$228))+('Swap - Encargos'!Y16)*(1+SUM($B99:$B$228))</f>
        <v>116.24000000000002</v>
      </c>
      <c r="M99" s="4">
        <f>Forward!M99*(1+SUM($B99:$B$228))+(-'Swap - Encargos'!$L16)*(1+SUM($B99:$B$228))+('Swap - Encargos'!Z16)*(1+SUM($B99:$B$228))</f>
        <v>130.18880000000001</v>
      </c>
      <c r="N99" s="4">
        <f>Forward!N99*(1+SUM($B99:$B$228))+(-'Swap - Encargos'!$L16)*(1+SUM($B99:$B$228))+('Swap - Encargos'!AA16)*(1+SUM($B99:$B$228))</f>
        <v>147.62480000000002</v>
      </c>
      <c r="O99" s="4">
        <f>Forward!O99*(1+SUM($B99:$B$228))+(-'Swap - Encargos'!$L16)*(1+SUM($B99:$B$228))+('Swap - Encargos'!AB16)*(1+SUM($B99:$B$228))</f>
        <v>158.0864</v>
      </c>
      <c r="P99" s="4">
        <f>Forward!P99*(1+SUM($B99:$B$228))+(-'Swap - Encargos'!$L16)*(1+SUM($B99:$B$228))+('Swap - Encargos'!AC16)*(1+SUM($B99:$B$228))</f>
        <v>199.93280000000001</v>
      </c>
      <c r="Q99" s="4">
        <f>Forward!Q99*(1+SUM($B99:$B$228))+(-'Swap - Encargos'!$L16)*(1+SUM($B99:$B$228))+('Swap - Encargos'!AD16)*(1+SUM($B99:$B$228))</f>
        <v>198.77040000000002</v>
      </c>
      <c r="R99" s="4">
        <f>Forward!R99*(1+SUM($B99:$B$228))+(-'Swap - Encargos'!$L16)*(1+SUM($B99:$B$228))+('Swap - Encargos'!AE16)*(1+SUM($B99:$B$228))</f>
        <v>190.63360000000003</v>
      </c>
      <c r="S99" s="4">
        <f>Forward!S99*(1+SUM($B99:$B$228))+(-'Swap - Encargos'!$L16)*(1+SUM($B99:$B$228))+('Swap - Encargos'!AF16)*(1+SUM($B99:$B$228))</f>
        <v>187.1464</v>
      </c>
      <c r="T99" s="4">
        <f>Forward!T99*(1+SUM($B99:$B$228))+(-'Swap - Encargos'!$L16)*(1+SUM($B99:$B$228))+('Swap - Encargos'!AG16)*(1+SUM($B99:$B$228))</f>
        <v>181.33439999999999</v>
      </c>
      <c r="U99" s="4">
        <f>Forward!U99*(1+SUM($B99:$B$228))</f>
        <v>0</v>
      </c>
      <c r="V99" s="6"/>
      <c r="W99" s="20">
        <f t="shared" si="0"/>
        <v>132.51360000000003</v>
      </c>
      <c r="X99" s="20">
        <f t="shared" si="1"/>
        <v>213.08308429292927</v>
      </c>
      <c r="Y99" s="23">
        <f t="shared" si="2"/>
        <v>151.79006666666666</v>
      </c>
      <c r="Z99" s="23">
        <f t="shared" si="3"/>
        <v>206.47370884848479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237.41376</v>
      </c>
      <c r="AJ99" s="9">
        <f t="shared" si="8"/>
        <v>0.64178480877975608</v>
      </c>
      <c r="AK99" s="9">
        <f t="shared" si="9"/>
        <v>0.64178480877975608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Encargos'!$L17)*(1+SUM($B100:$B$228))+('Swap - Encargos'!Y17)*(1+SUM($B100:$B$228))</f>
        <v>108.47599999999998</v>
      </c>
      <c r="M100" s="4">
        <f>Forward!M100*(1+SUM($B100:$B$228))+(-'Swap - Encargos'!$L17)*(1+SUM($B100:$B$228))+('Swap - Encargos'!Z17)*(1+SUM($B100:$B$228))</f>
        <v>123.47799999999997</v>
      </c>
      <c r="N100" s="4">
        <f>Forward!N100*(1+SUM($B100:$B$228))+(-'Swap - Encargos'!$L17)*(1+SUM($B100:$B$228))+('Swap - Encargos'!AA17)*(1+SUM($B100:$B$228))</f>
        <v>139.63399999999999</v>
      </c>
      <c r="O100" s="4">
        <f>Forward!O100*(1+SUM($B100:$B$228))+(-'Swap - Encargos'!$L17)*(1+SUM($B100:$B$228))+('Swap - Encargos'!AB17)*(1+SUM($B100:$B$228))</f>
        <v>150.01999999999998</v>
      </c>
      <c r="P100" s="4">
        <f>Forward!P100*(1+SUM($B100:$B$228))+(-'Swap - Encargos'!$L17)*(1+SUM($B100:$B$228))+('Swap - Encargos'!AC17)*(1+SUM($B100:$B$228))</f>
        <v>173.1</v>
      </c>
      <c r="Q100" s="4">
        <f>Forward!Q100*(1+SUM($B100:$B$228))+(-'Swap - Encargos'!$L17)*(1+SUM($B100:$B$228))+('Swap - Encargos'!AD17)*(1+SUM($B100:$B$228))</f>
        <v>189.25599999999997</v>
      </c>
      <c r="R100" s="4">
        <f>Forward!R100*(1+SUM($B100:$B$228))+(-'Swap - Encargos'!$L17)*(1+SUM($B100:$B$228))+('Swap - Encargos'!AE17)*(1+SUM($B100:$B$228))</f>
        <v>180.024</v>
      </c>
      <c r="S100" s="4">
        <f>Forward!S100*(1+SUM($B100:$B$228))+(-'Swap - Encargos'!$L17)*(1+SUM($B100:$B$228))+('Swap - Encargos'!AF17)*(1+SUM($B100:$B$228))</f>
        <v>177.71599999999998</v>
      </c>
      <c r="T100" s="4">
        <f>Forward!T100*(1+SUM($B100:$B$228))+(-'Swap - Encargos'!$L17)*(1+SUM($B100:$B$228))+('Swap - Encargos'!AG17)*(1+SUM($B100:$B$228))</f>
        <v>170.792</v>
      </c>
      <c r="U100" s="4">
        <f>Forward!U100*(1+SUM($B100:$B$228))</f>
        <v>0</v>
      </c>
      <c r="V100" s="6"/>
      <c r="W100" s="20">
        <f t="shared" si="0"/>
        <v>126.17066666666665</v>
      </c>
      <c r="X100" s="20">
        <f t="shared" si="1"/>
        <v>213.08308429292927</v>
      </c>
      <c r="Y100" s="23">
        <f t="shared" si="2"/>
        <v>141.63426666666663</v>
      </c>
      <c r="Z100" s="23">
        <f t="shared" si="3"/>
        <v>206.47370884848479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243.75669333333337</v>
      </c>
      <c r="AJ100" s="9">
        <f t="shared" si="8"/>
        <v>0.65893123810397092</v>
      </c>
      <c r="AK100" s="9">
        <f t="shared" si="9"/>
        <v>0.65893123810397092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Encargos'!$L18)*(1+SUM($B101:$B$228))+('Swap - Encargos'!Y18)*(1+SUM($B101:$B$228))</f>
        <v>105.51480000000001</v>
      </c>
      <c r="M101" s="4">
        <f>Forward!M101*(1+SUM($B101:$B$228))+(-'Swap - Encargos'!$L18)*(1+SUM($B101:$B$228))+('Swap - Encargos'!Z18)*(1+SUM($B101:$B$228))</f>
        <v>110.10240000000002</v>
      </c>
      <c r="N101" s="4">
        <f>Forward!N101*(1+SUM($B101:$B$228))+(-'Swap - Encargos'!$L18)*(1+SUM($B101:$B$228))+('Swap - Encargos'!AA18)*(1+SUM($B101:$B$228))</f>
        <v>120.42450000000001</v>
      </c>
      <c r="O101" s="4">
        <f>Forward!O101*(1+SUM($B101:$B$228))+(-'Swap - Encargos'!$L18)*(1+SUM($B101:$B$228))+('Swap - Encargos'!AB18)*(1+SUM($B101:$B$228))</f>
        <v>136.4811</v>
      </c>
      <c r="P101" s="4">
        <f>Forward!P101*(1+SUM($B101:$B$228))+(-'Swap - Encargos'!$L18)*(1+SUM($B101:$B$228))+('Swap - Encargos'!AC18)*(1+SUM($B101:$B$228))</f>
        <v>160.566</v>
      </c>
      <c r="Q101" s="4">
        <f>Forward!Q101*(1+SUM($B101:$B$228))+(-'Swap - Encargos'!$L18)*(1+SUM($B101:$B$228))+('Swap - Encargos'!AD18)*(1+SUM($B101:$B$228))</f>
        <v>177.76949999999999</v>
      </c>
      <c r="R101" s="4">
        <f>Forward!R101*(1+SUM($B101:$B$228))+(-'Swap - Encargos'!$L18)*(1+SUM($B101:$B$228))+('Swap - Encargos'!AE18)*(1+SUM($B101:$B$228))</f>
        <v>178.91640000000001</v>
      </c>
      <c r="S101" s="4">
        <f>Forward!S101*(1+SUM($B101:$B$228))+(-'Swap - Encargos'!$L18)*(1+SUM($B101:$B$228))+('Swap - Encargos'!AF18)*(1+SUM($B101:$B$228))</f>
        <v>175.47569999999999</v>
      </c>
      <c r="T101" s="4">
        <f>Forward!T101*(1+SUM($B101:$B$228))+(-'Swap - Encargos'!$L18)*(1+SUM($B101:$B$228))+('Swap - Encargos'!AG18)*(1+SUM($B101:$B$228))</f>
        <v>172.035</v>
      </c>
      <c r="U101" s="4">
        <f>Forward!U101*(1+SUM($B101:$B$228))</f>
        <v>0</v>
      </c>
      <c r="V101" s="6"/>
      <c r="W101" s="20">
        <f t="shared" si="0"/>
        <v>114.59442500000003</v>
      </c>
      <c r="X101" s="20">
        <f t="shared" si="1"/>
        <v>213.08308429292927</v>
      </c>
      <c r="Y101" s="23">
        <f t="shared" si="2"/>
        <v>130.23049500000002</v>
      </c>
      <c r="Z101" s="23">
        <f t="shared" si="3"/>
        <v>206.47370884848479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255.33293499999999</v>
      </c>
      <c r="AJ101" s="9">
        <f t="shared" si="8"/>
        <v>0.69022452137630474</v>
      </c>
      <c r="AK101" s="9">
        <f t="shared" si="9"/>
        <v>0.69022452137630474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Encargos'!$L19)*(1+SUM($B102:$B$228))+('Swap - Encargos'!Y19)*(1+SUM($B102:$B$228))</f>
        <v>111.83760000000001</v>
      </c>
      <c r="M102" s="4">
        <f>Forward!M102*(1+SUM($B102:$B$228))+(-'Swap - Encargos'!$L19)*(1+SUM($B102:$B$228))+('Swap - Encargos'!Z19)*(1+SUM($B102:$B$228))</f>
        <v>112.97880000000001</v>
      </c>
      <c r="N102" s="4">
        <f>Forward!N102*(1+SUM($B102:$B$228))+(-'Swap - Encargos'!$L19)*(1+SUM($B102:$B$228))+('Swap - Encargos'!AA19)*(1+SUM($B102:$B$228))</f>
        <v>125.532</v>
      </c>
      <c r="O102" s="4">
        <f>Forward!O102*(1+SUM($B102:$B$228))+(-'Swap - Encargos'!$L19)*(1+SUM($B102:$B$228))+('Swap - Encargos'!AB19)*(1+SUM($B102:$B$228))</f>
        <v>140.36760000000001</v>
      </c>
      <c r="P102" s="4">
        <f>Forward!P102*(1+SUM($B102:$B$228))+(-'Swap - Encargos'!$L19)*(1+SUM($B102:$B$228))+('Swap - Encargos'!AC19)*(1+SUM($B102:$B$228))</f>
        <v>156.34440000000001</v>
      </c>
      <c r="Q102" s="4">
        <f>Forward!Q102*(1+SUM($B102:$B$228))+(-'Swap - Encargos'!$L19)*(1+SUM($B102:$B$228))+('Swap - Encargos'!AD19)*(1+SUM($B102:$B$228))</f>
        <v>171.18</v>
      </c>
      <c r="R102" s="4">
        <f>Forward!R102*(1+SUM($B102:$B$228))+(-'Swap - Encargos'!$L19)*(1+SUM($B102:$B$228))+('Swap - Encargos'!AE19)*(1+SUM($B102:$B$228))</f>
        <v>172.3212</v>
      </c>
      <c r="S102" s="4">
        <f>Forward!S102*(1+SUM($B102:$B$228))+(-'Swap - Encargos'!$L19)*(1+SUM($B102:$B$228))+('Swap - Encargos'!AF19)*(1+SUM($B102:$B$228))</f>
        <v>166.61520000000002</v>
      </c>
      <c r="T102" s="4">
        <f>Forward!T102*(1+SUM($B102:$B$228))+(-'Swap - Encargos'!$L19)*(1+SUM($B102:$B$228))+('Swap - Encargos'!AG19)*(1+SUM($B102:$B$228))</f>
        <v>166.61520000000002</v>
      </c>
      <c r="U102" s="4">
        <f>Forward!U102*(1+SUM($B102:$B$228))</f>
        <v>0</v>
      </c>
      <c r="V102" s="6"/>
      <c r="W102" s="20">
        <f t="shared" si="0"/>
        <v>119.9528</v>
      </c>
      <c r="X102" s="20">
        <f t="shared" si="1"/>
        <v>213.08308429292927</v>
      </c>
      <c r="Y102" s="23">
        <f t="shared" si="2"/>
        <v>133.36824000000001</v>
      </c>
      <c r="Z102" s="23">
        <f t="shared" si="3"/>
        <v>206.47370884848479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249.97456000000003</v>
      </c>
      <c r="AJ102" s="9">
        <f t="shared" si="8"/>
        <v>0.6757395830359777</v>
      </c>
      <c r="AK102" s="9">
        <f t="shared" si="9"/>
        <v>0.6757395830359777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Encargos'!$L20)*(1+SUM($B103:$B$228))+('Swap - Encargos'!Y20)*(1+SUM($B103:$B$228))</f>
        <v>111.6122</v>
      </c>
      <c r="M103" s="4">
        <f>Forward!M103*(1+SUM($B103:$B$228))+(-'Swap - Encargos'!$L20)*(1+SUM($B103:$B$228))+('Swap - Encargos'!Z20)*(1+SUM($B103:$B$228))</f>
        <v>112.75110000000001</v>
      </c>
      <c r="N103" s="4">
        <f>Forward!N103*(1+SUM($B103:$B$228))+(-'Swap - Encargos'!$L20)*(1+SUM($B103:$B$228))+('Swap - Encargos'!AA20)*(1+SUM($B103:$B$228))</f>
        <v>129.83460000000002</v>
      </c>
      <c r="O103" s="4">
        <f>Forward!O103*(1+SUM($B103:$B$228))+(-'Swap - Encargos'!$L20)*(1+SUM($B103:$B$228))+('Swap - Encargos'!AB20)*(1+SUM($B103:$B$228))</f>
        <v>138.94579999999999</v>
      </c>
      <c r="P103" s="4">
        <f>Forward!P103*(1+SUM($B103:$B$228))+(-'Swap - Encargos'!$L20)*(1+SUM($B103:$B$228))+('Swap - Encargos'!AC20)*(1+SUM($B103:$B$228))</f>
        <v>150.3348</v>
      </c>
      <c r="Q103" s="4">
        <f>Forward!Q103*(1+SUM($B103:$B$228))+(-'Swap - Encargos'!$L20)*(1+SUM($B103:$B$228))+('Swap - Encargos'!AD20)*(1+SUM($B103:$B$228))</f>
        <v>168.55719999999999</v>
      </c>
      <c r="R103" s="4">
        <f>Forward!R103*(1+SUM($B103:$B$228))+(-'Swap - Encargos'!$L20)*(1+SUM($B103:$B$228))+('Swap - Encargos'!AE20)*(1+SUM($B103:$B$228))</f>
        <v>166.27940000000001</v>
      </c>
      <c r="S103" s="4">
        <f>Forward!S103*(1+SUM($B103:$B$228))+(-'Swap - Encargos'!$L20)*(1+SUM($B103:$B$228))+('Swap - Encargos'!AF20)*(1+SUM($B103:$B$228))</f>
        <v>165.1405</v>
      </c>
      <c r="T103" s="4">
        <f>Forward!T103*(1+SUM($B103:$B$228))+(-'Swap - Encargos'!$L20)*(1+SUM($B103:$B$228))+('Swap - Encargos'!AG20)*(1+SUM($B103:$B$228))</f>
        <v>159.446</v>
      </c>
      <c r="U103" s="4">
        <f>Forward!U103*(1+SUM($B103:$B$228))</f>
        <v>0</v>
      </c>
      <c r="V103" s="6"/>
      <c r="W103" s="20">
        <f t="shared" si="0"/>
        <v>121.8623</v>
      </c>
      <c r="X103" s="20">
        <f t="shared" si="1"/>
        <v>213.08308429292927</v>
      </c>
      <c r="Y103" s="23">
        <f t="shared" si="2"/>
        <v>133.44111666666669</v>
      </c>
      <c r="Z103" s="23">
        <f t="shared" si="3"/>
        <v>206.47370884848479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248.06506000000002</v>
      </c>
      <c r="AJ103" s="9">
        <f t="shared" si="8"/>
        <v>0.670577758833518</v>
      </c>
      <c r="AK103" s="9">
        <f t="shared" si="9"/>
        <v>0.670577758833518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Encargos'!$L21)*(1+SUM($B104:$B$228))+('Swap - Encargos'!Y21)*(1+SUM($B104:$B$228))</f>
        <v>115.1097</v>
      </c>
      <c r="M104" s="4">
        <f>Forward!M104*(1+SUM($B104:$B$228))+(-'Swap - Encargos'!$L21)*(1+SUM($B104:$B$228))+('Swap - Encargos'!Z21)*(1+SUM($B104:$B$228))</f>
        <v>115.10969999999999</v>
      </c>
      <c r="N104" s="4">
        <f>Forward!N104*(1+SUM($B104:$B$228))+(-'Swap - Encargos'!$L21)*(1+SUM($B104:$B$228))+('Swap - Encargos'!AA21)*(1+SUM($B104:$B$228))</f>
        <v>131.06549999999999</v>
      </c>
      <c r="O104" s="4">
        <f>Forward!O104*(1+SUM($B104:$B$228))+(-'Swap - Encargos'!$L21)*(1+SUM($B104:$B$228))+('Swap - Encargos'!AB21)*(1+SUM($B104:$B$228))</f>
        <v>140.1831</v>
      </c>
      <c r="P104" s="4">
        <f>Forward!P104*(1+SUM($B104:$B$228))+(-'Swap - Encargos'!$L21)*(1+SUM($B104:$B$228))+('Swap - Encargos'!AC21)*(1+SUM($B104:$B$228))</f>
        <v>147.0213</v>
      </c>
      <c r="Q104" s="4">
        <f>Forward!Q104*(1+SUM($B104:$B$228))+(-'Swap - Encargos'!$L21)*(1+SUM($B104:$B$228))+('Swap - Encargos'!AD21)*(1+SUM($B104:$B$228))</f>
        <v>164.11679999999998</v>
      </c>
      <c r="R104" s="4">
        <f>Forward!R104*(1+SUM($B104:$B$228))+(-'Swap - Encargos'!$L21)*(1+SUM($B104:$B$228))+('Swap - Encargos'!AE21)*(1+SUM($B104:$B$228))</f>
        <v>160.69769999999997</v>
      </c>
      <c r="S104" s="4">
        <f>Forward!S104*(1+SUM($B104:$B$228))+(-'Swap - Encargos'!$L21)*(1+SUM($B104:$B$228))+('Swap - Encargos'!AF21)*(1+SUM($B104:$B$228))</f>
        <v>158.41829999999999</v>
      </c>
      <c r="T104" s="4">
        <f>Forward!T104*(1+SUM($B104:$B$228))+(-'Swap - Encargos'!$L21)*(1+SUM($B104:$B$228))+('Swap - Encargos'!AG21)*(1+SUM($B104:$B$228))</f>
        <v>158.41829999999999</v>
      </c>
      <c r="U104" s="4">
        <f>Forward!U104*(1+SUM($B104:$B$228))</f>
        <v>0</v>
      </c>
      <c r="V104" s="6"/>
      <c r="W104" s="20">
        <f t="shared" si="0"/>
        <v>124.60719999999999</v>
      </c>
      <c r="X104" s="20">
        <f t="shared" si="1"/>
        <v>213.08308429292927</v>
      </c>
      <c r="Y104" s="23">
        <f t="shared" si="2"/>
        <v>134.59857</v>
      </c>
      <c r="Z104" s="23">
        <f t="shared" si="3"/>
        <v>206.47370884848479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245.32016000000004</v>
      </c>
      <c r="AJ104" s="9">
        <f t="shared" si="8"/>
        <v>0.66315765343769117</v>
      </c>
      <c r="AK104" s="9">
        <f t="shared" si="9"/>
        <v>0.66315765343769117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Encargos'!$L22)*(1+SUM($B105:$B$228))+('Swap - Encargos'!Y22)*(1+SUM($B105:$B$228))</f>
        <v>114.98850000000002</v>
      </c>
      <c r="M105" s="4">
        <f>Forward!M105*(1+SUM($B105:$B$228))+(-'Swap - Encargos'!$L22)*(1+SUM($B105:$B$228))+('Swap - Encargos'!Z22)*(1+SUM($B105:$B$228))</f>
        <v>111.57300000000001</v>
      </c>
      <c r="N105" s="4">
        <f>Forward!N105*(1+SUM($B105:$B$228))+(-'Swap - Encargos'!$L22)*(1+SUM($B105:$B$228))+('Swap - Encargos'!AA22)*(1+SUM($B105:$B$228))</f>
        <v>128.65050000000002</v>
      </c>
      <c r="O105" s="4">
        <f>Forward!O105*(1+SUM($B105:$B$228))+(-'Swap - Encargos'!$L22)*(1+SUM($B105:$B$228))+('Swap - Encargos'!AB22)*(1+SUM($B105:$B$228))</f>
        <v>137.7585</v>
      </c>
      <c r="P105" s="4">
        <f>Forward!P105*(1+SUM($B105:$B$228))+(-'Swap - Encargos'!$L22)*(1+SUM($B105:$B$228))+('Swap - Encargos'!AC22)*(1+SUM($B105:$B$228))</f>
        <v>150.28200000000001</v>
      </c>
      <c r="Q105" s="4">
        <f>Forward!Q105*(1+SUM($B105:$B$228))+(-'Swap - Encargos'!$L22)*(1+SUM($B105:$B$228))+('Swap - Encargos'!AD22)*(1+SUM($B105:$B$228))</f>
        <v>163.94400000000002</v>
      </c>
      <c r="R105" s="4">
        <f>Forward!R105*(1+SUM($B105:$B$228))+(-'Swap - Encargos'!$L22)*(1+SUM($B105:$B$228))+('Swap - Encargos'!AE22)*(1+SUM($B105:$B$228))</f>
        <v>161.667</v>
      </c>
      <c r="S105" s="4">
        <f>Forward!S105*(1+SUM($B105:$B$228))+(-'Swap - Encargos'!$L22)*(1+SUM($B105:$B$228))+('Swap - Encargos'!AF22)*(1+SUM($B105:$B$228))</f>
        <v>160.52850000000001</v>
      </c>
      <c r="T105" s="4">
        <f>Forward!T105*(1+SUM($B105:$B$228))+(-'Swap - Encargos'!$L22)*(1+SUM($B105:$B$228))+('Swap - Encargos'!AG22)*(1+SUM($B105:$B$228))</f>
        <v>154.83600000000001</v>
      </c>
      <c r="U105" s="4">
        <f>Forward!U105*(1+SUM($B105:$B$228))</f>
        <v>0</v>
      </c>
      <c r="V105" s="6"/>
      <c r="W105" s="20">
        <f t="shared" si="0"/>
        <v>122.83150000000003</v>
      </c>
      <c r="X105" s="20">
        <f t="shared" si="1"/>
        <v>213.08308429292927</v>
      </c>
      <c r="Y105" s="23">
        <f t="shared" si="2"/>
        <v>134.361975</v>
      </c>
      <c r="Z105" s="23">
        <f t="shared" si="3"/>
        <v>206.47370884848479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247.09585999999999</v>
      </c>
      <c r="AJ105" s="9">
        <f t="shared" si="8"/>
        <v>0.66795778500946779</v>
      </c>
      <c r="AK105" s="9">
        <f t="shared" si="9"/>
        <v>0.66795778500946779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Encargos'!$L23)*(1+SUM($B106:$B$228))+('Swap - Encargos'!Y23)*(1+SUM($B106:$B$228))</f>
        <v>114.69559999999998</v>
      </c>
      <c r="M106" s="4">
        <f>Forward!M106*(1+SUM($B106:$B$228))+(-'Swap - Encargos'!$L23)*(1+SUM($B106:$B$228))+('Swap - Encargos'!Z23)*(1+SUM($B106:$B$228))</f>
        <v>106.74639999999999</v>
      </c>
      <c r="N106" s="4">
        <f>Forward!N106*(1+SUM($B106:$B$228))+(-'Swap - Encargos'!$L23)*(1+SUM($B106:$B$228))+('Swap - Encargos'!AA23)*(1+SUM($B106:$B$228))</f>
        <v>120.37360000000001</v>
      </c>
      <c r="O106" s="4">
        <f>Forward!O106*(1+SUM($B106:$B$228))+(-'Swap - Encargos'!$L23)*(1+SUM($B106:$B$228))+('Swap - Encargos'!AB23)*(1+SUM($B106:$B$228))</f>
        <v>130.59399999999999</v>
      </c>
      <c r="P106" s="4">
        <f>Forward!P106*(1+SUM($B106:$B$228))+(-'Swap - Encargos'!$L23)*(1+SUM($B106:$B$228))+('Swap - Encargos'!AC23)*(1+SUM($B106:$B$228))</f>
        <v>148.7636</v>
      </c>
      <c r="Q106" s="4">
        <f>Forward!Q106*(1+SUM($B106:$B$228))+(-'Swap - Encargos'!$L23)*(1+SUM($B106:$B$228))+('Swap - Encargos'!AD23)*(1+SUM($B106:$B$228))</f>
        <v>162.39080000000001</v>
      </c>
      <c r="R106" s="4">
        <f>Forward!R106*(1+SUM($B106:$B$228))+(-'Swap - Encargos'!$L23)*(1+SUM($B106:$B$228))+('Swap - Encargos'!AE23)*(1+SUM($B106:$B$228))</f>
        <v>162.39079999999998</v>
      </c>
      <c r="S106" s="4">
        <f>Forward!S106*(1+SUM($B106:$B$228))+(-'Swap - Encargos'!$L23)*(1+SUM($B106:$B$228))+('Swap - Encargos'!AF23)*(1+SUM($B106:$B$228))</f>
        <v>156.71279999999996</v>
      </c>
      <c r="T106" s="4">
        <f>Forward!T106*(1+SUM($B106:$B$228))+(-'Swap - Encargos'!$L23)*(1+SUM($B106:$B$228))+('Swap - Encargos'!AG23)*(1+SUM($B106:$B$228))</f>
        <v>155.5772</v>
      </c>
      <c r="U106" s="4">
        <f>Forward!U106*(1+SUM($B106:$B$228))</f>
        <v>0</v>
      </c>
      <c r="V106" s="6"/>
      <c r="W106" s="20">
        <f t="shared" si="0"/>
        <v>117.47151111111111</v>
      </c>
      <c r="X106" s="20">
        <f t="shared" si="1"/>
        <v>213.08308429292927</v>
      </c>
      <c r="Y106" s="23">
        <f t="shared" si="2"/>
        <v>130.59399999999999</v>
      </c>
      <c r="Z106" s="23">
        <f t="shared" si="3"/>
        <v>206.47370884848479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252.45584888888891</v>
      </c>
      <c r="AJ106" s="9">
        <f t="shared" si="8"/>
        <v>0.68244708606816451</v>
      </c>
      <c r="AK106" s="9">
        <f t="shared" si="9"/>
        <v>0.68244708606816451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Encargos'!$L24)*(1+SUM($B107:$B$228))+('Swap - Encargos'!Y24)*(1+SUM($B107:$B$228))</f>
        <v>115.56599999999999</v>
      </c>
      <c r="M107" s="4">
        <f>Forward!M107*(1+SUM($B107:$B$228))+(-'Swap - Encargos'!$L24)*(1+SUM($B107:$B$228))+('Swap - Encargos'!Z24)*(1+SUM($B107:$B$228))</f>
        <v>106.50199999999998</v>
      </c>
      <c r="N107" s="4">
        <f>Forward!N107*(1+SUM($B107:$B$228))+(-'Swap - Encargos'!$L24)*(1+SUM($B107:$B$228))+('Swap - Encargos'!AA24)*(1+SUM($B107:$B$228))</f>
        <v>124.63</v>
      </c>
      <c r="O107" s="4">
        <f>Forward!O107*(1+SUM($B107:$B$228))+(-'Swap - Encargos'!$L24)*(1+SUM($B107:$B$228))+('Swap - Encargos'!AB24)*(1+SUM($B107:$B$228))</f>
        <v>138.226</v>
      </c>
      <c r="P107" s="4">
        <f>Forward!P107*(1+SUM($B107:$B$228))+(-'Swap - Encargos'!$L24)*(1+SUM($B107:$B$228))+('Swap - Encargos'!AC24)*(1+SUM($B107:$B$228))</f>
        <v>143.89099999999999</v>
      </c>
      <c r="Q107" s="4">
        <f>Forward!Q107*(1+SUM($B107:$B$228))+(-'Swap - Encargos'!$L24)*(1+SUM($B107:$B$228))+('Swap - Encargos'!AD24)*(1+SUM($B107:$B$228))</f>
        <v>158.61999999999998</v>
      </c>
      <c r="R107" s="4">
        <f>Forward!R107*(1+SUM($B107:$B$228))+(-'Swap - Encargos'!$L24)*(1+SUM($B107:$B$228))+('Swap - Encargos'!AE24)*(1+SUM($B107:$B$228))</f>
        <v>159.75299999999999</v>
      </c>
      <c r="S107" s="4">
        <f>Forward!S107*(1+SUM($B107:$B$228))+(-'Swap - Encargos'!$L24)*(1+SUM($B107:$B$228))+('Swap - Encargos'!AF24)*(1+SUM($B107:$B$228))</f>
        <v>157.48699999999999</v>
      </c>
      <c r="T107" s="4">
        <f>Forward!T107*(1+SUM($B107:$B$228))+(-'Swap - Encargos'!$L24)*(1+SUM($B107:$B$228))+('Swap - Encargos'!AG24)*(1+SUM($B107:$B$228))</f>
        <v>154.08799999999997</v>
      </c>
      <c r="U107" s="4">
        <f>Forward!U107*(1+SUM($B107:$B$228))</f>
        <v>0</v>
      </c>
      <c r="V107" s="6"/>
      <c r="W107" s="20">
        <f t="shared" si="0"/>
        <v>121.23099999999999</v>
      </c>
      <c r="X107" s="20">
        <f t="shared" si="1"/>
        <v>213.08308429292927</v>
      </c>
      <c r="Y107" s="23">
        <f t="shared" si="2"/>
        <v>132.22110000000001</v>
      </c>
      <c r="Z107" s="23">
        <f t="shared" si="3"/>
        <v>206.47370884848479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248.69636000000003</v>
      </c>
      <c r="AJ107" s="9">
        <f t="shared" si="8"/>
        <v>0.67228431008725609</v>
      </c>
      <c r="AK107" s="9">
        <f t="shared" si="9"/>
        <v>0.67228431008725609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Encargos'!$L25)*(1+SUM($B108:$B$228))+('Swap - Encargos'!Y25)*(1+SUM($B108:$B$228))</f>
        <v>114.1906</v>
      </c>
      <c r="M108" s="4">
        <f>Forward!M108*(1+SUM($B108:$B$228))+(-'Swap - Encargos'!$L25)*(1+SUM($B108:$B$228))+('Swap - Encargos'!Z25)*(1+SUM($B108:$B$228))</f>
        <v>123.2354</v>
      </c>
      <c r="N108" s="4">
        <f>Forward!N108*(1+SUM($B108:$B$228))+(-'Swap - Encargos'!$L25)*(1+SUM($B108:$B$228))+('Swap - Encargos'!AA25)*(1+SUM($B108:$B$228))</f>
        <v>137.9332</v>
      </c>
      <c r="O108" s="4">
        <f>Forward!O108*(1+SUM($B108:$B$228))+(-'Swap - Encargos'!$L25)*(1+SUM($B108:$B$228))+('Swap - Encargos'!AB25)*(1+SUM($B108:$B$228))</f>
        <v>145.84739999999999</v>
      </c>
      <c r="P108" s="4">
        <f>Forward!P108*(1+SUM($B108:$B$228))+(-'Swap - Encargos'!$L25)*(1+SUM($B108:$B$228))+('Swap - Encargos'!AC25)*(1+SUM($B108:$B$228))</f>
        <v>144.71680000000001</v>
      </c>
      <c r="Q108" s="4">
        <f>Forward!Q108*(1+SUM($B108:$B$228))+(-'Swap - Encargos'!$L25)*(1+SUM($B108:$B$228))+('Swap - Encargos'!AD25)*(1+SUM($B108:$B$228))</f>
        <v>158.28399999999999</v>
      </c>
      <c r="R108" s="4">
        <f>Forward!R108*(1+SUM($B108:$B$228))+(-'Swap - Encargos'!$L25)*(1+SUM($B108:$B$228))+('Swap - Encargos'!AE25)*(1+SUM($B108:$B$228))</f>
        <v>157.1534</v>
      </c>
      <c r="S108" s="4">
        <f>Forward!S108*(1+SUM($B108:$B$228))+(-'Swap - Encargos'!$L25)*(1+SUM($B108:$B$228))+('Swap - Encargos'!AF25)*(1+SUM($B108:$B$228))</f>
        <v>156.02279999999999</v>
      </c>
      <c r="T108" s="4">
        <f>Forward!T108*(1+SUM($B108:$B$228))+(-'Swap - Encargos'!$L25)*(1+SUM($B108:$B$228))+('Swap - Encargos'!AG25)*(1+SUM($B108:$B$228))</f>
        <v>153.76159999999999</v>
      </c>
      <c r="U108" s="4">
        <f>Forward!U108*(1+SUM($B108:$B$228))</f>
        <v>0</v>
      </c>
      <c r="V108" s="6"/>
      <c r="W108" s="20">
        <f t="shared" si="0"/>
        <v>133.91328888888887</v>
      </c>
      <c r="X108" s="20">
        <f t="shared" si="1"/>
        <v>213.08308429292927</v>
      </c>
      <c r="Y108" s="23">
        <f t="shared" si="2"/>
        <v>140.53357999999997</v>
      </c>
      <c r="Z108" s="23">
        <f t="shared" si="3"/>
        <v>206.47370884848479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236.01407111111115</v>
      </c>
      <c r="AJ108" s="9">
        <f t="shared" si="8"/>
        <v>0.63800112300726053</v>
      </c>
      <c r="AK108" s="9">
        <f t="shared" si="9"/>
        <v>0.63800112300726053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Encargos'!$L26)*(1+SUM($B109:$B$228))+('Swap - Encargos'!Y26)*(1+SUM($B109:$B$228))</f>
        <v>113.90779999999999</v>
      </c>
      <c r="M109" s="4">
        <f>Forward!M109*(1+SUM($B109:$B$228))+(-'Swap - Encargos'!$L26)*(1+SUM($B109:$B$228))+('Swap - Encargos'!Z26)*(1+SUM($B109:$B$228))</f>
        <v>119.54679999999998</v>
      </c>
      <c r="N109" s="4">
        <f>Forward!N109*(1+SUM($B109:$B$228))+(-'Swap - Encargos'!$L26)*(1+SUM($B109:$B$228))+('Swap - Encargos'!AA26)*(1+SUM($B109:$B$228))</f>
        <v>154.5086</v>
      </c>
      <c r="O109" s="4">
        <f>Forward!O109*(1+SUM($B109:$B$228))+(-'Swap - Encargos'!$L26)*(1+SUM($B109:$B$228))+('Swap - Encargos'!AB26)*(1+SUM($B109:$B$228))</f>
        <v>162.40319999999997</v>
      </c>
      <c r="P109" s="4">
        <f>Forward!P109*(1+SUM($B109:$B$228))+(-'Swap - Encargos'!$L26)*(1+SUM($B109:$B$228))+('Swap - Encargos'!AC26)*(1+SUM($B109:$B$228))</f>
        <v>163.53099999999998</v>
      </c>
      <c r="Q109" s="4">
        <f>Forward!Q109*(1+SUM($B109:$B$228))+(-'Swap - Encargos'!$L26)*(1+SUM($B109:$B$228))+('Swap - Encargos'!AD26)*(1+SUM($B109:$B$228))</f>
        <v>170.2978</v>
      </c>
      <c r="R109" s="4">
        <f>Forward!R109*(1+SUM($B109:$B$228))+(-'Swap - Encargos'!$L26)*(1+SUM($B109:$B$228))+('Swap - Encargos'!AE26)*(1+SUM($B109:$B$228))</f>
        <v>168.04219999999998</v>
      </c>
      <c r="S109" s="4">
        <f>Forward!S109*(1+SUM($B109:$B$228))+(-'Swap - Encargos'!$L26)*(1+SUM($B109:$B$228))+('Swap - Encargos'!AF26)*(1+SUM($B109:$B$228))</f>
        <v>165.78659999999996</v>
      </c>
      <c r="T109" s="4">
        <f>Forward!T109*(1+SUM($B109:$B$228))+(-'Swap - Encargos'!$L26)*(1+SUM($B109:$B$228))+('Swap - Encargos'!AG26)*(1+SUM($B109:$B$228))</f>
        <v>163.53100000000001</v>
      </c>
      <c r="U109" s="4">
        <f>Forward!U109*(1+SUM($B109:$B$228))</f>
        <v>0</v>
      </c>
      <c r="V109" s="6"/>
      <c r="W109" s="20">
        <f t="shared" si="0"/>
        <v>144.13910555555555</v>
      </c>
      <c r="X109" s="20">
        <f t="shared" si="1"/>
        <v>213.08308429292927</v>
      </c>
      <c r="Y109" s="23">
        <f t="shared" si="2"/>
        <v>153.11764666666664</v>
      </c>
      <c r="Z109" s="23">
        <f t="shared" si="3"/>
        <v>206.47370884848479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225.78825444444448</v>
      </c>
      <c r="AJ109" s="9">
        <f t="shared" si="8"/>
        <v>0.61035835371691471</v>
      </c>
      <c r="AK109" s="9">
        <f t="shared" si="9"/>
        <v>0.61035835371691471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Encargos'!$L27)*(1+SUM($B110:$B$228))+('Swap - Encargos'!Z27)*(1+SUM($B110:$B$228))</f>
        <v>127.125</v>
      </c>
      <c r="N110" s="4">
        <f>Forward!N110*(1+SUM($B110:$B$228))+(-'Swap - Encargos'!$L27)*(1+SUM($B110:$B$228))+('Swap - Encargos'!AA27)*(1+SUM($B110:$B$228))</f>
        <v>142.875</v>
      </c>
      <c r="O110" s="4">
        <f>Forward!O110*(1+SUM($B110:$B$228))+(-'Swap - Encargos'!$L27)*(1+SUM($B110:$B$228))+('Swap - Encargos'!AB27)*(1+SUM($B110:$B$228))</f>
        <v>155.25</v>
      </c>
      <c r="P110" s="4">
        <f>Forward!P110*(1+SUM($B110:$B$228))+(-'Swap - Encargos'!$L27)*(1+SUM($B110:$B$228))+('Swap - Encargos'!AC27)*(1+SUM($B110:$B$228))</f>
        <v>180</v>
      </c>
      <c r="Q110" s="4">
        <f>Forward!Q110*(1+SUM($B110:$B$228))+(-'Swap - Encargos'!$L27)*(1+SUM($B110:$B$228))+('Swap - Encargos'!AD27)*(1+SUM($B110:$B$228))</f>
        <v>177.75</v>
      </c>
      <c r="R110" s="4">
        <f>Forward!R110*(1+SUM($B110:$B$228))+(-'Swap - Encargos'!$L27)*(1+SUM($B110:$B$228))+('Swap - Encargos'!AE27)*(1+SUM($B110:$B$228))</f>
        <v>177.75</v>
      </c>
      <c r="S110" s="4">
        <f>Forward!S110*(1+SUM($B110:$B$228))+(-'Swap - Encargos'!$L27)*(1+SUM($B110:$B$228))+('Swap - Encargos'!AF27)*(1+SUM($B110:$B$228))</f>
        <v>174.375</v>
      </c>
      <c r="T110" s="4">
        <f>Forward!T110*(1+SUM($B110:$B$228))+(-'Swap - Encargos'!$L27)*(1+SUM($B110:$B$228))+('Swap - Encargos'!AG27)*(1+SUM($B110:$B$228))</f>
        <v>172.125</v>
      </c>
      <c r="U110" s="4">
        <f>Forward!U110*(1+SUM($B110:$B$228))</f>
        <v>0</v>
      </c>
      <c r="V110" s="6"/>
      <c r="W110" s="20">
        <f t="shared" si="0"/>
        <v>141.75</v>
      </c>
      <c r="X110" s="20">
        <f t="shared" si="1"/>
        <v>213.08308429292927</v>
      </c>
      <c r="Y110" s="23">
        <f t="shared" si="2"/>
        <v>156.6</v>
      </c>
      <c r="Z110" s="23">
        <f t="shared" si="3"/>
        <v>206.47370884848479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248.0625</v>
      </c>
      <c r="AJ110" s="9">
        <f t="shared" si="8"/>
        <v>0.63636363636363635</v>
      </c>
      <c r="AK110" s="9">
        <f t="shared" si="9"/>
        <v>0.63636363636363635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Encargos'!$L28)*(1+SUM($B111:$B$228))+('Swap - Encargos'!Z28)*(1+SUM($B111:$B$228))</f>
        <v>168.12</v>
      </c>
      <c r="N111" s="4">
        <f>Forward!N111*(1+SUM($B111:$B$228))+(-'Swap - Encargos'!$L28)*(1+SUM($B111:$B$228))+('Swap - Encargos'!AA28)*(1+SUM($B111:$B$228))</f>
        <v>233.12640000000002</v>
      </c>
      <c r="O111" s="4">
        <f>Forward!O111*(1+SUM($B111:$B$228))+(-'Swap - Encargos'!$L28)*(1+SUM($B111:$B$228))+('Swap - Encargos'!AB28)*(1+SUM($B111:$B$228))</f>
        <v>223.03920000000002</v>
      </c>
      <c r="P111" s="4">
        <f>Forward!P111*(1+SUM($B111:$B$228))+(-'Swap - Encargos'!$L28)*(1+SUM($B111:$B$228))+('Swap - Encargos'!AC28)*(1+SUM($B111:$B$228))</f>
        <v>215.1936</v>
      </c>
      <c r="Q111" s="4">
        <f>Forward!Q111*(1+SUM($B111:$B$228))+(-'Swap - Encargos'!$L28)*(1+SUM($B111:$B$228))+('Swap - Encargos'!AD28)*(1+SUM($B111:$B$228))</f>
        <v>203.98560000000001</v>
      </c>
      <c r="R111" s="4">
        <f>Forward!R111*(1+SUM($B111:$B$228))+(-'Swap - Encargos'!$L28)*(1+SUM($B111:$B$228))+('Swap - Encargos'!AE28)*(1+SUM($B111:$B$228))</f>
        <v>197.26080000000002</v>
      </c>
      <c r="S111" s="4">
        <f>Forward!S111*(1+SUM($B111:$B$228))+(-'Swap - Encargos'!$L28)*(1+SUM($B111:$B$228))+('Swap - Encargos'!AF28)*(1+SUM($B111:$B$228))</f>
        <v>192.77760000000001</v>
      </c>
      <c r="T111" s="4">
        <f>Forward!T111*(1+SUM($B111:$B$228))+(-'Swap - Encargos'!$L28)*(1+SUM($B111:$B$228))+('Swap - Encargos'!AG28)*(1+SUM($B111:$B$228))</f>
        <v>187.17360000000002</v>
      </c>
      <c r="U111" s="4">
        <f>Forward!U111*(1+SUM($B111:$B$228))</f>
        <v>0</v>
      </c>
      <c r="V111" s="6"/>
      <c r="W111" s="20">
        <f t="shared" si="0"/>
        <v>209.40280000000001</v>
      </c>
      <c r="X111" s="20">
        <f t="shared" si="1"/>
        <v>213.08308429292927</v>
      </c>
      <c r="Y111" s="23">
        <f t="shared" si="2"/>
        <v>209.17864000000003</v>
      </c>
      <c r="Z111" s="23">
        <f t="shared" si="3"/>
        <v>206.47370884848479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180.40969999999999</v>
      </c>
      <c r="AJ111" s="9">
        <f t="shared" si="8"/>
        <v>0.46281147987814653</v>
      </c>
      <c r="AK111" s="9">
        <f t="shared" si="9"/>
        <v>0.46281147987814653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Encargos'!$L29)*(1+SUM($B112:$B$228))+('Swap - Encargos'!Z29)*(1+SUM($B112:$B$228))</f>
        <v>169.10000000000002</v>
      </c>
      <c r="N112" s="4">
        <f>Forward!N112*(1+SUM($B112:$B$228))+(-'Swap - Encargos'!$L29)*(1+SUM($B112:$B$228))+('Swap - Encargos'!AA29)*(1+SUM($B112:$B$228))</f>
        <v>214.71250000000001</v>
      </c>
      <c r="O112" s="4">
        <f>Forward!O112*(1+SUM($B112:$B$228))+(-'Swap - Encargos'!$L29)*(1+SUM($B112:$B$228))+('Swap - Encargos'!AB29)*(1+SUM($B112:$B$228))</f>
        <v>208.03749999999999</v>
      </c>
      <c r="P112" s="4">
        <f>Forward!P112*(1+SUM($B112:$B$228))+(-'Swap - Encargos'!$L29)*(1+SUM($B112:$B$228))+('Swap - Encargos'!AC29)*(1+SUM($B112:$B$228))</f>
        <v>200.25000000000003</v>
      </c>
      <c r="Q112" s="4">
        <f>Forward!Q112*(1+SUM($B112:$B$228))+(-'Swap - Encargos'!$L29)*(1+SUM($B112:$B$228))+('Swap - Encargos'!AD29)*(1+SUM($B112:$B$228))</f>
        <v>200.25</v>
      </c>
      <c r="R112" s="4">
        <f>Forward!R112*(1+SUM($B112:$B$228))+(-'Swap - Encargos'!$L29)*(1+SUM($B112:$B$228))+('Swap - Encargos'!AE29)*(1+SUM($B112:$B$228))</f>
        <v>196.91250000000002</v>
      </c>
      <c r="S112" s="4">
        <f>Forward!S112*(1+SUM($B112:$B$228))+(-'Swap - Encargos'!$L29)*(1+SUM($B112:$B$228))+('Swap - Encargos'!AF29)*(1+SUM($B112:$B$228))</f>
        <v>193.57500000000002</v>
      </c>
      <c r="T112" s="4">
        <f>Forward!T112*(1+SUM($B112:$B$228))+(-'Swap - Encargos'!$L29)*(1+SUM($B112:$B$228))+('Swap - Encargos'!AG29)*(1+SUM($B112:$B$228))</f>
        <v>185.78750000000002</v>
      </c>
      <c r="U112" s="4">
        <f>Forward!U112*(1+SUM($B112:$B$228))</f>
        <v>0</v>
      </c>
      <c r="V112" s="6"/>
      <c r="W112" s="20">
        <f t="shared" si="0"/>
        <v>199.01388888888889</v>
      </c>
      <c r="X112" s="20">
        <f t="shared" si="1"/>
        <v>213.08308429292927</v>
      </c>
      <c r="Y112" s="23">
        <f t="shared" si="2"/>
        <v>199.39708333333334</v>
      </c>
      <c r="Z112" s="23">
        <f t="shared" si="3"/>
        <v>206.47370884848479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190.79861111111111</v>
      </c>
      <c r="AJ112" s="9">
        <f t="shared" si="8"/>
        <v>0.48946252649956357</v>
      </c>
      <c r="AK112" s="9">
        <f t="shared" si="9"/>
        <v>0.48946252649956357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Encargos'!$L30)*(1+SUM($B113:$B$228))+('Swap - Encargos'!Z30)*(1+SUM($B113:$B$228))</f>
        <v>158.8587</v>
      </c>
      <c r="N113" s="4">
        <f>Forward!N113*(1+SUM($B113:$B$228))+(-'Swap - Encargos'!$L30)*(1+SUM($B113:$B$228))+('Swap - Encargos'!AA30)*(1+SUM($B113:$B$228))</f>
        <v>194.4075</v>
      </c>
      <c r="O113" s="4">
        <f>Forward!O113*(1+SUM($B113:$B$228))+(-'Swap - Encargos'!$L30)*(1+SUM($B113:$B$228))+('Swap - Encargos'!AB30)*(1+SUM($B113:$B$228))</f>
        <v>195.51839999999999</v>
      </c>
      <c r="P113" s="4">
        <f>Forward!P113*(1+SUM($B113:$B$228))+(-'Swap - Encargos'!$L30)*(1+SUM($B113:$B$228))+('Swap - Encargos'!AC30)*(1+SUM($B113:$B$228))</f>
        <v>191.07479999999998</v>
      </c>
      <c r="Q113" s="4">
        <f>Forward!Q113*(1+SUM($B113:$B$228))+(-'Swap - Encargos'!$L30)*(1+SUM($B113:$B$228))+('Swap - Encargos'!AD30)*(1+SUM($B113:$B$228))</f>
        <v>188.85300000000001</v>
      </c>
      <c r="R113" s="4">
        <f>Forward!R113*(1+SUM($B113:$B$228))+(-'Swap - Encargos'!$L30)*(1+SUM($B113:$B$228))+('Swap - Encargos'!AE30)*(1+SUM($B113:$B$228))</f>
        <v>179.9658</v>
      </c>
      <c r="S113" s="4">
        <f>Forward!S113*(1+SUM($B113:$B$228))+(-'Swap - Encargos'!$L30)*(1+SUM($B113:$B$228))+('Swap - Encargos'!AF30)*(1+SUM($B113:$B$228))</f>
        <v>176.63309999999998</v>
      </c>
      <c r="T113" s="4">
        <f>Forward!T113*(1+SUM($B113:$B$228))+(-'Swap - Encargos'!$L30)*(1+SUM($B113:$B$228))+('Swap - Encargos'!AG30)*(1+SUM($B113:$B$228))</f>
        <v>169.96770000000001</v>
      </c>
      <c r="U113" s="4">
        <f>Forward!U113*(1+SUM($B113:$B$228))</f>
        <v>0</v>
      </c>
      <c r="V113" s="6"/>
      <c r="W113" s="20">
        <f t="shared" si="0"/>
        <v>185.612875</v>
      </c>
      <c r="X113" s="20">
        <f t="shared" si="1"/>
        <v>213.08308429292927</v>
      </c>
      <c r="Y113" s="23">
        <f t="shared" si="2"/>
        <v>186.79783499999996</v>
      </c>
      <c r="Z113" s="23">
        <f t="shared" si="3"/>
        <v>206.47370884848479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204.199625</v>
      </c>
      <c r="AJ113" s="9">
        <f t="shared" si="8"/>
        <v>0.52384062850729518</v>
      </c>
      <c r="AK113" s="9">
        <f t="shared" si="9"/>
        <v>0.52384062850729518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Encargos'!$L31)*(1+SUM($B114:$B$228))+('Swap - Encargos'!Z31)*(1+SUM($B114:$B$228))</f>
        <v>125.10230000000001</v>
      </c>
      <c r="N114" s="4">
        <f>Forward!N114*(1+SUM($B114:$B$228))+(-'Swap - Encargos'!$L31)*(1+SUM($B114:$B$228))+('Swap - Encargos'!AA31)*(1+SUM($B114:$B$228))</f>
        <v>168.2792</v>
      </c>
      <c r="O114" s="4">
        <f>Forward!O114*(1+SUM($B114:$B$228))+(-'Swap - Encargos'!$L31)*(1+SUM($B114:$B$228))+('Swap - Encargos'!AB31)*(1+SUM($B114:$B$228))</f>
        <v>185.99280000000002</v>
      </c>
      <c r="P114" s="4">
        <f>Forward!P114*(1+SUM($B114:$B$228))+(-'Swap - Encargos'!$L31)*(1+SUM($B114:$B$228))+('Swap - Encargos'!AC31)*(1+SUM($B114:$B$228))</f>
        <v>181.56440000000001</v>
      </c>
      <c r="Q114" s="4">
        <f>Forward!Q114*(1+SUM($B114:$B$228))+(-'Swap - Encargos'!$L31)*(1+SUM($B114:$B$228))+('Swap - Encargos'!AD31)*(1+SUM($B114:$B$228))</f>
        <v>174.92179999999999</v>
      </c>
      <c r="R114" s="4">
        <f>Forward!R114*(1+SUM($B114:$B$228))+(-'Swap - Encargos'!$L31)*(1+SUM($B114:$B$228))+('Swap - Encargos'!AE31)*(1+SUM($B114:$B$228))</f>
        <v>169.38630000000001</v>
      </c>
      <c r="S114" s="4">
        <f>Forward!S114*(1+SUM($B114:$B$228))+(-'Swap - Encargos'!$L31)*(1+SUM($B114:$B$228))+('Swap - Encargos'!AF31)*(1+SUM($B114:$B$228))</f>
        <v>162.74369999999999</v>
      </c>
      <c r="T114" s="4">
        <f>Forward!T114*(1+SUM($B114:$B$228))+(-'Swap - Encargos'!$L31)*(1+SUM($B114:$B$228))+('Swap - Encargos'!AG31)*(1+SUM($B114:$B$228))</f>
        <v>160.52950000000001</v>
      </c>
      <c r="U114" s="4">
        <f>Forward!U114*(1+SUM($B114:$B$228))</f>
        <v>0</v>
      </c>
      <c r="V114" s="6"/>
      <c r="W114" s="20">
        <f t="shared" si="0"/>
        <v>166.06500000000003</v>
      </c>
      <c r="X114" s="20">
        <f t="shared" si="1"/>
        <v>213.08308429292927</v>
      </c>
      <c r="Y114" s="23">
        <f t="shared" si="2"/>
        <v>170.12436666666673</v>
      </c>
      <c r="Z114" s="23">
        <f t="shared" si="3"/>
        <v>206.47370884848479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223.74749999999997</v>
      </c>
      <c r="AJ114" s="9">
        <f t="shared" si="8"/>
        <v>0.57398749398749394</v>
      </c>
      <c r="AK114" s="9">
        <f t="shared" si="9"/>
        <v>0.57398749398749394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Encargos'!$L32)*(1+SUM($B115:$B$228))+('Swap - Encargos'!Z32)*(1+SUM($B115:$B$228))</f>
        <v>180.81</v>
      </c>
      <c r="N115" s="4">
        <f>Forward!N115*(1+SUM($B115:$B$228))+(-'Swap - Encargos'!$L32)*(1+SUM($B115:$B$228))+('Swap - Encargos'!AA32)*(1+SUM($B115:$B$228))</f>
        <v>197.34750000000003</v>
      </c>
      <c r="O115" s="4">
        <f>Forward!O115*(1+SUM($B115:$B$228))+(-'Swap - Encargos'!$L32)*(1+SUM($B115:$B$228))+('Swap - Encargos'!AB32)*(1+SUM($B115:$B$228))</f>
        <v>196.245</v>
      </c>
      <c r="P115" s="4">
        <f>Forward!P115*(1+SUM($B115:$B$228))+(-'Swap - Encargos'!$L32)*(1+SUM($B115:$B$228))+('Swap - Encargos'!AC32)*(1+SUM($B115:$B$228))</f>
        <v>187.42500000000001</v>
      </c>
      <c r="Q115" s="4">
        <f>Forward!Q115*(1+SUM($B115:$B$228))+(-'Swap - Encargos'!$L32)*(1+SUM($B115:$B$228))+('Swap - Encargos'!AD32)*(1+SUM($B115:$B$228))</f>
        <v>185.22000000000003</v>
      </c>
      <c r="R115" s="4">
        <f>Forward!R115*(1+SUM($B115:$B$228))+(-'Swap - Encargos'!$L32)*(1+SUM($B115:$B$228))+('Swap - Encargos'!AE32)*(1+SUM($B115:$B$228))</f>
        <v>178.60500000000002</v>
      </c>
      <c r="S115" s="4">
        <f>Forward!S115*(1+SUM($B115:$B$228))+(-'Swap - Encargos'!$L32)*(1+SUM($B115:$B$228))+('Swap - Encargos'!AF32)*(1+SUM($B115:$B$228))</f>
        <v>173.09249999999997</v>
      </c>
      <c r="T115" s="4">
        <f>Forward!T115*(1+SUM($B115:$B$228))+(-'Swap - Encargos'!$L32)*(1+SUM($B115:$B$228))+('Swap - Encargos'!AG32)*(1+SUM($B115:$B$228))</f>
        <v>168.6825</v>
      </c>
      <c r="U115" s="4">
        <f>Forward!U115*(1+SUM($B115:$B$228))</f>
        <v>0</v>
      </c>
      <c r="V115" s="6"/>
      <c r="W115" s="20">
        <f t="shared" si="0"/>
        <v>192.38625000000002</v>
      </c>
      <c r="X115" s="20">
        <f t="shared" si="1"/>
        <v>213.08308429292927</v>
      </c>
      <c r="Y115" s="23">
        <f t="shared" si="2"/>
        <v>189.22575000000001</v>
      </c>
      <c r="Z115" s="23">
        <f t="shared" si="3"/>
        <v>206.47370884848479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197.42624999999998</v>
      </c>
      <c r="AJ115" s="9">
        <f t="shared" si="8"/>
        <v>0.5064646464646464</v>
      </c>
      <c r="AK115" s="9">
        <f t="shared" si="9"/>
        <v>0.5064646464646464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Encargos'!$L33)*(1+SUM($B116:$B$228))+('Swap - Encargos'!Z33)*(1+SUM($B116:$B$228))</f>
        <v>244.28880000000001</v>
      </c>
      <c r="N116" s="4">
        <f>Forward!N116*(1+SUM($B116:$B$228))+(-'Swap - Encargos'!$L33)*(1+SUM($B116:$B$228))+('Swap - Encargos'!AA33)*(1+SUM($B116:$B$228))</f>
        <v>222.28080000000003</v>
      </c>
      <c r="O116" s="4">
        <f>Forward!O116*(1+SUM($B116:$B$228))+(-'Swap - Encargos'!$L33)*(1+SUM($B116:$B$228))+('Swap - Encargos'!AB33)*(1+SUM($B116:$B$228))</f>
        <v>207.97560000000001</v>
      </c>
      <c r="P116" s="4">
        <f>Forward!P116*(1+SUM($B116:$B$228))+(-'Swap - Encargos'!$L33)*(1+SUM($B116:$B$228))+('Swap - Encargos'!AC33)*(1+SUM($B116:$B$228))</f>
        <v>189.2688</v>
      </c>
      <c r="Q116" s="4">
        <f>Forward!Q116*(1+SUM($B116:$B$228))+(-'Swap - Encargos'!$L33)*(1+SUM($B116:$B$228))+('Swap - Encargos'!AD33)*(1+SUM($B116:$B$228))</f>
        <v>182.66640000000001</v>
      </c>
      <c r="R116" s="4">
        <f>Forward!R116*(1+SUM($B116:$B$228))+(-'Swap - Encargos'!$L33)*(1+SUM($B116:$B$228))+('Swap - Encargos'!AE33)*(1+SUM($B116:$B$228))</f>
        <v>177.16440000000003</v>
      </c>
      <c r="S116" s="4">
        <f>Forward!S116*(1+SUM($B116:$B$228))+(-'Swap - Encargos'!$L33)*(1+SUM($B116:$B$228))+('Swap - Encargos'!AF33)*(1+SUM($B116:$B$228))</f>
        <v>174.96360000000001</v>
      </c>
      <c r="T116" s="4">
        <f>Forward!T116*(1+SUM($B116:$B$228))+(-'Swap - Encargos'!$L33)*(1+SUM($B116:$B$228))+('Swap - Encargos'!AG33)*(1+SUM($B116:$B$228))</f>
        <v>166.16040000000001</v>
      </c>
      <c r="U116" s="4">
        <f>Forward!U116*(1+SUM($B116:$B$228))</f>
        <v>0</v>
      </c>
      <c r="V116" s="6"/>
      <c r="W116" s="20">
        <f t="shared" si="0"/>
        <v>215.67840000000001</v>
      </c>
      <c r="X116" s="20">
        <f t="shared" si="1"/>
        <v>213.08308429292927</v>
      </c>
      <c r="Y116" s="23">
        <f t="shared" si="2"/>
        <v>202.58363999999997</v>
      </c>
      <c r="Z116" s="23">
        <f t="shared" si="3"/>
        <v>206.47370884848479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174.13409999999999</v>
      </c>
      <c r="AJ116" s="9">
        <f t="shared" si="8"/>
        <v>0.44671245791245789</v>
      </c>
      <c r="AK116" s="9">
        <f t="shared" si="9"/>
        <v>0.44671245791245789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Encargos'!$L34)*(1+SUM($B117:$B$228))+('Swap - Encargos'!Z34)*(1+SUM($B117:$B$228))</f>
        <v>191.90500000000003</v>
      </c>
      <c r="N117" s="4">
        <f>Forward!N117*(1+SUM($B117:$B$228))+(-'Swap - Encargos'!$L34)*(1+SUM($B117:$B$228))+('Swap - Encargos'!AA34)*(1+SUM($B117:$B$228))</f>
        <v>213.83700000000002</v>
      </c>
      <c r="O117" s="4">
        <f>Forward!O117*(1+SUM($B117:$B$228))+(-'Swap - Encargos'!$L34)*(1+SUM($B117:$B$228))+('Swap - Encargos'!AB34)*(1+SUM($B117:$B$228))</f>
        <v>200.67780000000002</v>
      </c>
      <c r="P117" s="4">
        <f>Forward!P117*(1+SUM($B117:$B$228))+(-'Swap - Encargos'!$L34)*(1+SUM($B117:$B$228))+('Swap - Encargos'!AC34)*(1+SUM($B117:$B$228))</f>
        <v>188.61520000000002</v>
      </c>
      <c r="Q117" s="4">
        <f>Forward!Q117*(1+SUM($B117:$B$228))+(-'Swap - Encargos'!$L34)*(1+SUM($B117:$B$228))+('Swap - Encargos'!AD34)*(1+SUM($B117:$B$228))</f>
        <v>183.13220000000001</v>
      </c>
      <c r="R117" s="4">
        <f>Forward!R117*(1+SUM($B117:$B$228))+(-'Swap - Encargos'!$L34)*(1+SUM($B117:$B$228))+('Swap - Encargos'!AE34)*(1+SUM($B117:$B$228))</f>
        <v>177.64920000000001</v>
      </c>
      <c r="S117" s="4">
        <f>Forward!S117*(1+SUM($B117:$B$228))+(-'Swap - Encargos'!$L34)*(1+SUM($B117:$B$228))+('Swap - Encargos'!AF34)*(1+SUM($B117:$B$228))</f>
        <v>169.97300000000001</v>
      </c>
      <c r="T117" s="4">
        <f>Forward!T117*(1+SUM($B117:$B$228))+(-'Swap - Encargos'!$L34)*(1+SUM($B117:$B$228))+('Swap - Encargos'!AG34)*(1+SUM($B117:$B$228))</f>
        <v>167.77980000000002</v>
      </c>
      <c r="U117" s="4">
        <f>Forward!U117*(1+SUM($B117:$B$228))</f>
        <v>0</v>
      </c>
      <c r="V117" s="6"/>
      <c r="W117" s="20">
        <f t="shared" si="0"/>
        <v>201.50025000000002</v>
      </c>
      <c r="X117" s="20">
        <f t="shared" si="1"/>
        <v>213.08308429292927</v>
      </c>
      <c r="Y117" s="23">
        <f t="shared" si="2"/>
        <v>193.97026333333335</v>
      </c>
      <c r="Z117" s="23">
        <f t="shared" si="3"/>
        <v>206.47370884848479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188.31224999999998</v>
      </c>
      <c r="AJ117" s="9">
        <f t="shared" si="8"/>
        <v>0.483084175084175</v>
      </c>
      <c r="AK117" s="9">
        <f t="shared" si="9"/>
        <v>0.483084175084175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Encargos'!$L35)*(1+SUM($B118:$B$228))+('Swap - Encargos'!Z35)*(1+SUM($B118:$B$228))</f>
        <v>238.6446</v>
      </c>
      <c r="N118" s="4">
        <f>Forward!N118*(1+SUM($B118:$B$228))+(-'Swap - Encargos'!$L35)*(1+SUM($B118:$B$228))+('Swap - Encargos'!AA35)*(1+SUM($B118:$B$228))</f>
        <v>227.69759999999999</v>
      </c>
      <c r="O118" s="4">
        <f>Forward!O118*(1+SUM($B118:$B$228))+(-'Swap - Encargos'!$L35)*(1+SUM($B118:$B$228))+('Swap - Encargos'!AB35)*(1+SUM($B118:$B$228))</f>
        <v>207.99299999999999</v>
      </c>
      <c r="P118" s="4">
        <f>Forward!P118*(1+SUM($B118:$B$228))+(-'Swap - Encargos'!$L35)*(1+SUM($B118:$B$228))+('Swap - Encargos'!AC35)*(1+SUM($B118:$B$228))</f>
        <v>189.38309999999998</v>
      </c>
      <c r="Q118" s="4">
        <f>Forward!Q118*(1+SUM($B118:$B$228))+(-'Swap - Encargos'!$L35)*(1+SUM($B118:$B$228))+('Swap - Encargos'!AD35)*(1+SUM($B118:$B$228))</f>
        <v>187.19370000000001</v>
      </c>
      <c r="R118" s="4">
        <f>Forward!R118*(1+SUM($B118:$B$228))+(-'Swap - Encargos'!$L35)*(1+SUM($B118:$B$228))+('Swap - Encargos'!AE35)*(1+SUM($B118:$B$228))</f>
        <v>179.5308</v>
      </c>
      <c r="S118" s="4">
        <f>Forward!S118*(1+SUM($B118:$B$228))+(-'Swap - Encargos'!$L35)*(1+SUM($B118:$B$228))+('Swap - Encargos'!AF35)*(1+SUM($B118:$B$228))</f>
        <v>174.0573</v>
      </c>
      <c r="T118" s="4">
        <f>Forward!T118*(1+SUM($B118:$B$228))+(-'Swap - Encargos'!$L35)*(1+SUM($B118:$B$228))+('Swap - Encargos'!AG35)*(1+SUM($B118:$B$228))</f>
        <v>169.67850000000001</v>
      </c>
      <c r="U118" s="4">
        <f>Forward!U118*(1+SUM($B118:$B$228))</f>
        <v>0</v>
      </c>
      <c r="V118" s="6"/>
      <c r="W118" s="20">
        <f t="shared" si="0"/>
        <v>213.8314</v>
      </c>
      <c r="X118" s="20">
        <f t="shared" si="1"/>
        <v>213.08308429292927</v>
      </c>
      <c r="Y118" s="23">
        <f t="shared" si="2"/>
        <v>202.30055999999999</v>
      </c>
      <c r="Z118" s="23">
        <f t="shared" si="3"/>
        <v>206.47370884848479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175.9811</v>
      </c>
      <c r="AJ118" s="9">
        <f t="shared" si="8"/>
        <v>0.45145063331729995</v>
      </c>
      <c r="AK118" s="9">
        <f t="shared" si="9"/>
        <v>0.45145063331729995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Encargos'!$L36)*(1+SUM($B119:$B$228))+('Swap - Encargos'!Z36)*(1+SUM($B119:$B$228))</f>
        <v>339.08330000000001</v>
      </c>
      <c r="N119" s="4">
        <f>Forward!N119*(1+SUM($B119:$B$228))+(-'Swap - Encargos'!$L36)*(1+SUM($B119:$B$228))+('Swap - Encargos'!AA36)*(1+SUM($B119:$B$228))</f>
        <v>257.31080000000003</v>
      </c>
      <c r="O119" s="4">
        <f>Forward!O119*(1+SUM($B119:$B$228))+(-'Swap - Encargos'!$L36)*(1+SUM($B119:$B$228))+('Swap - Encargos'!AB36)*(1+SUM($B119:$B$228))</f>
        <v>210.42790000000002</v>
      </c>
      <c r="P119" s="4">
        <f>Forward!P119*(1+SUM($B119:$B$228))+(-'Swap - Encargos'!$L36)*(1+SUM($B119:$B$228))+('Swap - Encargos'!AC36)*(1+SUM($B119:$B$228))</f>
        <v>186.44130000000001</v>
      </c>
      <c r="Q119" s="4">
        <f>Forward!Q119*(1+SUM($B119:$B$228))+(-'Swap - Encargos'!$L36)*(1+SUM($B119:$B$228))+('Swap - Encargos'!AD36)*(1+SUM($B119:$B$228))</f>
        <v>183.17040000000003</v>
      </c>
      <c r="R119" s="4">
        <f>Forward!R119*(1+SUM($B119:$B$228))+(-'Swap - Encargos'!$L36)*(1+SUM($B119:$B$228))+('Swap - Encargos'!AE36)*(1+SUM($B119:$B$228))</f>
        <v>177.71890000000002</v>
      </c>
      <c r="S119" s="4">
        <f>Forward!S119*(1+SUM($B119:$B$228))+(-'Swap - Encargos'!$L36)*(1+SUM($B119:$B$228))+('Swap - Encargos'!AF36)*(1+SUM($B119:$B$228))</f>
        <v>173.35769999999999</v>
      </c>
      <c r="T119" s="4">
        <f>Forward!T119*(1+SUM($B119:$B$228))+(-'Swap - Encargos'!$L36)*(1+SUM($B119:$B$228))+('Swap - Encargos'!AG36)*(1+SUM($B119:$B$228))</f>
        <v>167.90620000000001</v>
      </c>
      <c r="U119" s="4">
        <f>Forward!U119*(1+SUM($B119:$B$228))</f>
        <v>0</v>
      </c>
      <c r="V119" s="6"/>
      <c r="W119" s="20">
        <f t="shared" si="0"/>
        <v>230.7801666666667</v>
      </c>
      <c r="X119" s="20">
        <f t="shared" si="1"/>
        <v>213.08308429292927</v>
      </c>
      <c r="Y119" s="23">
        <f t="shared" si="2"/>
        <v>211.08208000000005</v>
      </c>
      <c r="Z119" s="23">
        <f t="shared" si="3"/>
        <v>206.47370884848479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159.0323333333333</v>
      </c>
      <c r="AJ119" s="9">
        <f t="shared" si="8"/>
        <v>0.40797135374913146</v>
      </c>
      <c r="AK119" s="9">
        <f t="shared" si="9"/>
        <v>0.40797135374913146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Encargos'!$L37)*(1+SUM($B120:$B$228))+('Swap - Encargos'!Z37)*(1+SUM($B120:$B$228))</f>
        <v>297.26260000000002</v>
      </c>
      <c r="N120" s="4">
        <f>Forward!N120*(1+SUM($B120:$B$228))+(-'Swap - Encargos'!$L37)*(1+SUM($B120:$B$228))+('Swap - Encargos'!AA37)*(1+SUM($B120:$B$228))</f>
        <v>183.34809999999999</v>
      </c>
      <c r="O120" s="4">
        <f>Forward!O120*(1+SUM($B120:$B$228))+(-'Swap - Encargos'!$L37)*(1+SUM($B120:$B$228))+('Swap - Encargos'!AB37)*(1+SUM($B120:$B$228))</f>
        <v>197.45179999999999</v>
      </c>
      <c r="P120" s="4">
        <f>Forward!P120*(1+SUM($B120:$B$228))+(-'Swap - Encargos'!$L37)*(1+SUM($B120:$B$228))+('Swap - Encargos'!AC37)*(1+SUM($B120:$B$228))</f>
        <v>185.5179</v>
      </c>
      <c r="Q120" s="4">
        <f>Forward!Q120*(1+SUM($B120:$B$228))+(-'Swap - Encargos'!$L37)*(1+SUM($B120:$B$228))+('Swap - Encargos'!AD37)*(1+SUM($B120:$B$228))</f>
        <v>180.0934</v>
      </c>
      <c r="R120" s="4">
        <f>Forward!R120*(1+SUM($B120:$B$228))+(-'Swap - Encargos'!$L37)*(1+SUM($B120:$B$228))+('Swap - Encargos'!AE37)*(1+SUM($B120:$B$228))</f>
        <v>173.58399999999997</v>
      </c>
      <c r="S120" s="4">
        <f>Forward!S120*(1+SUM($B120:$B$228))+(-'Swap - Encargos'!$L37)*(1+SUM($B120:$B$228))+('Swap - Encargos'!AF37)*(1+SUM($B120:$B$228))</f>
        <v>167.07459999999998</v>
      </c>
      <c r="T120" s="4">
        <f>Forward!T120*(1+SUM($B120:$B$228))+(-'Swap - Encargos'!$L37)*(1+SUM($B120:$B$228))+('Swap - Encargos'!AG37)*(1+SUM($B120:$B$228))</f>
        <v>161.65010000000001</v>
      </c>
      <c r="U120" s="4">
        <f>Forward!U120*(1+SUM($B120:$B$228))</f>
        <v>0</v>
      </c>
      <c r="V120" s="6"/>
      <c r="W120" s="20">
        <f t="shared" si="0"/>
        <v>194.98063888888888</v>
      </c>
      <c r="X120" s="20">
        <f t="shared" si="1"/>
        <v>213.08308429292927</v>
      </c>
      <c r="Y120" s="23">
        <f t="shared" si="2"/>
        <v>188.12165999999999</v>
      </c>
      <c r="Z120" s="23">
        <f t="shared" si="3"/>
        <v>206.47370884848479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194.83186111111112</v>
      </c>
      <c r="AJ120" s="9">
        <f t="shared" si="8"/>
        <v>0.49980916751287124</v>
      </c>
      <c r="AK120" s="9">
        <f t="shared" si="9"/>
        <v>0.49980916751287124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Encargos'!$L38)*(1+SUM($B121:$B$228))+('Swap - Encargos'!Z38)*(1+SUM($B121:$B$228))</f>
        <v>116.74799999999999</v>
      </c>
      <c r="N121" s="4">
        <f>Forward!N121*(1+SUM($B121:$B$228))+(-'Swap - Encargos'!$L38)*(1+SUM($B121:$B$228))+('Swap - Encargos'!AA38)*(1+SUM($B121:$B$228))</f>
        <v>185.93199999999999</v>
      </c>
      <c r="O121" s="4">
        <f>Forward!O121*(1+SUM($B121:$B$228))+(-'Swap - Encargos'!$L38)*(1+SUM($B121:$B$228))+('Swap - Encargos'!AB38)*(1+SUM($B121:$B$228))</f>
        <v>196.74199999999999</v>
      </c>
      <c r="P121" s="4">
        <f>Forward!P121*(1+SUM($B121:$B$228))+(-'Swap - Encargos'!$L38)*(1+SUM($B121:$B$228))+('Swap - Encargos'!AC38)*(1+SUM($B121:$B$228))</f>
        <v>191.33699999999999</v>
      </c>
      <c r="Q121" s="4">
        <f>Forward!Q121*(1+SUM($B121:$B$228))+(-'Swap - Encargos'!$L38)*(1+SUM($B121:$B$228))+('Swap - Encargos'!AD38)*(1+SUM($B121:$B$228))</f>
        <v>184.851</v>
      </c>
      <c r="R121" s="4">
        <f>Forward!R121*(1+SUM($B121:$B$228))+(-'Swap - Encargos'!$L38)*(1+SUM($B121:$B$228))+('Swap - Encargos'!AE38)*(1+SUM($B121:$B$228))</f>
        <v>181.608</v>
      </c>
      <c r="S121" s="4">
        <f>Forward!S121*(1+SUM($B121:$B$228))+(-'Swap - Encargos'!$L38)*(1+SUM($B121:$B$228))+('Swap - Encargos'!AF38)*(1+SUM($B121:$B$228))</f>
        <v>175.12199999999999</v>
      </c>
      <c r="T121" s="4">
        <f>Forward!T121*(1+SUM($B121:$B$228))+(-'Swap - Encargos'!$L38)*(1+SUM($B121:$B$228))+('Swap - Encargos'!AG38)*(1+SUM($B121:$B$228))</f>
        <v>171.87899999999999</v>
      </c>
      <c r="U121" s="4">
        <f>Forward!U121*(1+SUM($B121:$B$228))</f>
        <v>0</v>
      </c>
      <c r="V121" s="6"/>
      <c r="W121" s="20">
        <f t="shared" si="0"/>
        <v>189.26508333333334</v>
      </c>
      <c r="X121" s="20">
        <f t="shared" si="1"/>
        <v>213.08308429292927</v>
      </c>
      <c r="Y121" s="23">
        <f t="shared" si="2"/>
        <v>187.01299999999998</v>
      </c>
      <c r="Z121" s="23">
        <f t="shared" si="3"/>
        <v>206.47370884848479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200.54741666666666</v>
      </c>
      <c r="AJ121" s="9">
        <f t="shared" si="8"/>
        <v>0.51447148736037629</v>
      </c>
      <c r="AK121" s="9">
        <f t="shared" si="9"/>
        <v>0.51447148736037629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Encargos'!$L39)*(1+SUM($B122:$B$228))+('Swap - Encargos'!AA39)*(1+SUM($B122:$B$228))</f>
        <v>177.50700000000001</v>
      </c>
      <c r="O122" s="4">
        <f>Forward!O122*(1+SUM($B122:$B$228))+(-'Swap - Encargos'!$L39)*(1+SUM($B122:$B$228))+('Swap - Encargos'!AB39)*(1+SUM($B122:$B$228))</f>
        <v>206.55360000000002</v>
      </c>
      <c r="P122" s="4">
        <f>Forward!P122*(1+SUM($B122:$B$228))+(-'Swap - Encargos'!$L39)*(1+SUM($B122:$B$228))+('Swap - Encargos'!AC39)*(1+SUM($B122:$B$228))</f>
        <v>182.886</v>
      </c>
      <c r="Q122" s="4">
        <f>Forward!Q122*(1+SUM($B122:$B$228))+(-'Swap - Encargos'!$L39)*(1+SUM($B122:$B$228))+('Swap - Encargos'!AD39)*(1+SUM($B122:$B$228))</f>
        <v>177.50700000000001</v>
      </c>
      <c r="R122" s="4">
        <f>Forward!R122*(1+SUM($B122:$B$228))+(-'Swap - Encargos'!$L39)*(1+SUM($B122:$B$228))+('Swap - Encargos'!AE39)*(1+SUM($B122:$B$228))</f>
        <v>174.27960000000002</v>
      </c>
      <c r="S122" s="4">
        <f>Forward!S122*(1+SUM($B122:$B$228))+(-'Swap - Encargos'!$L39)*(1+SUM($B122:$B$228))+('Swap - Encargos'!AF39)*(1+SUM($B122:$B$228))</f>
        <v>169.97640000000001</v>
      </c>
      <c r="T122" s="4">
        <f>Forward!T122*(1+SUM($B122:$B$228))+(-'Swap - Encargos'!$L39)*(1+SUM($B122:$B$228))+('Swap - Encargos'!AG39)*(1+SUM($B122:$B$228))</f>
        <v>164.59740000000002</v>
      </c>
      <c r="U122" s="4">
        <f>Forward!U122*(1+SUM($B122:$B$228))</f>
        <v>0</v>
      </c>
      <c r="V122" s="6"/>
      <c r="W122" s="20">
        <f t="shared" si="0"/>
        <v>188.98220000000003</v>
      </c>
      <c r="X122" s="20">
        <f t="shared" si="1"/>
        <v>213.08308429292927</v>
      </c>
      <c r="Y122" s="23">
        <f t="shared" si="2"/>
        <v>183.74664000000001</v>
      </c>
      <c r="Z122" s="23">
        <f t="shared" si="3"/>
        <v>206.47370884848479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217.99293999999998</v>
      </c>
      <c r="AJ122" s="9">
        <f t="shared" si="8"/>
        <v>0.53564190677592727</v>
      </c>
      <c r="AK122" s="9">
        <f t="shared" si="9"/>
        <v>0.53564190677592727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Encargos'!$L40)*(1+SUM($B123:$B$228))+('Swap - Encargos'!AA40)*(1+SUM($B123:$B$228))</f>
        <v>233.10140000000001</v>
      </c>
      <c r="O123" s="4">
        <f>Forward!O123*(1+SUM($B123:$B$228))+(-'Swap - Encargos'!$L40)*(1+SUM($B123:$B$228))+('Swap - Encargos'!AB40)*(1+SUM($B123:$B$228))</f>
        <v>227.73040000000003</v>
      </c>
      <c r="P123" s="4">
        <f>Forward!P123*(1+SUM($B123:$B$228))+(-'Swap - Encargos'!$L40)*(1+SUM($B123:$B$228))+('Swap - Encargos'!AC40)*(1+SUM($B123:$B$228))</f>
        <v>201.94960000000003</v>
      </c>
      <c r="Q123" s="4">
        <f>Forward!Q123*(1+SUM($B123:$B$228))+(-'Swap - Encargos'!$L40)*(1+SUM($B123:$B$228))+('Swap - Encargos'!AD40)*(1+SUM($B123:$B$228))</f>
        <v>187.98499999999999</v>
      </c>
      <c r="R123" s="4">
        <f>Forward!R123*(1+SUM($B123:$B$228))+(-'Swap - Encargos'!$L40)*(1+SUM($B123:$B$228))+('Swap - Encargos'!AE40)*(1+SUM($B123:$B$228))</f>
        <v>180.46560000000002</v>
      </c>
      <c r="S123" s="4">
        <f>Forward!S123*(1+SUM($B123:$B$228))+(-'Swap - Encargos'!$L40)*(1+SUM($B123:$B$228))+('Swap - Encargos'!AF40)*(1+SUM($B123:$B$228))</f>
        <v>175.09460000000001</v>
      </c>
      <c r="T123" s="4">
        <f>Forward!T123*(1+SUM($B123:$B$228))+(-'Swap - Encargos'!$L40)*(1+SUM($B123:$B$228))+('Swap - Encargos'!AG40)*(1+SUM($B123:$B$228))</f>
        <v>164.35260000000002</v>
      </c>
      <c r="U123" s="4">
        <f>Forward!U123*(1+SUM($B123:$B$228))</f>
        <v>0</v>
      </c>
      <c r="V123" s="6"/>
      <c r="W123" s="20">
        <f t="shared" si="0"/>
        <v>219.6739</v>
      </c>
      <c r="X123" s="20">
        <f t="shared" si="1"/>
        <v>213.08308429292927</v>
      </c>
      <c r="Y123" s="23">
        <f t="shared" si="2"/>
        <v>205.27961999999999</v>
      </c>
      <c r="Z123" s="23">
        <f t="shared" si="3"/>
        <v>206.47370884848479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187.30124000000001</v>
      </c>
      <c r="AJ123" s="9">
        <f t="shared" si="8"/>
        <v>0.46022771808617108</v>
      </c>
      <c r="AK123" s="9">
        <f t="shared" si="9"/>
        <v>0.46022771808617108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Encargos'!$L41)*(1+SUM($B124:$B$228))+('Swap - Encargos'!AA41)*(1+SUM($B124:$B$228))</f>
        <v>332.12429999999995</v>
      </c>
      <c r="O124" s="4">
        <f>Forward!O124*(1+SUM($B124:$B$228))+(-'Swap - Encargos'!$L41)*(1+SUM($B124:$B$228))+('Swap - Encargos'!AB41)*(1+SUM($B124:$B$228))</f>
        <v>247.2363</v>
      </c>
      <c r="P124" s="4">
        <f>Forward!P124*(1+SUM($B124:$B$228))+(-'Swap - Encargos'!$L41)*(1+SUM($B124:$B$228))+('Swap - Encargos'!AC41)*(1+SUM($B124:$B$228))</f>
        <v>209.03669999999997</v>
      </c>
      <c r="Q124" s="4">
        <f>Forward!Q124*(1+SUM($B124:$B$228))+(-'Swap - Encargos'!$L41)*(1+SUM($B124:$B$228))+('Swap - Encargos'!AD41)*(1+SUM($B124:$B$228))</f>
        <v>192.0591</v>
      </c>
      <c r="R124" s="4">
        <f>Forward!R124*(1+SUM($B124:$B$228))+(-'Swap - Encargos'!$L41)*(1+SUM($B124:$B$228))+('Swap - Encargos'!AE41)*(1+SUM($B124:$B$228))</f>
        <v>186.75360000000001</v>
      </c>
      <c r="S124" s="4">
        <f>Forward!S124*(1+SUM($B124:$B$228))+(-'Swap - Encargos'!$L41)*(1+SUM($B124:$B$228))+('Swap - Encargos'!AF41)*(1+SUM($B124:$B$228))</f>
        <v>184.63139999999999</v>
      </c>
      <c r="T124" s="4">
        <f>Forward!T124*(1+SUM($B124:$B$228))+(-'Swap - Encargos'!$L41)*(1+SUM($B124:$B$228))+('Swap - Encargos'!AG41)*(1+SUM($B124:$B$228))</f>
        <v>170.83709999999999</v>
      </c>
      <c r="U124" s="4">
        <f>Forward!U124*(1+SUM($B124:$B$228))</f>
        <v>0</v>
      </c>
      <c r="V124" s="6"/>
      <c r="W124" s="20">
        <f t="shared" si="0"/>
        <v>255.01769999999999</v>
      </c>
      <c r="X124" s="20">
        <f t="shared" si="1"/>
        <v>213.08308429292927</v>
      </c>
      <c r="Y124" s="23">
        <f t="shared" si="2"/>
        <v>228.52556999999996</v>
      </c>
      <c r="Z124" s="23">
        <f t="shared" si="3"/>
        <v>206.47370884848479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151.95744000000002</v>
      </c>
      <c r="AJ124" s="9">
        <f t="shared" si="8"/>
        <v>0.37338261005328238</v>
      </c>
      <c r="AK124" s="9">
        <f t="shared" si="9"/>
        <v>0.37338261005328238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Encargos'!$L42)*(1+SUM($B125:$B$228))+('Swap - Encargos'!AA42)*(1+SUM($B125:$B$228))</f>
        <v>379.69199999999995</v>
      </c>
      <c r="O125" s="4">
        <f>Forward!O125*(1+SUM($B125:$B$228))+(-'Swap - Encargos'!$L42)*(1+SUM($B125:$B$228))+('Swap - Encargos'!AB42)*(1+SUM($B125:$B$228))</f>
        <v>277.38609999999994</v>
      </c>
      <c r="P125" s="4">
        <f>Forward!P125*(1+SUM($B125:$B$228))+(-'Swap - Encargos'!$L42)*(1+SUM($B125:$B$228))+('Swap - Encargos'!AC42)*(1+SUM($B125:$B$228))</f>
        <v>220.4323</v>
      </c>
      <c r="Q125" s="4">
        <f>Forward!Q125*(1+SUM($B125:$B$228))+(-'Swap - Encargos'!$L42)*(1+SUM($B125:$B$228))+('Swap - Encargos'!AD42)*(1+SUM($B125:$B$228))</f>
        <v>202.50240000000002</v>
      </c>
      <c r="R125" s="4">
        <f>Forward!R125*(1+SUM($B125:$B$228))+(-'Swap - Encargos'!$L42)*(1+SUM($B125:$B$228))+('Swap - Encargos'!AE42)*(1+SUM($B125:$B$228))</f>
        <v>196.17419999999998</v>
      </c>
      <c r="S125" s="4">
        <f>Forward!S125*(1+SUM($B125:$B$228))+(-'Swap - Encargos'!$L42)*(1+SUM($B125:$B$228))+('Swap - Encargos'!AF42)*(1+SUM($B125:$B$228))</f>
        <v>189.846</v>
      </c>
      <c r="T125" s="4">
        <f>Forward!T125*(1+SUM($B125:$B$228))+(-'Swap - Encargos'!$L42)*(1+SUM($B125:$B$228))+('Swap - Encargos'!AG42)*(1+SUM($B125:$B$228))</f>
        <v>179.29900000000001</v>
      </c>
      <c r="U125" s="4">
        <f>Forward!U125*(1+SUM($B125:$B$228))</f>
        <v>0</v>
      </c>
      <c r="V125" s="6"/>
      <c r="W125" s="20">
        <f t="shared" si="0"/>
        <v>277.73766666666666</v>
      </c>
      <c r="X125" s="20">
        <f t="shared" si="1"/>
        <v>213.08308429292927</v>
      </c>
      <c r="Y125" s="23">
        <f t="shared" si="2"/>
        <v>245.74510000000004</v>
      </c>
      <c r="Z125" s="23">
        <f t="shared" si="3"/>
        <v>206.47370884848479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129.23747333333336</v>
      </c>
      <c r="AJ125" s="9">
        <f t="shared" si="8"/>
        <v>0.31755618619194614</v>
      </c>
      <c r="AK125" s="9">
        <f t="shared" si="9"/>
        <v>0.31755618619194614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Encargos'!$L43)*(1+SUM($B126:$B$228))+('Swap - Encargos'!AA43)*(1+SUM($B126:$B$228))</f>
        <v>365.53919999999999</v>
      </c>
      <c r="O126" s="4">
        <f>Forward!O126*(1+SUM($B126:$B$228))+(-'Swap - Encargos'!$L43)*(1+SUM($B126:$B$228))+('Swap - Encargos'!AB43)*(1+SUM($B126:$B$228))</f>
        <v>276.25519999999995</v>
      </c>
      <c r="P126" s="4">
        <f>Forward!P126*(1+SUM($B126:$B$228))+(-'Swap - Encargos'!$L43)*(1+SUM($B126:$B$228))+('Swap - Encargos'!AC43)*(1+SUM($B126:$B$228))</f>
        <v>222.6848</v>
      </c>
      <c r="Q126" s="4">
        <f>Forward!Q126*(1+SUM($B126:$B$228))+(-'Swap - Encargos'!$L43)*(1+SUM($B126:$B$228))+('Swap - Encargos'!AD43)*(1+SUM($B126:$B$228))</f>
        <v>202.72720000000001</v>
      </c>
      <c r="R126" s="4">
        <f>Forward!R126*(1+SUM($B126:$B$228))+(-'Swap - Encargos'!$L43)*(1+SUM($B126:$B$228))+('Swap - Encargos'!AE43)*(1+SUM($B126:$B$228))</f>
        <v>197.4752</v>
      </c>
      <c r="S126" s="4">
        <f>Forward!S126*(1+SUM($B126:$B$228))+(-'Swap - Encargos'!$L43)*(1+SUM($B126:$B$228))+('Swap - Encargos'!AF43)*(1+SUM($B126:$B$228))</f>
        <v>191.1728</v>
      </c>
      <c r="T126" s="4">
        <f>Forward!T126*(1+SUM($B126:$B$228))+(-'Swap - Encargos'!$L43)*(1+SUM($B126:$B$228))+('Swap - Encargos'!AG43)*(1+SUM($B126:$B$228))</f>
        <v>180.6688</v>
      </c>
      <c r="U126" s="4">
        <f>Forward!U126*(1+SUM($B126:$B$228))</f>
        <v>0</v>
      </c>
      <c r="V126" s="6"/>
      <c r="W126" s="20">
        <f t="shared" si="0"/>
        <v>270.06951111111107</v>
      </c>
      <c r="X126" s="20">
        <f t="shared" si="1"/>
        <v>213.08308429292927</v>
      </c>
      <c r="Y126" s="23">
        <f t="shared" si="2"/>
        <v>241.31189333333333</v>
      </c>
      <c r="Z126" s="23">
        <f t="shared" si="3"/>
        <v>206.47370884848479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136.90562888888894</v>
      </c>
      <c r="AJ126" s="9">
        <f t="shared" si="8"/>
        <v>0.33639801411184217</v>
      </c>
      <c r="AK126" s="9">
        <f t="shared" si="9"/>
        <v>0.33639801411184217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Encargos'!$L44)*(1+SUM($B127:$B$228))+('Swap - Encargos'!AA44)*(1+SUM($B127:$B$228))</f>
        <v>370.9212</v>
      </c>
      <c r="O127" s="4">
        <f>Forward!O127*(1+SUM($B127:$B$228))+(-'Swap - Encargos'!$L44)*(1+SUM($B127:$B$228))+('Swap - Encargos'!AB44)*(1+SUM($B127:$B$228))</f>
        <v>287.09719999999999</v>
      </c>
      <c r="P127" s="4">
        <f>Forward!P127*(1+SUM($B127:$B$228))+(-'Swap - Encargos'!$L44)*(1+SUM($B127:$B$228))+('Swap - Encargos'!AC44)*(1+SUM($B127:$B$228))</f>
        <v>222.13360000000003</v>
      </c>
      <c r="Q127" s="4">
        <f>Forward!Q127*(1+SUM($B127:$B$228))+(-'Swap - Encargos'!$L44)*(1+SUM($B127:$B$228))+('Swap - Encargos'!AD44)*(1+SUM($B127:$B$228))</f>
        <v>203.27320000000003</v>
      </c>
      <c r="R127" s="4">
        <f>Forward!R127*(1+SUM($B127:$B$228))+(-'Swap - Encargos'!$L44)*(1+SUM($B127:$B$228))+('Swap - Encargos'!AE44)*(1+SUM($B127:$B$228))</f>
        <v>199.08200000000002</v>
      </c>
      <c r="S127" s="4">
        <f>Forward!S127*(1+SUM($B127:$B$228))+(-'Swap - Encargos'!$L44)*(1+SUM($B127:$B$228))+('Swap - Encargos'!AF44)*(1+SUM($B127:$B$228))</f>
        <v>191.74740000000003</v>
      </c>
      <c r="T127" s="4">
        <f>Forward!T127*(1+SUM($B127:$B$228))+(-'Swap - Encargos'!$L44)*(1+SUM($B127:$B$228))+('Swap - Encargos'!AG44)*(1+SUM($B127:$B$228))</f>
        <v>182.31720000000001</v>
      </c>
      <c r="U127" s="4">
        <f>Forward!U127*(1+SUM($B127:$B$228))</f>
        <v>0</v>
      </c>
      <c r="V127" s="6"/>
      <c r="W127" s="20">
        <f t="shared" si="0"/>
        <v>270.09955555555558</v>
      </c>
      <c r="X127" s="20">
        <f t="shared" si="1"/>
        <v>213.08308429292927</v>
      </c>
      <c r="Y127" s="23">
        <f t="shared" si="2"/>
        <v>241.57029000000003</v>
      </c>
      <c r="Z127" s="23">
        <f t="shared" si="3"/>
        <v>206.47370884848479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136.87558444444443</v>
      </c>
      <c r="AJ127" s="9">
        <f t="shared" si="8"/>
        <v>0.33632419032878624</v>
      </c>
      <c r="AK127" s="9">
        <f t="shared" si="9"/>
        <v>0.33632419032878624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Encargos'!$L45)*(1+SUM($B128:$B$228))+('Swap - Encargos'!AA45)*(1+SUM($B128:$B$228))</f>
        <v>319.89239999999995</v>
      </c>
      <c r="O128" s="4">
        <f>Forward!O128*(1+SUM($B128:$B$228))+(-'Swap - Encargos'!$L45)*(1+SUM($B128:$B$228))+('Swap - Encargos'!AB45)*(1+SUM($B128:$B$228))</f>
        <v>279.12180000000001</v>
      </c>
      <c r="P128" s="4">
        <f>Forward!P128*(1+SUM($B128:$B$228))+(-'Swap - Encargos'!$L45)*(1+SUM($B128:$B$228))+('Swap - Encargos'!AC45)*(1+SUM($B128:$B$228))</f>
        <v>226.85179999999997</v>
      </c>
      <c r="Q128" s="4">
        <f>Forward!Q128*(1+SUM($B128:$B$228))+(-'Swap - Encargos'!$L45)*(1+SUM($B128:$B$228))+('Swap - Encargos'!AD45)*(1+SUM($B128:$B$228))</f>
        <v>205.94379999999998</v>
      </c>
      <c r="R128" s="4">
        <f>Forward!R128*(1+SUM($B128:$B$228))+(-'Swap - Encargos'!$L45)*(1+SUM($B128:$B$228))+('Swap - Encargos'!AE45)*(1+SUM($B128:$B$228))</f>
        <v>197.58059999999998</v>
      </c>
      <c r="S128" s="4">
        <f>Forward!S128*(1+SUM($B128:$B$228))+(-'Swap - Encargos'!$L45)*(1+SUM($B128:$B$228))+('Swap - Encargos'!AF45)*(1+SUM($B128:$B$228))</f>
        <v>193.39899999999997</v>
      </c>
      <c r="T128" s="4">
        <f>Forward!T128*(1+SUM($B128:$B$228))+(-'Swap - Encargos'!$L45)*(1+SUM($B128:$B$228))+('Swap - Encargos'!AG45)*(1+SUM($B128:$B$228))</f>
        <v>182.94499999999996</v>
      </c>
      <c r="U128" s="4">
        <f>Forward!U128*(1+SUM($B128:$B$228))</f>
        <v>0</v>
      </c>
      <c r="V128" s="6"/>
      <c r="W128" s="20">
        <f t="shared" si="0"/>
        <v>256.29723333333334</v>
      </c>
      <c r="X128" s="20">
        <f t="shared" si="1"/>
        <v>213.08308429292927</v>
      </c>
      <c r="Y128" s="23">
        <f t="shared" si="2"/>
        <v>233.22873999999999</v>
      </c>
      <c r="Z128" s="23">
        <f t="shared" si="3"/>
        <v>206.47370884848479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150.67790666666667</v>
      </c>
      <c r="AJ128" s="9">
        <f t="shared" si="8"/>
        <v>0.37023860147002263</v>
      </c>
      <c r="AK128" s="9">
        <f t="shared" si="9"/>
        <v>0.37023860147002263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Encargos'!$L46)*(1+SUM($B129:$B$228))+('Swap - Encargos'!AA46)*(1+SUM($B129:$B$228))</f>
        <v>297.19799999999998</v>
      </c>
      <c r="O129" s="4">
        <f>Forward!O129*(1+SUM($B129:$B$228))+(-'Swap - Encargos'!$L46)*(1+SUM($B129:$B$228))+('Swap - Encargos'!AB46)*(1+SUM($B129:$B$228))</f>
        <v>270.08519999999999</v>
      </c>
      <c r="P129" s="4">
        <f>Forward!P129*(1+SUM($B129:$B$228))+(-'Swap - Encargos'!$L46)*(1+SUM($B129:$B$228))+('Swap - Encargos'!AC46)*(1+SUM($B129:$B$228))</f>
        <v>225.2448</v>
      </c>
      <c r="Q129" s="4">
        <f>Forward!Q129*(1+SUM($B129:$B$228))+(-'Swap - Encargos'!$L46)*(1+SUM($B129:$B$228))+('Swap - Encargos'!AD46)*(1+SUM($B129:$B$228))</f>
        <v>203.346</v>
      </c>
      <c r="R129" s="4">
        <f>Forward!R129*(1+SUM($B129:$B$228))+(-'Swap - Encargos'!$L46)*(1+SUM($B129:$B$228))+('Swap - Encargos'!AE46)*(1+SUM($B129:$B$228))</f>
        <v>198.13200000000001</v>
      </c>
      <c r="S129" s="4">
        <f>Forward!S129*(1+SUM($B129:$B$228))+(-'Swap - Encargos'!$L46)*(1+SUM($B129:$B$228))+('Swap - Encargos'!AF46)*(1+SUM($B129:$B$228))</f>
        <v>193.96080000000001</v>
      </c>
      <c r="T129" s="4">
        <f>Forward!T129*(1+SUM($B129:$B$228))+(-'Swap - Encargos'!$L46)*(1+SUM($B129:$B$228))+('Swap - Encargos'!AG46)*(1+SUM($B129:$B$228))</f>
        <v>185.61839999999998</v>
      </c>
      <c r="U129" s="4">
        <f>Forward!U129*(1+SUM($B129:$B$228))</f>
        <v>0</v>
      </c>
      <c r="V129" s="6"/>
      <c r="W129" s="20">
        <f t="shared" si="0"/>
        <v>245.92699999999999</v>
      </c>
      <c r="X129" s="20">
        <f t="shared" si="1"/>
        <v>213.08308429292927</v>
      </c>
      <c r="Y129" s="23">
        <f t="shared" si="2"/>
        <v>226.75685999999996</v>
      </c>
      <c r="Z129" s="23">
        <f t="shared" si="3"/>
        <v>206.47370884848479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161.04814000000002</v>
      </c>
      <c r="AJ129" s="9">
        <f t="shared" si="8"/>
        <v>0.39571984667171567</v>
      </c>
      <c r="AK129" s="9">
        <f t="shared" si="9"/>
        <v>0.39571984667171567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Encargos'!$L47)*(1+SUM($B130:$B$228))+('Swap - Encargos'!AA47)*(1+SUM($B130:$B$228))</f>
        <v>337.17969999999997</v>
      </c>
      <c r="O130" s="4">
        <f>Forward!O130*(1+SUM($B130:$B$228))+(-'Swap - Encargos'!$L47)*(1+SUM($B130:$B$228))+('Swap - Encargos'!AB47)*(1+SUM($B130:$B$228))</f>
        <v>293.33589999999998</v>
      </c>
      <c r="P130" s="4">
        <f>Forward!P130*(1+SUM($B130:$B$228))+(-'Swap - Encargos'!$L47)*(1+SUM($B130:$B$228))+('Swap - Encargos'!AC47)*(1+SUM($B130:$B$228))</f>
        <v>242.1848</v>
      </c>
      <c r="Q130" s="4">
        <f>Forward!Q130*(1+SUM($B130:$B$228))+(-'Swap - Encargos'!$L47)*(1+SUM($B130:$B$228))+('Swap - Encargos'!AD47)*(1+SUM($B130:$B$228))</f>
        <v>220.2629</v>
      </c>
      <c r="R130" s="4">
        <f>Forward!R130*(1+SUM($B130:$B$228))+(-'Swap - Encargos'!$L47)*(1+SUM($B130:$B$228))+('Swap - Encargos'!AE47)*(1+SUM($B130:$B$228))</f>
        <v>215.04339999999999</v>
      </c>
      <c r="S130" s="4">
        <f>Forward!S130*(1+SUM($B130:$B$228))+(-'Swap - Encargos'!$L47)*(1+SUM($B130:$B$228))+('Swap - Encargos'!AF47)*(1+SUM($B130:$B$228))</f>
        <v>209.82390000000001</v>
      </c>
      <c r="T130" s="4">
        <f>Forward!T130*(1+SUM($B130:$B$228))+(-'Swap - Encargos'!$L47)*(1+SUM($B130:$B$228))+('Swap - Encargos'!AG47)*(1+SUM($B130:$B$228))</f>
        <v>199.38489999999999</v>
      </c>
      <c r="U130" s="4">
        <f>Forward!U130*(1+SUM($B130:$B$228))</f>
        <v>0</v>
      </c>
      <c r="V130" s="6"/>
      <c r="W130" s="20">
        <f t="shared" si="0"/>
        <v>264.91862222222221</v>
      </c>
      <c r="X130" s="20">
        <f t="shared" si="1"/>
        <v>213.08308429292927</v>
      </c>
      <c r="Y130" s="23">
        <f t="shared" si="2"/>
        <v>244.62056666666666</v>
      </c>
      <c r="Z130" s="23">
        <f t="shared" si="3"/>
        <v>206.47370884848479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142.0565177777778</v>
      </c>
      <c r="AJ130" s="9">
        <f t="shared" si="8"/>
        <v>0.34905453384149654</v>
      </c>
      <c r="AK130" s="9">
        <f t="shared" si="9"/>
        <v>0.34905453384149654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Encargos'!$L48)*(1+SUM($B131:$B$228))+('Swap - Encargos'!AA48)*(1+SUM($B131:$B$228))</f>
        <v>324.19919999999996</v>
      </c>
      <c r="O131" s="4">
        <f>Forward!O131*(1+SUM($B131:$B$228))+(-'Swap - Encargos'!$L48)*(1+SUM($B131:$B$228))+('Swap - Encargos'!AB48)*(1+SUM($B131:$B$228))</f>
        <v>281.59609999999998</v>
      </c>
      <c r="P131" s="4">
        <f>Forward!P131*(1+SUM($B131:$B$228))+(-'Swap - Encargos'!$L48)*(1+SUM($B131:$B$228))+('Swap - Encargos'!AC48)*(1+SUM($B131:$B$228))</f>
        <v>242.11029999999997</v>
      </c>
      <c r="Q131" s="4">
        <f>Forward!Q131*(1+SUM($B131:$B$228))+(-'Swap - Encargos'!$L48)*(1+SUM($B131:$B$228))+('Swap - Encargos'!AD48)*(1+SUM($B131:$B$228))</f>
        <v>231.71929999999998</v>
      </c>
      <c r="R131" s="4">
        <f>Forward!R131*(1+SUM($B131:$B$228))+(-'Swap - Encargos'!$L48)*(1+SUM($B131:$B$228))+('Swap - Encargos'!AE48)*(1+SUM($B131:$B$228))</f>
        <v>223.40649999999999</v>
      </c>
      <c r="S131" s="4">
        <f>Forward!S131*(1+SUM($B131:$B$228))+(-'Swap - Encargos'!$L48)*(1+SUM($B131:$B$228))+('Swap - Encargos'!AF48)*(1+SUM($B131:$B$228))</f>
        <v>218.21099999999996</v>
      </c>
      <c r="T131" s="4">
        <f>Forward!T131*(1+SUM($B131:$B$228))+(-'Swap - Encargos'!$L48)*(1+SUM($B131:$B$228))+('Swap - Encargos'!AG48)*(1+SUM($B131:$B$228))</f>
        <v>210.93729999999999</v>
      </c>
      <c r="U131" s="4">
        <f>Forward!U131*(1+SUM($B131:$B$228))</f>
        <v>0</v>
      </c>
      <c r="V131" s="6"/>
      <c r="W131" s="20">
        <f t="shared" si="0"/>
        <v>259.51522499999999</v>
      </c>
      <c r="X131" s="20">
        <f t="shared" si="1"/>
        <v>213.08308429292927</v>
      </c>
      <c r="Y131" s="23">
        <f t="shared" si="2"/>
        <v>244.70804999999999</v>
      </c>
      <c r="Z131" s="23">
        <f t="shared" si="3"/>
        <v>206.47370884848479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147.45991500000002</v>
      </c>
      <c r="AJ131" s="9">
        <f t="shared" si="8"/>
        <v>0.36233150506441258</v>
      </c>
      <c r="AK131" s="9">
        <f>IF(AJ131&gt;0,AJ131,0)</f>
        <v>0.36233150506441258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Encargos'!$L49)*(1+SUM($B132:$B$228))+('Swap - Encargos'!AA49)*(1+SUM($B132:$B$228))</f>
        <v>297.96339999999998</v>
      </c>
      <c r="O132" s="4">
        <f>Forward!O132*(1+SUM($B132:$B$228))+(-'Swap - Encargos'!$L49)*(1+SUM($B132:$B$228))+('Swap - Encargos'!AB49)*(1+SUM($B132:$B$228))</f>
        <v>280.31399999999996</v>
      </c>
      <c r="P132" s="4">
        <f>Forward!P132*(1+SUM($B132:$B$228))+(-'Swap - Encargos'!$L49)*(1+SUM($B132:$B$228))+('Swap - Encargos'!AC49)*(1+SUM($B132:$B$228))</f>
        <v>231.51859999999999</v>
      </c>
      <c r="Q132" s="4">
        <f>Forward!Q132*(1+SUM($B132:$B$228))+(-'Swap - Encargos'!$L49)*(1+SUM($B132:$B$228))+('Swap - Encargos'!AD49)*(1+SUM($B132:$B$228))</f>
        <v>223.21300000000002</v>
      </c>
      <c r="R132" s="4">
        <f>Forward!R132*(1+SUM($B132:$B$228))+(-'Swap - Encargos'!$L49)*(1+SUM($B132:$B$228))+('Swap - Encargos'!AE49)*(1+SUM($B132:$B$228))</f>
        <v>219.06019999999998</v>
      </c>
      <c r="S132" s="4">
        <f>Forward!S132*(1+SUM($B132:$B$228))+(-'Swap - Encargos'!$L49)*(1+SUM($B132:$B$228))+('Swap - Encargos'!AF49)*(1+SUM($B132:$B$228))</f>
        <v>213.86920000000001</v>
      </c>
      <c r="T132" s="4">
        <f>Forward!T132*(1+SUM($B132:$B$228))+(-'Swap - Encargos'!$L49)*(1+SUM($B132:$B$228))+('Swap - Encargos'!AG49)*(1+SUM($B132:$B$228))</f>
        <v>202.44900000000001</v>
      </c>
      <c r="U132" s="4">
        <f>Forward!U132*(1+SUM($B132:$B$228))</f>
        <v>0</v>
      </c>
      <c r="V132" s="6"/>
      <c r="W132" s="20">
        <f t="shared" si="0"/>
        <v>249.16799999999998</v>
      </c>
      <c r="X132" s="20">
        <f t="shared" si="1"/>
        <v>213.08308429292927</v>
      </c>
      <c r="Y132" s="23">
        <f t="shared" si="2"/>
        <v>236.39813999999998</v>
      </c>
      <c r="Z132" s="23">
        <f t="shared" si="3"/>
        <v>206.47370884848479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157.80714000000003</v>
      </c>
      <c r="AJ132" s="9">
        <f t="shared" si="8"/>
        <v>0.38775621528135606</v>
      </c>
      <c r="AK132" s="9">
        <f>IF(AJ132&gt;0,AJ132,0)</f>
        <v>0.38775621528135606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Encargos'!$L50)*(1+SUM($B133:$B$228))+('Swap - Encargos'!AA50)*(1+SUM($B133:$B$228))</f>
        <v>316.10200000000003</v>
      </c>
      <c r="O133" s="4">
        <f>Forward!O133*(1+SUM($B133:$B$228))+(-'Swap - Encargos'!$L50)*(1+SUM($B133:$B$228))+('Swap - Encargos'!AB50)*(1+SUM($B133:$B$228))</f>
        <v>318.17480000000006</v>
      </c>
      <c r="P133" s="4">
        <f>Forward!P133*(1+SUM($B133:$B$228))+(-'Swap - Encargos'!$L50)*(1+SUM($B133:$B$228))+('Swap - Encargos'!AC50)*(1+SUM($B133:$B$228))</f>
        <v>265.31840000000005</v>
      </c>
      <c r="Q133" s="4">
        <f>Forward!Q133*(1+SUM($B133:$B$228))+(-'Swap - Encargos'!$L50)*(1+SUM($B133:$B$228))+('Swap - Encargos'!AD50)*(1+SUM($B133:$B$228))</f>
        <v>259.10000000000002</v>
      </c>
      <c r="R133" s="4">
        <f>Forward!R133*(1+SUM($B133:$B$228))+(-'Swap - Encargos'!$L50)*(1+SUM($B133:$B$228))+('Swap - Encargos'!AE50)*(1+SUM($B133:$B$228))</f>
        <v>231.1172</v>
      </c>
      <c r="S133" s="4">
        <f>Forward!S133*(1+SUM($B133:$B$228))+(-'Swap - Encargos'!$L50)*(1+SUM($B133:$B$228))+('Swap - Encargos'!AF50)*(1+SUM($B133:$B$228))</f>
        <v>204.17080000000001</v>
      </c>
      <c r="T133" s="4">
        <f>Forward!T133*(1+SUM($B133:$B$228))+(-'Swap - Encargos'!$L50)*(1+SUM($B133:$B$228))+('Swap - Encargos'!AG50)*(1+SUM($B133:$B$228))</f>
        <v>192.77039999999997</v>
      </c>
      <c r="U133" s="4">
        <f>Forward!U133*(1+SUM($B133:$B$228))</f>
        <v>0</v>
      </c>
      <c r="V133" s="6"/>
      <c r="W133" s="20">
        <f t="shared" si="0"/>
        <v>282.44778888888891</v>
      </c>
      <c r="X133" s="20">
        <f t="shared" si="1"/>
        <v>213.08308429292927</v>
      </c>
      <c r="Y133" s="23">
        <f t="shared" si="2"/>
        <v>257.44176000000004</v>
      </c>
      <c r="Z133" s="23">
        <f t="shared" si="3"/>
        <v>206.47370884848479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124.5273511111111</v>
      </c>
      <c r="AJ133" s="9">
        <f t="shared" si="8"/>
        <v>0.3059826973979568</v>
      </c>
      <c r="AK133" s="9">
        <f>IF(AJ133&gt;0,AJ133,0)</f>
        <v>0.3059826973979568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Encargos'!$L51)*(1+SUM($B134:$B$228))+('Swap - Encargos'!AB51)*(1+SUM($B134:$B$228))</f>
        <v>366.75049999999999</v>
      </c>
      <c r="P134" s="4">
        <f>Forward!P134*(1+SUM($B134:$B$228))+(-'Swap - Encargos'!$L51)*(1+SUM($B134:$B$228))+('Swap - Encargos'!AC51)*(1+SUM($B134:$B$228))</f>
        <v>296.49969999999996</v>
      </c>
      <c r="Q134" s="4">
        <f>Forward!Q134*(1+SUM($B134:$B$228))+(-'Swap - Encargos'!$L51)*(1+SUM($B134:$B$228))+('Swap - Encargos'!AD51)*(1+SUM($B134:$B$228))</f>
        <v>274.80459999999994</v>
      </c>
      <c r="R134" s="4">
        <f>Forward!R134*(1+SUM($B134:$B$228))+(-'Swap - Encargos'!$L51)*(1+SUM($B134:$B$228))+('Swap - Encargos'!AE51)*(1+SUM($B134:$B$228))</f>
        <v>256.2088</v>
      </c>
      <c r="S134" s="4">
        <f>Forward!S134*(1+SUM($B134:$B$228))+(-'Swap - Encargos'!$L51)*(1+SUM($B134:$B$228))+('Swap - Encargos'!AF51)*(1+SUM($B134:$B$228))</f>
        <v>214.88479999999998</v>
      </c>
      <c r="T134" s="4">
        <f>Forward!T134*(1+SUM($B134:$B$228))+(-'Swap - Encargos'!$L51)*(1+SUM($B134:$B$228))+('Swap - Encargos'!AG51)*(1+SUM($B134:$B$228))</f>
        <v>202.48759999999999</v>
      </c>
      <c r="U134" s="4">
        <f>Forward!U134*(1+SUM($B134:$B$228))</f>
        <v>0</v>
      </c>
      <c r="V134" s="6"/>
      <c r="W134" s="20">
        <f t="shared" si="0"/>
        <v>312.68493333333328</v>
      </c>
      <c r="X134" s="20">
        <f t="shared" si="1"/>
        <v>213.08308429292927</v>
      </c>
      <c r="Y134" s="23">
        <f t="shared" si="2"/>
        <v>281.82968</v>
      </c>
      <c r="Z134" s="23">
        <f t="shared" si="3"/>
        <v>206.47370884848479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90.224066666666715</v>
      </c>
      <c r="AJ134" s="9">
        <f t="shared" si="8"/>
        <v>0.22393162393162405</v>
      </c>
      <c r="AK134" s="9">
        <f>IF(AJ134&gt;0,AJ134,0)</f>
        <v>0.22393162393162405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Encargos'!$L52)*(1+SUM($B135:$B$228))+('Swap - Encargos'!AB52)*(1+SUM($B135:$B$228))</f>
        <v>439.51319999999993</v>
      </c>
      <c r="P135" s="4">
        <f>Forward!P135*(1+SUM($B135:$B$228))+(-'Swap - Encargos'!$L52)*(1+SUM($B135:$B$228))+('Swap - Encargos'!AC52)*(1+SUM($B135:$B$228))</f>
        <v>315.25829999999996</v>
      </c>
      <c r="Q135" s="4">
        <f>Forward!Q135*(1+SUM($B135:$B$228))+(-'Swap - Encargos'!$L52)*(1+SUM($B135:$B$228))+('Swap - Encargos'!AD52)*(1+SUM($B135:$B$228))</f>
        <v>297.80099999999993</v>
      </c>
      <c r="R135" s="4">
        <f>Forward!R135*(1+SUM($B135:$B$228))+(-'Swap - Encargos'!$L52)*(1+SUM($B135:$B$228))+('Swap - Encargos'!AE52)*(1+SUM($B135:$B$228))</f>
        <v>269.0478</v>
      </c>
      <c r="S135" s="4">
        <f>Forward!S135*(1+SUM($B135:$B$228))+(-'Swap - Encargos'!$L52)*(1+SUM($B135:$B$228))+('Swap - Encargos'!AF52)*(1+SUM($B135:$B$228))</f>
        <v>244.40219999999999</v>
      </c>
      <c r="T135" s="4">
        <f>Forward!T135*(1+SUM($B135:$B$228))+(-'Swap - Encargos'!$L52)*(1+SUM($B135:$B$228))+('Swap - Encargos'!AG52)*(1+SUM($B135:$B$228))</f>
        <v>206.40690000000001</v>
      </c>
      <c r="U135" s="4">
        <f>Forward!U135*(1+SUM($B135:$B$228))</f>
        <v>0</v>
      </c>
      <c r="V135" s="6"/>
      <c r="W135" s="20">
        <f t="shared" si="0"/>
        <v>346.12234999999993</v>
      </c>
      <c r="X135" s="20">
        <f t="shared" si="1"/>
        <v>213.08308429292927</v>
      </c>
      <c r="Y135" s="23">
        <f t="shared" si="2"/>
        <v>309.31939499999993</v>
      </c>
      <c r="Z135" s="23">
        <f t="shared" si="3"/>
        <v>206.47370884848479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56.786650000000066</v>
      </c>
      <c r="AJ135" s="9">
        <f>(AE135-W135)/AE135</f>
        <v>0.14094162701751528</v>
      </c>
      <c r="AK135" s="9">
        <f>IF(AJ135&gt;0,AJ135,0)</f>
        <v>0.14094162701751528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Encargos'!$L53)*(1+SUM($B136:$B$228))+('Swap - Encargos'!AB53)*(1+SUM($B136:$B$228))</f>
        <v>401.44950000000006</v>
      </c>
      <c r="P136" s="4">
        <f>Forward!P136*(1+SUM($B136:$B$228))+(-'Swap - Encargos'!$L53)*(1+SUM($B136:$B$228))+('Swap - Encargos'!AC53)*(1+SUM($B136:$B$228))</f>
        <v>294.19200000000006</v>
      </c>
      <c r="Q136" s="4">
        <f>Forward!Q136*(1+SUM($B136:$B$228))+(-'Swap - Encargos'!$L53)*(1+SUM($B136:$B$228))+('Swap - Encargos'!AD53)*(1+SUM($B136:$B$228))</f>
        <v>279.89100000000008</v>
      </c>
      <c r="R136" s="4">
        <f>Forward!R136*(1+SUM($B136:$B$228))+(-'Swap - Encargos'!$L53)*(1+SUM($B136:$B$228))+('Swap - Encargos'!AE53)*(1+SUM($B136:$B$228))</f>
        <v>258.43950000000001</v>
      </c>
      <c r="S136" s="4">
        <f>Forward!S136*(1+SUM($B136:$B$228))+(-'Swap - Encargos'!$L53)*(1+SUM($B136:$B$228))+('Swap - Encargos'!AF53)*(1+SUM($B136:$B$228))</f>
        <v>236.98800000000003</v>
      </c>
      <c r="T136" s="4">
        <f>Forward!T136*(1+SUM($B136:$B$228))+(-'Swap - Encargos'!$L53)*(1+SUM($B136:$B$228))+('Swap - Encargos'!AG53)*(1+SUM($B136:$B$228))</f>
        <v>214.51500000000001</v>
      </c>
      <c r="U136" s="4">
        <f>Forward!U136*(1+SUM($B136:$B$228))</f>
        <v>0</v>
      </c>
      <c r="V136" s="6"/>
      <c r="W136" s="20">
        <f t="shared" si="0"/>
        <v>317.23250000000007</v>
      </c>
      <c r="X136" s="20">
        <f t="shared" si="1"/>
        <v>213.08308429292927</v>
      </c>
      <c r="Y136" s="23">
        <f t="shared" si="2"/>
        <v>287.96085000000005</v>
      </c>
      <c r="Z136" s="23">
        <f t="shared" si="3"/>
        <v>206.47370884848479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85.676499999999919</v>
      </c>
      <c r="AJ136" s="9">
        <f t="shared" ref="AJ136:AJ139" si="18">(AE136-W136)/AE136</f>
        <v>0.21264479075920351</v>
      </c>
      <c r="AK136" s="9">
        <f t="shared" ref="AK136:AK139" si="19">IF(AJ136&gt;0,AJ136,0)</f>
        <v>0.21264479075920351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Encargos'!$L54)*(1+SUM($B137:$B$228))+('Swap - Encargos'!AB54)*(1+SUM($B137:$B$228))</f>
        <v>322.70639999999997</v>
      </c>
      <c r="P137" s="4">
        <f>Forward!P137*(1+SUM($B137:$B$228))+(-'Swap - Encargos'!$L54)*(1+SUM($B137:$B$228))+('Swap - Encargos'!AC54)*(1+SUM($B137:$B$228))</f>
        <v>293.27719999999994</v>
      </c>
      <c r="Q137" s="4">
        <f>Forward!Q137*(1+SUM($B137:$B$228))+(-'Swap - Encargos'!$L54)*(1+SUM($B137:$B$228))+('Swap - Encargos'!AD54)*(1+SUM($B137:$B$228))</f>
        <v>276.0256</v>
      </c>
      <c r="R137" s="4">
        <f>Forward!R137*(1+SUM($B137:$B$228))+(-'Swap - Encargos'!$L54)*(1+SUM($B137:$B$228))+('Swap - Encargos'!AE54)*(1+SUM($B137:$B$228))</f>
        <v>252.68519999999998</v>
      </c>
      <c r="S137" s="4">
        <f>Forward!S137*(1+SUM($B137:$B$228))+(-'Swap - Encargos'!$L54)*(1+SUM($B137:$B$228))+('Swap - Encargos'!AF54)*(1+SUM($B137:$B$228))</f>
        <v>227.31519999999998</v>
      </c>
      <c r="T137" s="4">
        <f>Forward!T137*(1+SUM($B137:$B$228))+(-'Swap - Encargos'!$L54)*(1+SUM($B137:$B$228))+('Swap - Encargos'!AG54)*(1+SUM($B137:$B$228))</f>
        <v>208.03399999999999</v>
      </c>
      <c r="U137" s="4">
        <f>Forward!U137*(1+SUM($B137:$B$228))</f>
        <v>0</v>
      </c>
      <c r="V137" s="4"/>
      <c r="W137" s="20">
        <f t="shared" si="0"/>
        <v>291.50130000000001</v>
      </c>
      <c r="X137" s="20">
        <f t="shared" si="1"/>
        <v>213.08308429292927</v>
      </c>
      <c r="Y137" s="23">
        <f t="shared" si="2"/>
        <v>268.66829999999999</v>
      </c>
      <c r="Z137" s="23">
        <f t="shared" si="3"/>
        <v>206.47370884848479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111.40769999999998</v>
      </c>
      <c r="AJ137" s="9">
        <f t="shared" si="18"/>
        <v>0.27650834307498712</v>
      </c>
      <c r="AK137" s="9">
        <f t="shared" si="19"/>
        <v>0.27650834307498712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Encargos'!$L55)*(1+SUM($B138:$B$228))+('Swap - Encargos'!AB55)*(1+SUM($B138:$B$228))</f>
        <v>329.64869999999996</v>
      </c>
      <c r="P138" s="4">
        <f>Forward!P138*(1+SUM($B138:$B$228))+(-'Swap - Encargos'!$L55)*(1+SUM($B138:$B$228))+('Swap - Encargos'!AC55)*(1+SUM($B138:$B$228))</f>
        <v>312.51100000000002</v>
      </c>
      <c r="Q138" s="4">
        <f>Forward!Q138*(1+SUM($B138:$B$228))+(-'Swap - Encargos'!$L55)*(1+SUM($B138:$B$228))+('Swap - Encargos'!AD55)*(1+SUM($B138:$B$228))</f>
        <v>285.29229999999995</v>
      </c>
      <c r="R138" s="4">
        <f>Forward!R138*(1+SUM($B138:$B$228))+(-'Swap - Encargos'!$L55)*(1+SUM($B138:$B$228))+('Swap - Encargos'!AE55)*(1+SUM($B138:$B$228))</f>
        <v>259.08169999999996</v>
      </c>
      <c r="S138" s="4">
        <f>Forward!S138*(1+SUM($B138:$B$228))+(-'Swap - Encargos'!$L55)*(1+SUM($B138:$B$228))+('Swap - Encargos'!AF55)*(1+SUM($B138:$B$228))</f>
        <v>241.94399999999999</v>
      </c>
      <c r="T138" s="4">
        <f>Forward!T138*(1+SUM($B138:$B$228))+(-'Swap - Encargos'!$L55)*(1+SUM($B138:$B$228))+('Swap - Encargos'!AG55)*(1+SUM($B138:$B$228))</f>
        <v>211.70100000000002</v>
      </c>
      <c r="U138" s="4">
        <f>Forward!U138*(1+SUM($B138:$B$228))</f>
        <v>0</v>
      </c>
      <c r="V138" s="4"/>
      <c r="W138" s="20">
        <f t="shared" si="0"/>
        <v>301.30988888888885</v>
      </c>
      <c r="X138" s="20">
        <f t="shared" si="1"/>
        <v>213.08308429292927</v>
      </c>
      <c r="Y138" s="23">
        <f t="shared" si="2"/>
        <v>277.83235999999999</v>
      </c>
      <c r="Z138" s="23">
        <f t="shared" si="3"/>
        <v>206.47370884848479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101.59911111111114</v>
      </c>
      <c r="AJ138" s="9">
        <f t="shared" si="18"/>
        <v>0.25216391570084346</v>
      </c>
      <c r="AK138" s="9">
        <f t="shared" si="19"/>
        <v>0.25216391570084346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Encargos'!$L56)*(1+SUM($B139:$B$228))+('Swap - Encargos'!AB56)*(1+SUM($B139:$B$228))</f>
        <v>304.69919999999996</v>
      </c>
      <c r="P139" s="4">
        <f>Forward!P139*(1+SUM($B139:$B$228))+(-'Swap - Encargos'!$L56)*(1+SUM($B139:$B$228))+('Swap - Encargos'!AC56)*(1+SUM($B139:$B$228))</f>
        <v>304.69919999999996</v>
      </c>
      <c r="Q139" s="4">
        <f>Forward!Q139*(1+SUM($B139:$B$228))+(-'Swap - Encargos'!$L56)*(1+SUM($B139:$B$228))+('Swap - Encargos'!AD56)*(1+SUM($B139:$B$228))</f>
        <v>285.65549999999996</v>
      </c>
      <c r="R139" s="4">
        <f>Forward!R139*(1+SUM($B139:$B$228))+(-'Swap - Encargos'!$L56)*(1+SUM($B139:$B$228))+('Swap - Encargos'!AE56)*(1+SUM($B139:$B$228))</f>
        <v>261.6003</v>
      </c>
      <c r="S139" s="4">
        <f>Forward!S139*(1+SUM($B139:$B$228))+(-'Swap - Encargos'!$L56)*(1+SUM($B139:$B$228))+('Swap - Encargos'!AF56)*(1+SUM($B139:$B$228))</f>
        <v>242.5566</v>
      </c>
      <c r="T139" s="4">
        <f>Forward!T139*(1+SUM($B139:$B$228))+(-'Swap - Encargos'!$L56)*(1+SUM($B139:$B$228))+('Swap - Encargos'!AG56)*(1+SUM($B139:$B$228))</f>
        <v>213.48989999999998</v>
      </c>
      <c r="U139" s="4">
        <f>Forward!U139*(1+SUM($B139:$B$228))</f>
        <v>0</v>
      </c>
      <c r="V139" s="4"/>
      <c r="W139" s="20">
        <f t="shared" si="0"/>
        <v>292.36534166666667</v>
      </c>
      <c r="X139" s="20">
        <f t="shared" si="1"/>
        <v>213.08308429292927</v>
      </c>
      <c r="Y139" s="23">
        <f t="shared" si="2"/>
        <v>272.24138500000004</v>
      </c>
      <c r="Z139" s="23">
        <f t="shared" si="3"/>
        <v>206.47370884848479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110.54365833333333</v>
      </c>
      <c r="AJ139" s="9">
        <f t="shared" si="18"/>
        <v>0.27436383484442722</v>
      </c>
      <c r="AK139" s="9">
        <f t="shared" si="19"/>
        <v>0.27436383484442722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Encargos'!$L57)*(1+SUM($B140:$B$228))+('Swap - Encargos'!AB57)*(1+SUM($B140:$B$228))</f>
        <v>260.18199999999996</v>
      </c>
      <c r="P140" s="4">
        <f>Forward!P140*(1+SUM($B140:$B$228))+(-'Swap - Encargos'!$L57)*(1+SUM($B140:$B$228))+('Swap - Encargos'!AC57)*(1+SUM($B140:$B$228))</f>
        <v>305.21349999999995</v>
      </c>
      <c r="Q140" s="4">
        <f>Forward!Q140*(1+SUM($B140:$B$228))+(-'Swap - Encargos'!$L57)*(1+SUM($B140:$B$228))+('Swap - Encargos'!AD57)*(1+SUM($B140:$B$228))</f>
        <v>279.19529999999997</v>
      </c>
      <c r="R140" s="4">
        <f>Forward!R140*(1+SUM($B140:$B$228))+(-'Swap - Encargos'!$L57)*(1+SUM($B140:$B$228))+('Swap - Encargos'!AE57)*(1+SUM($B140:$B$228))</f>
        <v>252.17639999999997</v>
      </c>
      <c r="S140" s="4">
        <f>Forward!S140*(1+SUM($B140:$B$228))+(-'Swap - Encargos'!$L57)*(1+SUM($B140:$B$228))+('Swap - Encargos'!AF57)*(1+SUM($B140:$B$228))</f>
        <v>236.1652</v>
      </c>
      <c r="T140" s="4">
        <f>Forward!T140*(1+SUM($B140:$B$228))+(-'Swap - Encargos'!$L57)*(1+SUM($B140:$B$228))+('Swap - Encargos'!AG57)*(1+SUM($B140:$B$228))</f>
        <v>213.1491</v>
      </c>
      <c r="U140" s="4">
        <f>Forward!U140*(1+SUM($B140:$B$228))</f>
        <v>0</v>
      </c>
      <c r="V140" s="4"/>
      <c r="W140" s="20">
        <f t="shared" si="0"/>
        <v>280.19599999999997</v>
      </c>
      <c r="X140" s="20">
        <f t="shared" si="1"/>
        <v>213.08308429292927</v>
      </c>
      <c r="Y140" s="23">
        <f t="shared" si="2"/>
        <v>261.88318999999996</v>
      </c>
      <c r="Z140" s="23">
        <f t="shared" si="3"/>
        <v>206.47370884848479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122.71300000000002</v>
      </c>
      <c r="AJ140" s="9">
        <f t="shared" ref="AJ140" si="23">(AE140-W140)/AE140</f>
        <v>0.30456753261902819</v>
      </c>
      <c r="AK140" s="9">
        <f t="shared" ref="AK140" si="24">IF(AJ140&gt;0,AJ140,0)</f>
        <v>0.30456753261902819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5992C-DD44-4E7D-BAAF-DF32F4E7A867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Encargos'!$L3)+('Swap - Encargos'!X3)</f>
        <v>227</v>
      </c>
      <c r="L86" s="4">
        <f>Forward!L86+(-'Swap - Encargos'!$L3)+('Swap - Encargos'!Y3)</f>
        <v>234</v>
      </c>
      <c r="M86" s="4">
        <f>Forward!M86+(-'Swap - Encargos'!$L3)+('Swap - Encargos'!Z3)</f>
        <v>205</v>
      </c>
      <c r="N86" s="4">
        <f>Forward!N86+(-'Swap - Encargos'!$L3)+('Swap - Encargos'!AA3)</f>
        <v>192</v>
      </c>
      <c r="O86" s="4">
        <f>Forward!O86+(-'Swap - Encargos'!$L3)+('Swap - Encargos'!AB3)</f>
        <v>181</v>
      </c>
      <c r="P86" s="4">
        <f>Forward!P86+(-'Swap - Encargos'!$L3)+('Swap - Encargos'!AC3)</f>
        <v>176</v>
      </c>
      <c r="Q86" s="4">
        <f>Forward!Q86+(-'Swap - Encargos'!$L3)+('Swap - Encargos'!AD3)</f>
        <v>169</v>
      </c>
      <c r="R86" s="4">
        <f>Forward!R86+(-'Swap - Encargos'!$L3)+('Swap - Encargos'!AE3)</f>
        <v>163</v>
      </c>
      <c r="S86" s="4">
        <f>Forward!S86+(-'Swap - Encargos'!$L3)+('Swap - Encargos'!AF3)</f>
        <v>159</v>
      </c>
      <c r="T86" s="4">
        <f>Forward!T86+(-'Swap - Encargos'!$L3)+('Swap - Encargos'!AG3)</f>
        <v>154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222</v>
      </c>
      <c r="X86" s="20">
        <f t="shared" ref="X86:X140" si="1">AVERAGE($W$2:$W$198)</f>
        <v>194.68636363636358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207.8</v>
      </c>
      <c r="Z86" s="23">
        <f t="shared" ref="Z86:Z140" si="3">AVERAGE($Y$2:$Y$198)</f>
        <v>188.18878787878791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84</v>
      </c>
      <c r="AJ86" s="9">
        <f t="shared" ref="AJ86:AJ134" si="8">(AE86-W86)/AE86</f>
        <v>0.27450980392156865</v>
      </c>
      <c r="AK86" s="9">
        <f t="shared" ref="AK86:AK130" si="9">IF(AJ86&gt;0,AJ86,0)</f>
        <v>0.27450980392156865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Encargos'!$L4)+('Swap - Encargos'!X4)</f>
        <v>166</v>
      </c>
      <c r="L87" s="4">
        <f>Forward!L87+(-'Swap - Encargos'!$L4)+('Swap - Encargos'!Y4)</f>
        <v>225</v>
      </c>
      <c r="M87" s="4">
        <f>Forward!M87+(-'Swap - Encargos'!$L4)+('Swap - Encargos'!Z4)</f>
        <v>211</v>
      </c>
      <c r="N87" s="4">
        <f>Forward!N87+(-'Swap - Encargos'!$L4)+('Swap - Encargos'!AA4)</f>
        <v>191</v>
      </c>
      <c r="O87" s="4">
        <f>Forward!O87+(-'Swap - Encargos'!$L4)+('Swap - Encargos'!AB4)</f>
        <v>184</v>
      </c>
      <c r="P87" s="4">
        <f>Forward!P87+(-'Swap - Encargos'!$L4)+('Swap - Encargos'!AC4)</f>
        <v>177</v>
      </c>
      <c r="Q87" s="4">
        <f>Forward!Q87+(-'Swap - Encargos'!$L4)+('Swap - Encargos'!AD4)</f>
        <v>172</v>
      </c>
      <c r="R87" s="4">
        <f>Forward!R87+(-'Swap - Encargos'!$L4)+('Swap - Encargos'!AE4)</f>
        <v>165</v>
      </c>
      <c r="S87" s="4">
        <f>Forward!S87+(-'Swap - Encargos'!$L4)+('Swap - Encargos'!AF4)</f>
        <v>160</v>
      </c>
      <c r="T87" s="4">
        <f>Forward!T87+(-'Swap - Encargos'!$L4)+('Swap - Encargos'!AG4)</f>
        <v>156</v>
      </c>
      <c r="U87" s="4">
        <f>Forward!U87</f>
        <v>0</v>
      </c>
      <c r="V87" s="6"/>
      <c r="W87" s="20">
        <f t="shared" si="0"/>
        <v>201.36111111111111</v>
      </c>
      <c r="X87" s="20">
        <f t="shared" si="1"/>
        <v>194.68636363636358</v>
      </c>
      <c r="Y87" s="23">
        <f t="shared" si="2"/>
        <v>195.58333333333334</v>
      </c>
      <c r="Z87" s="23">
        <f t="shared" si="3"/>
        <v>188.18878787878791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104.63888888888889</v>
      </c>
      <c r="AJ87" s="9">
        <f t="shared" si="8"/>
        <v>0.34195715323166304</v>
      </c>
      <c r="AK87" s="9">
        <f t="shared" si="9"/>
        <v>0.34195715323166304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Encargos'!$L5)+('Swap - Encargos'!X5)</f>
        <v>182</v>
      </c>
      <c r="L88" s="4">
        <f>Forward!L88+(-'Swap - Encargos'!$L5)+('Swap - Encargos'!Y5)</f>
        <v>249</v>
      </c>
      <c r="M88" s="4">
        <f>Forward!M88+(-'Swap - Encargos'!$L5)+('Swap - Encargos'!Z5)</f>
        <v>216</v>
      </c>
      <c r="N88" s="4">
        <f>Forward!N88+(-'Swap - Encargos'!$L5)+('Swap - Encargos'!AA5)</f>
        <v>192</v>
      </c>
      <c r="O88" s="4">
        <f>Forward!O88+(-'Swap - Encargos'!$L5)+('Swap - Encargos'!AB5)</f>
        <v>185</v>
      </c>
      <c r="P88" s="4">
        <f>Forward!P88+(-'Swap - Encargos'!$L5)+('Swap - Encargos'!AC5)</f>
        <v>175</v>
      </c>
      <c r="Q88" s="4">
        <f>Forward!Q88+(-'Swap - Encargos'!$L5)+('Swap - Encargos'!AD5)</f>
        <v>169</v>
      </c>
      <c r="R88" s="4">
        <f>Forward!R88+(-'Swap - Encargos'!$L5)+('Swap - Encargos'!AE5)</f>
        <v>166</v>
      </c>
      <c r="S88" s="4">
        <f>Forward!S88+(-'Swap - Encargos'!$L5)+('Swap - Encargos'!AF5)</f>
        <v>162</v>
      </c>
      <c r="T88" s="4">
        <f>Forward!T88+(-'Swap - Encargos'!$L5)+('Swap - Encargos'!AG5)</f>
        <v>156</v>
      </c>
      <c r="U88" s="4">
        <f>Forward!U88</f>
        <v>0</v>
      </c>
      <c r="V88" s="6"/>
      <c r="W88" s="20">
        <f t="shared" si="0"/>
        <v>216.22222222222223</v>
      </c>
      <c r="X88" s="20">
        <f t="shared" si="1"/>
        <v>194.68636363636358</v>
      </c>
      <c r="Y88" s="23">
        <f t="shared" si="2"/>
        <v>204.56666666666666</v>
      </c>
      <c r="Z88" s="23">
        <f t="shared" si="3"/>
        <v>188.18878787878791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89.777777777777771</v>
      </c>
      <c r="AJ88" s="9">
        <f t="shared" si="8"/>
        <v>0.29339143064633261</v>
      </c>
      <c r="AK88" s="9">
        <f t="shared" si="9"/>
        <v>0.29339143064633261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Encargos'!$L6)+('Swap - Encargos'!X6)</f>
        <v>163</v>
      </c>
      <c r="L89" s="4">
        <f>Forward!L89+(-'Swap - Encargos'!$L6)+('Swap - Encargos'!Y6)</f>
        <v>248</v>
      </c>
      <c r="M89" s="4">
        <f>Forward!M89+(-'Swap - Encargos'!$L6)+('Swap - Encargos'!Z6)</f>
        <v>225</v>
      </c>
      <c r="N89" s="4">
        <f>Forward!N89+(-'Swap - Encargos'!$L6)+('Swap - Encargos'!AA6)</f>
        <v>192</v>
      </c>
      <c r="O89" s="4">
        <f>Forward!O89+(-'Swap - Encargos'!$L6)+('Swap - Encargos'!AB6)</f>
        <v>184</v>
      </c>
      <c r="P89" s="4">
        <f>Forward!P89+(-'Swap - Encargos'!$L6)+('Swap - Encargos'!AC6)</f>
        <v>178</v>
      </c>
      <c r="Q89" s="4">
        <f>Forward!Q89+(-'Swap - Encargos'!$L6)+('Swap - Encargos'!AD6)</f>
        <v>173</v>
      </c>
      <c r="R89" s="4">
        <f>Forward!R89+(-'Swap - Encargos'!$L6)+('Swap - Encargos'!AE6)</f>
        <v>166</v>
      </c>
      <c r="S89" s="4">
        <f>Forward!S89+(-'Swap - Encargos'!$L6)+('Swap - Encargos'!AF6)</f>
        <v>163</v>
      </c>
      <c r="T89" s="4">
        <f>Forward!T89+(-'Swap - Encargos'!$L6)+('Swap - Encargos'!AG6)</f>
        <v>159</v>
      </c>
      <c r="U89" s="4">
        <f>Forward!U89</f>
        <v>0</v>
      </c>
      <c r="V89" s="6"/>
      <c r="W89" s="20">
        <f t="shared" si="0"/>
        <v>214.41666666666666</v>
      </c>
      <c r="X89" s="20">
        <f t="shared" si="1"/>
        <v>194.68636363636358</v>
      </c>
      <c r="Y89" s="23">
        <f t="shared" si="2"/>
        <v>203.15</v>
      </c>
      <c r="Z89" s="23">
        <f t="shared" si="3"/>
        <v>188.18878787878791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91.583333333333343</v>
      </c>
      <c r="AJ89" s="9">
        <f t="shared" si="8"/>
        <v>0.29929193899782136</v>
      </c>
      <c r="AK89" s="9">
        <f t="shared" si="9"/>
        <v>0.29929193899782136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Encargos'!$L7)+('Swap - Encargos'!X7)</f>
        <v>161</v>
      </c>
      <c r="L90" s="4">
        <f>Forward!L90+(-'Swap - Encargos'!$L7)+('Swap - Encargos'!Y7)</f>
        <v>225</v>
      </c>
      <c r="M90" s="4">
        <f>Forward!M90+(-'Swap - Encargos'!$L7)+('Swap - Encargos'!Z7)</f>
        <v>219</v>
      </c>
      <c r="N90" s="4">
        <f>Forward!N90+(-'Swap - Encargos'!$L7)+('Swap - Encargos'!AA7)</f>
        <v>201</v>
      </c>
      <c r="O90" s="4">
        <f>Forward!O90+(-'Swap - Encargos'!$L7)+('Swap - Encargos'!AB7)</f>
        <v>192</v>
      </c>
      <c r="P90" s="4">
        <f>Forward!P90+(-'Swap - Encargos'!$L7)+('Swap - Encargos'!AC7)</f>
        <v>184</v>
      </c>
      <c r="Q90" s="4">
        <f>Forward!Q90+(-'Swap - Encargos'!$L7)+('Swap - Encargos'!AD7)</f>
        <v>180</v>
      </c>
      <c r="R90" s="4">
        <f>Forward!R90+(-'Swap - Encargos'!$L7)+('Swap - Encargos'!AE7)</f>
        <v>173</v>
      </c>
      <c r="S90" s="4">
        <f>Forward!S90+(-'Swap - Encargos'!$L7)+('Swap - Encargos'!AF7)</f>
        <v>167</v>
      </c>
      <c r="T90" s="4">
        <f>Forward!T90+(-'Swap - Encargos'!$L7)+('Swap - Encargos'!AG7)</f>
        <v>165</v>
      </c>
      <c r="U90" s="4">
        <f>Forward!U90</f>
        <v>0</v>
      </c>
      <c r="V90" s="6"/>
      <c r="W90" s="20">
        <f t="shared" si="0"/>
        <v>206.11111111111111</v>
      </c>
      <c r="X90" s="20">
        <f t="shared" si="1"/>
        <v>194.68636363636358</v>
      </c>
      <c r="Y90" s="23">
        <f t="shared" si="2"/>
        <v>201.13333333333333</v>
      </c>
      <c r="Z90" s="23">
        <f t="shared" si="3"/>
        <v>188.18878787878791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99.888888888888886</v>
      </c>
      <c r="AJ90" s="9">
        <f t="shared" si="8"/>
        <v>0.32643427741466957</v>
      </c>
      <c r="AK90" s="9">
        <f t="shared" si="9"/>
        <v>0.32643427741466957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Encargos'!$L8)+('Swap - Encargos'!X8)</f>
        <v>154</v>
      </c>
      <c r="L91" s="4">
        <f>Forward!L91+(-'Swap - Encargos'!$L8)+('Swap - Encargos'!Y8)</f>
        <v>222</v>
      </c>
      <c r="M91" s="4">
        <f>Forward!M91+(-'Swap - Encargos'!$L8)+('Swap - Encargos'!Z8)</f>
        <v>214</v>
      </c>
      <c r="N91" s="4">
        <f>Forward!N91+(-'Swap - Encargos'!$L8)+('Swap - Encargos'!AA8)</f>
        <v>193</v>
      </c>
      <c r="O91" s="4">
        <f>Forward!O91+(-'Swap - Encargos'!$L8)+('Swap - Encargos'!AB8)</f>
        <v>185</v>
      </c>
      <c r="P91" s="4">
        <f>Forward!P91+(-'Swap - Encargos'!$L8)+('Swap - Encargos'!AC8)</f>
        <v>179</v>
      </c>
      <c r="Q91" s="4">
        <f>Forward!Q91+(-'Swap - Encargos'!$L8)+('Swap - Encargos'!AD8)</f>
        <v>172</v>
      </c>
      <c r="R91" s="4">
        <f>Forward!R91+(-'Swap - Encargos'!$L8)+('Swap - Encargos'!AE8)</f>
        <v>168</v>
      </c>
      <c r="S91" s="4">
        <f>Forward!S91+(-'Swap - Encargos'!$L8)+('Swap - Encargos'!AF8)</f>
        <v>164</v>
      </c>
      <c r="T91" s="4">
        <f>Forward!T91+(-'Swap - Encargos'!$L8)+('Swap - Encargos'!AG8)</f>
        <v>158</v>
      </c>
      <c r="U91" s="4">
        <f>Forward!U91</f>
        <v>0</v>
      </c>
      <c r="V91" s="6"/>
      <c r="W91" s="20">
        <f t="shared" si="0"/>
        <v>202.08333333333334</v>
      </c>
      <c r="X91" s="20">
        <f t="shared" si="1"/>
        <v>194.68636363636358</v>
      </c>
      <c r="Y91" s="23">
        <f t="shared" si="2"/>
        <v>195.68333333333334</v>
      </c>
      <c r="Z91" s="23">
        <f t="shared" si="3"/>
        <v>188.18878787878791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103.91666666666666</v>
      </c>
      <c r="AJ91" s="9">
        <f t="shared" si="8"/>
        <v>0.33959694989106753</v>
      </c>
      <c r="AK91" s="9">
        <f t="shared" si="9"/>
        <v>0.33959694989106753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Encargos'!$L9)+('Swap - Encargos'!X9)</f>
        <v>87</v>
      </c>
      <c r="L92" s="4">
        <f>Forward!L92+(-'Swap - Encargos'!$L9)+('Swap - Encargos'!Y9)</f>
        <v>210</v>
      </c>
      <c r="M92" s="4">
        <f>Forward!M92+(-'Swap - Encargos'!$L9)+('Swap - Encargos'!Z9)</f>
        <v>209</v>
      </c>
      <c r="N92" s="4">
        <f>Forward!N92+(-'Swap - Encargos'!$L9)+('Swap - Encargos'!AA9)</f>
        <v>194</v>
      </c>
      <c r="O92" s="4">
        <f>Forward!O92+(-'Swap - Encargos'!$L9)+('Swap - Encargos'!AB9)</f>
        <v>185</v>
      </c>
      <c r="P92" s="4">
        <f>Forward!P92+(-'Swap - Encargos'!$L9)+('Swap - Encargos'!AC9)</f>
        <v>180</v>
      </c>
      <c r="Q92" s="4">
        <f>Forward!Q92+(-'Swap - Encargos'!$L9)+('Swap - Encargos'!AD9)</f>
        <v>174</v>
      </c>
      <c r="R92" s="4">
        <f>Forward!R92+(-'Swap - Encargos'!$L9)+('Swap - Encargos'!AE9)</f>
        <v>167</v>
      </c>
      <c r="S92" s="4">
        <f>Forward!S92+(-'Swap - Encargos'!$L9)+('Swap - Encargos'!AF9)</f>
        <v>163</v>
      </c>
      <c r="T92" s="4">
        <f>Forward!T92+(-'Swap - Encargos'!$L9)+('Swap - Encargos'!AG9)</f>
        <v>160</v>
      </c>
      <c r="U92" s="4">
        <f>Forward!U92</f>
        <v>0</v>
      </c>
      <c r="V92" s="6"/>
      <c r="W92" s="20">
        <f t="shared" si="0"/>
        <v>186.5</v>
      </c>
      <c r="X92" s="20">
        <f t="shared" si="1"/>
        <v>194.68636363636358</v>
      </c>
      <c r="Y92" s="23">
        <f t="shared" si="2"/>
        <v>186.3</v>
      </c>
      <c r="Z92" s="23">
        <f t="shared" si="3"/>
        <v>188.18878787878791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119.5</v>
      </c>
      <c r="AJ92" s="9">
        <f t="shared" si="8"/>
        <v>0.39052287581699346</v>
      </c>
      <c r="AK92" s="9">
        <f t="shared" si="9"/>
        <v>0.39052287581699346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Encargos'!$L10)+('Swap - Encargos'!X10)</f>
        <v>91</v>
      </c>
      <c r="L93" s="4">
        <f>Forward!L93+(-'Swap - Encargos'!$L10)+('Swap - Encargos'!Y10)</f>
        <v>196</v>
      </c>
      <c r="M93" s="4">
        <f>Forward!M93+(-'Swap - Encargos'!$L10)+('Swap - Encargos'!Z10)</f>
        <v>199</v>
      </c>
      <c r="N93" s="4">
        <f>Forward!N93+(-'Swap - Encargos'!$L10)+('Swap - Encargos'!AA10)</f>
        <v>189</v>
      </c>
      <c r="O93" s="4">
        <f>Forward!O93+(-'Swap - Encargos'!$L10)+('Swap - Encargos'!AB10)</f>
        <v>183</v>
      </c>
      <c r="P93" s="4">
        <f>Forward!P93+(-'Swap - Encargos'!$L10)+('Swap - Encargos'!AC10)</f>
        <v>172</v>
      </c>
      <c r="Q93" s="4">
        <f>Forward!Q93+(-'Swap - Encargos'!$L10)+('Swap - Encargos'!AD10)</f>
        <v>169</v>
      </c>
      <c r="R93" s="4">
        <f>Forward!R93+(-'Swap - Encargos'!$L10)+('Swap - Encargos'!AE10)</f>
        <v>165</v>
      </c>
      <c r="S93" s="4">
        <f>Forward!S93+(-'Swap - Encargos'!$L10)+('Swap - Encargos'!AF10)</f>
        <v>157</v>
      </c>
      <c r="T93" s="4">
        <f>Forward!T93+(-'Swap - Encargos'!$L10)+('Swap - Encargos'!AG10)</f>
        <v>154</v>
      </c>
      <c r="U93" s="4">
        <f>Forward!U93</f>
        <v>0</v>
      </c>
      <c r="V93" s="6"/>
      <c r="W93" s="20">
        <f t="shared" si="0"/>
        <v>181.05555555555554</v>
      </c>
      <c r="X93" s="20">
        <f t="shared" si="1"/>
        <v>194.68636363636358</v>
      </c>
      <c r="Y93" s="23">
        <f t="shared" si="2"/>
        <v>181.05</v>
      </c>
      <c r="Z93" s="23">
        <f t="shared" si="3"/>
        <v>188.18878787878791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124.94444444444446</v>
      </c>
      <c r="AJ93" s="9">
        <f t="shared" si="8"/>
        <v>0.40831517792302108</v>
      </c>
      <c r="AK93" s="9">
        <f t="shared" si="9"/>
        <v>0.40831517792302108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Encargos'!$L11)+('Swap - Encargos'!X11)</f>
        <v>111</v>
      </c>
      <c r="L94" s="4">
        <f>Forward!L94+(-'Swap - Encargos'!$L11)+('Swap - Encargos'!Y11)</f>
        <v>188</v>
      </c>
      <c r="M94" s="4">
        <f>Forward!M94+(-'Swap - Encargos'!$L11)+('Swap - Encargos'!Z11)</f>
        <v>196</v>
      </c>
      <c r="N94" s="4">
        <f>Forward!N94+(-'Swap - Encargos'!$L11)+('Swap - Encargos'!AA11)</f>
        <v>190</v>
      </c>
      <c r="O94" s="4">
        <f>Forward!O94+(-'Swap - Encargos'!$L11)+('Swap - Encargos'!AB11)</f>
        <v>183</v>
      </c>
      <c r="P94" s="4">
        <f>Forward!P94+(-'Swap - Encargos'!$L11)+('Swap - Encargos'!AC11)</f>
        <v>174</v>
      </c>
      <c r="Q94" s="4">
        <f>Forward!Q94+(-'Swap - Encargos'!$L11)+('Swap - Encargos'!AD11)</f>
        <v>171</v>
      </c>
      <c r="R94" s="4">
        <f>Forward!R94+(-'Swap - Encargos'!$L11)+('Swap - Encargos'!AE11)</f>
        <v>165</v>
      </c>
      <c r="S94" s="4">
        <f>Forward!S94+(-'Swap - Encargos'!$L11)+('Swap - Encargos'!AF11)</f>
        <v>160</v>
      </c>
      <c r="T94" s="4">
        <f>Forward!T94+(-'Swap - Encargos'!$L11)+('Swap - Encargos'!AG11)</f>
        <v>154</v>
      </c>
      <c r="U94" s="4">
        <f>Forward!U94</f>
        <v>0</v>
      </c>
      <c r="V94" s="6"/>
      <c r="W94" s="20">
        <f t="shared" si="0"/>
        <v>182.55555555555554</v>
      </c>
      <c r="X94" s="20">
        <f t="shared" si="1"/>
        <v>194.68636363636358</v>
      </c>
      <c r="Y94" s="23">
        <f t="shared" si="2"/>
        <v>182</v>
      </c>
      <c r="Z94" s="23">
        <f t="shared" si="3"/>
        <v>188.18878787878791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123.44444444444446</v>
      </c>
      <c r="AJ94" s="9">
        <f t="shared" si="8"/>
        <v>0.40341321713870737</v>
      </c>
      <c r="AK94" s="9">
        <f t="shared" si="9"/>
        <v>0.40341321713870737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Encargos'!$L12)+('Swap - Encargos'!X12)</f>
        <v>88</v>
      </c>
      <c r="L95" s="4">
        <f>Forward!L95+(-'Swap - Encargos'!$L12)+('Swap - Encargos'!Y12)</f>
        <v>157</v>
      </c>
      <c r="M95" s="4">
        <f>Forward!M95+(-'Swap - Encargos'!$L12)+('Swap - Encargos'!Z12)</f>
        <v>175</v>
      </c>
      <c r="N95" s="4">
        <f>Forward!N95+(-'Swap - Encargos'!$L12)+('Swap - Encargos'!AA12)</f>
        <v>175</v>
      </c>
      <c r="O95" s="4">
        <f>Forward!O95+(-'Swap - Encargos'!$L12)+('Swap - Encargos'!AB12)</f>
        <v>169</v>
      </c>
      <c r="P95" s="4">
        <f>Forward!P95+(-'Swap - Encargos'!$L12)+('Swap - Encargos'!AC12)</f>
        <v>165</v>
      </c>
      <c r="Q95" s="4">
        <f>Forward!Q95+(-'Swap - Encargos'!$L12)+('Swap - Encargos'!AD12)</f>
        <v>163</v>
      </c>
      <c r="R95" s="4">
        <f>Forward!R95+(-'Swap - Encargos'!$L12)+('Swap - Encargos'!AE12)</f>
        <v>158</v>
      </c>
      <c r="S95" s="4">
        <f>Forward!S95+(-'Swap - Encargos'!$L12)+('Swap - Encargos'!AF12)</f>
        <v>153</v>
      </c>
      <c r="T95" s="4">
        <f>Forward!T95+(-'Swap - Encargos'!$L12)+('Swap - Encargos'!AG12)</f>
        <v>147</v>
      </c>
      <c r="U95" s="4">
        <f>Forward!U95</f>
        <v>0</v>
      </c>
      <c r="V95" s="6"/>
      <c r="W95" s="20">
        <f t="shared" si="0"/>
        <v>161.75</v>
      </c>
      <c r="X95" s="20">
        <f t="shared" si="1"/>
        <v>194.68636363636358</v>
      </c>
      <c r="Y95" s="23">
        <f t="shared" si="2"/>
        <v>164.35</v>
      </c>
      <c r="Z95" s="23">
        <f t="shared" si="3"/>
        <v>188.18878787878791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144.25</v>
      </c>
      <c r="AJ95" s="9">
        <f t="shared" si="8"/>
        <v>0.47140522875816993</v>
      </c>
      <c r="AK95" s="9">
        <f t="shared" si="9"/>
        <v>0.47140522875816993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Encargos'!$L13)+('Swap - Encargos'!X13)</f>
        <v>82</v>
      </c>
      <c r="L96" s="4">
        <f>Forward!L96+(-'Swap - Encargos'!$L13)+('Swap - Encargos'!Y13)</f>
        <v>114</v>
      </c>
      <c r="M96" s="4">
        <f>Forward!M96+(-'Swap - Encargos'!$L13)+('Swap - Encargos'!Z13)</f>
        <v>156</v>
      </c>
      <c r="N96" s="4">
        <f>Forward!N96+(-'Swap - Encargos'!$L13)+('Swap - Encargos'!AA13)</f>
        <v>163</v>
      </c>
      <c r="O96" s="4">
        <f>Forward!O96+(-'Swap - Encargos'!$L13)+('Swap - Encargos'!AB13)</f>
        <v>157</v>
      </c>
      <c r="P96" s="4">
        <f>Forward!P96+(-'Swap - Encargos'!$L13)+('Swap - Encargos'!AC13)</f>
        <v>165</v>
      </c>
      <c r="Q96" s="4">
        <f>Forward!Q96+(-'Swap - Encargos'!$L13)+('Swap - Encargos'!AD13)</f>
        <v>163</v>
      </c>
      <c r="R96" s="4">
        <f>Forward!R96+(-'Swap - Encargos'!$L13)+('Swap - Encargos'!AE13)</f>
        <v>158</v>
      </c>
      <c r="S96" s="4">
        <f>Forward!S96+(-'Swap - Encargos'!$L13)+('Swap - Encargos'!AF13)</f>
        <v>152</v>
      </c>
      <c r="T96" s="4">
        <f>Forward!T96+(-'Swap - Encargos'!$L13)+('Swap - Encargos'!AG13)</f>
        <v>148</v>
      </c>
      <c r="U96" s="4">
        <f>Forward!U96</f>
        <v>0</v>
      </c>
      <c r="V96" s="6"/>
      <c r="W96" s="20">
        <f t="shared" si="0"/>
        <v>139.83333333333334</v>
      </c>
      <c r="X96" s="20">
        <f t="shared" si="1"/>
        <v>194.68636363636358</v>
      </c>
      <c r="Y96" s="23">
        <f t="shared" si="2"/>
        <v>148.23333333333332</v>
      </c>
      <c r="Z96" s="23">
        <f t="shared" si="3"/>
        <v>188.18878787878791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166.16666666666666</v>
      </c>
      <c r="AJ96" s="9">
        <f t="shared" si="8"/>
        <v>0.54302832244008714</v>
      </c>
      <c r="AK96" s="9">
        <f t="shared" si="9"/>
        <v>0.54302832244008714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Encargos'!$L14)+('Swap - Encargos'!X14)</f>
        <v>84</v>
      </c>
      <c r="L97" s="4">
        <f>Forward!L97+(-'Swap - Encargos'!$L14)+('Swap - Encargos'!Y14)</f>
        <v>108</v>
      </c>
      <c r="M97" s="4">
        <f>Forward!M97+(-'Swap - Encargos'!$L14)+('Swap - Encargos'!Z14)</f>
        <v>148</v>
      </c>
      <c r="N97" s="4">
        <f>Forward!N97+(-'Swap - Encargos'!$L14)+('Swap - Encargos'!AA14)</f>
        <v>162</v>
      </c>
      <c r="O97" s="4">
        <f>Forward!O97+(-'Swap - Encargos'!$L14)+('Swap - Encargos'!AB14)</f>
        <v>152</v>
      </c>
      <c r="P97" s="4">
        <f>Forward!P97+(-'Swap - Encargos'!$L14)+('Swap - Encargos'!AC14)</f>
        <v>166</v>
      </c>
      <c r="Q97" s="4">
        <f>Forward!Q97+(-'Swap - Encargos'!$L14)+('Swap - Encargos'!AD14)</f>
        <v>161</v>
      </c>
      <c r="R97" s="4">
        <f>Forward!R97+(-'Swap - Encargos'!$L14)+('Swap - Encargos'!AE14)</f>
        <v>155</v>
      </c>
      <c r="S97" s="4">
        <f>Forward!S97+(-'Swap - Encargos'!$L14)+('Swap - Encargos'!AF14)</f>
        <v>151</v>
      </c>
      <c r="T97" s="4">
        <f>Forward!T97+(-'Swap - Encargos'!$L14)+('Swap - Encargos'!AG14)</f>
        <v>147</v>
      </c>
      <c r="U97" s="4">
        <f>Forward!U97</f>
        <v>0</v>
      </c>
      <c r="V97" s="6"/>
      <c r="W97" s="20">
        <f t="shared" si="0"/>
        <v>137.16666666666666</v>
      </c>
      <c r="X97" s="20">
        <f t="shared" si="1"/>
        <v>194.68636363636358</v>
      </c>
      <c r="Y97" s="23">
        <f t="shared" si="2"/>
        <v>145.83333333333334</v>
      </c>
      <c r="Z97" s="23">
        <f t="shared" si="3"/>
        <v>188.18878787878791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168.83333333333334</v>
      </c>
      <c r="AJ97" s="9">
        <f t="shared" si="8"/>
        <v>0.55174291938997821</v>
      </c>
      <c r="AK97" s="9">
        <f t="shared" si="9"/>
        <v>0.55174291938997821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Encargos'!$L15)+('Swap - Encargos'!Y15)</f>
        <v>100</v>
      </c>
      <c r="M98" s="4">
        <f>Forward!M98+(-'Swap - Encargos'!$L15)+('Swap - Encargos'!Z15)</f>
        <v>120</v>
      </c>
      <c r="N98" s="4">
        <f>Forward!N98+(-'Swap - Encargos'!$L15)+('Swap - Encargos'!AA15)</f>
        <v>136</v>
      </c>
      <c r="O98" s="4">
        <f>Forward!O98+(-'Swap - Encargos'!$L15)+('Swap - Encargos'!AB15)</f>
        <v>150</v>
      </c>
      <c r="P98" s="4">
        <f>Forward!P98+(-'Swap - Encargos'!$L15)+('Swap - Encargos'!AC15)</f>
        <v>169</v>
      </c>
      <c r="Q98" s="4">
        <f>Forward!Q98+(-'Swap - Encargos'!$L15)+('Swap - Encargos'!AD15)</f>
        <v>164</v>
      </c>
      <c r="R98" s="4">
        <f>Forward!R98+(-'Swap - Encargos'!$L15)+('Swap - Encargos'!AE15)</f>
        <v>161</v>
      </c>
      <c r="S98" s="4">
        <f>Forward!S98+(-'Swap - Encargos'!$L15)+('Swap - Encargos'!AF15)</f>
        <v>157</v>
      </c>
      <c r="T98" s="4">
        <f>Forward!T98+(-'Swap - Encargos'!$L15)+('Swap - Encargos'!AG15)</f>
        <v>152</v>
      </c>
      <c r="U98" s="4">
        <f>Forward!U98</f>
        <v>0</v>
      </c>
      <c r="V98" s="6"/>
      <c r="W98" s="20">
        <f t="shared" si="0"/>
        <v>118.66666666666667</v>
      </c>
      <c r="X98" s="20">
        <f t="shared" si="1"/>
        <v>194.68636363636358</v>
      </c>
      <c r="Y98" s="23">
        <f t="shared" si="2"/>
        <v>135</v>
      </c>
      <c r="Z98" s="23">
        <f t="shared" si="3"/>
        <v>188.18878787878791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198.13333333333333</v>
      </c>
      <c r="AJ98" s="9">
        <f t="shared" si="8"/>
        <v>0.62542087542087532</v>
      </c>
      <c r="AK98" s="9">
        <f t="shared" si="9"/>
        <v>0.62542087542087532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Encargos'!$L16)+('Swap - Encargos'!Y16)</f>
        <v>100</v>
      </c>
      <c r="M99" s="4">
        <f>Forward!M99+(-'Swap - Encargos'!$L16)+('Swap - Encargos'!Z16)</f>
        <v>112</v>
      </c>
      <c r="N99" s="4">
        <f>Forward!N99+(-'Swap - Encargos'!$L16)+('Swap - Encargos'!AA16)</f>
        <v>127</v>
      </c>
      <c r="O99" s="4">
        <f>Forward!O99+(-'Swap - Encargos'!$L16)+('Swap - Encargos'!AB16)</f>
        <v>136</v>
      </c>
      <c r="P99" s="4">
        <f>Forward!P99+(-'Swap - Encargos'!$L16)+('Swap - Encargos'!AC16)</f>
        <v>172</v>
      </c>
      <c r="Q99" s="4">
        <f>Forward!Q99+(-'Swap - Encargos'!$L16)+('Swap - Encargos'!AD16)</f>
        <v>171</v>
      </c>
      <c r="R99" s="4">
        <f>Forward!R99+(-'Swap - Encargos'!$L16)+('Swap - Encargos'!AE16)</f>
        <v>164</v>
      </c>
      <c r="S99" s="4">
        <f>Forward!S99+(-'Swap - Encargos'!$L16)+('Swap - Encargos'!AF16)</f>
        <v>161</v>
      </c>
      <c r="T99" s="4">
        <f>Forward!T99+(-'Swap - Encargos'!$L16)+('Swap - Encargos'!AG16)</f>
        <v>156</v>
      </c>
      <c r="U99" s="4">
        <f>Forward!U99</f>
        <v>0</v>
      </c>
      <c r="V99" s="6"/>
      <c r="W99" s="20">
        <f t="shared" si="0"/>
        <v>114</v>
      </c>
      <c r="X99" s="20">
        <f t="shared" si="1"/>
        <v>194.68636363636358</v>
      </c>
      <c r="Y99" s="23">
        <f t="shared" si="2"/>
        <v>130.58333333333334</v>
      </c>
      <c r="Z99" s="23">
        <f t="shared" si="3"/>
        <v>188.18878787878791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202.8</v>
      </c>
      <c r="AJ99" s="9">
        <f t="shared" si="8"/>
        <v>0.64015151515151514</v>
      </c>
      <c r="AK99" s="9">
        <f t="shared" si="9"/>
        <v>0.64015151515151514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Encargos'!$L17)+('Swap - Encargos'!Y17)</f>
        <v>94</v>
      </c>
      <c r="M100" s="4">
        <f>Forward!M100+(-'Swap - Encargos'!$L17)+('Swap - Encargos'!Z17)</f>
        <v>107</v>
      </c>
      <c r="N100" s="4">
        <f>Forward!N100+(-'Swap - Encargos'!$L17)+('Swap - Encargos'!AA17)</f>
        <v>121</v>
      </c>
      <c r="O100" s="4">
        <f>Forward!O100+(-'Swap - Encargos'!$L17)+('Swap - Encargos'!AB17)</f>
        <v>130</v>
      </c>
      <c r="P100" s="4">
        <f>Forward!P100+(-'Swap - Encargos'!$L17)+('Swap - Encargos'!AC17)</f>
        <v>150</v>
      </c>
      <c r="Q100" s="4">
        <f>Forward!Q100+(-'Swap - Encargos'!$L17)+('Swap - Encargos'!AD17)</f>
        <v>164</v>
      </c>
      <c r="R100" s="4">
        <f>Forward!R100+(-'Swap - Encargos'!$L17)+('Swap - Encargos'!AE17)</f>
        <v>156</v>
      </c>
      <c r="S100" s="4">
        <f>Forward!S100+(-'Swap - Encargos'!$L17)+('Swap - Encargos'!AF17)</f>
        <v>154</v>
      </c>
      <c r="T100" s="4">
        <f>Forward!T100+(-'Swap - Encargos'!$L17)+('Swap - Encargos'!AG17)</f>
        <v>148</v>
      </c>
      <c r="U100" s="4">
        <f>Forward!U100</f>
        <v>0</v>
      </c>
      <c r="V100" s="6"/>
      <c r="W100" s="20">
        <f t="shared" si="0"/>
        <v>109.33333333333333</v>
      </c>
      <c r="X100" s="20">
        <f t="shared" si="1"/>
        <v>194.68636363636358</v>
      </c>
      <c r="Y100" s="23">
        <f t="shared" si="2"/>
        <v>122.73333333333333</v>
      </c>
      <c r="Z100" s="23">
        <f t="shared" si="3"/>
        <v>188.18878787878791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207.4666666666667</v>
      </c>
      <c r="AJ100" s="9">
        <f t="shared" si="8"/>
        <v>0.65488215488215495</v>
      </c>
      <c r="AK100" s="9">
        <f t="shared" si="9"/>
        <v>0.65488215488215495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Encargos'!$L18)+('Swap - Encargos'!Y18)</f>
        <v>92</v>
      </c>
      <c r="M101" s="4">
        <f>Forward!M101+(-'Swap - Encargos'!$L18)+('Swap - Encargos'!Z18)</f>
        <v>96</v>
      </c>
      <c r="N101" s="4">
        <f>Forward!N101+(-'Swap - Encargos'!$L18)+('Swap - Encargos'!AA18)</f>
        <v>105</v>
      </c>
      <c r="O101" s="4">
        <f>Forward!O101+(-'Swap - Encargos'!$L18)+('Swap - Encargos'!AB18)</f>
        <v>119</v>
      </c>
      <c r="P101" s="4">
        <f>Forward!P101+(-'Swap - Encargos'!$L18)+('Swap - Encargos'!AC18)</f>
        <v>140</v>
      </c>
      <c r="Q101" s="4">
        <f>Forward!Q101+(-'Swap - Encargos'!$L18)+('Swap - Encargos'!AD18)</f>
        <v>155</v>
      </c>
      <c r="R101" s="4">
        <f>Forward!R101+(-'Swap - Encargos'!$L18)+('Swap - Encargos'!AE18)</f>
        <v>156</v>
      </c>
      <c r="S101" s="4">
        <f>Forward!S101+(-'Swap - Encargos'!$L18)+('Swap - Encargos'!AF18)</f>
        <v>153</v>
      </c>
      <c r="T101" s="4">
        <f>Forward!T101+(-'Swap - Encargos'!$L18)+('Swap - Encargos'!AG18)</f>
        <v>150</v>
      </c>
      <c r="U101" s="4">
        <f>Forward!U101</f>
        <v>0</v>
      </c>
      <c r="V101" s="6"/>
      <c r="W101" s="20">
        <f t="shared" si="0"/>
        <v>99.916666666666671</v>
      </c>
      <c r="X101" s="20">
        <f t="shared" si="1"/>
        <v>194.68636363636358</v>
      </c>
      <c r="Y101" s="23">
        <f t="shared" si="2"/>
        <v>113.55</v>
      </c>
      <c r="Z101" s="23">
        <f t="shared" si="3"/>
        <v>188.18878787878791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216.88333333333333</v>
      </c>
      <c r="AJ101" s="9">
        <f t="shared" si="8"/>
        <v>0.6846064814814814</v>
      </c>
      <c r="AK101" s="9">
        <f t="shared" si="9"/>
        <v>0.6846064814814814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Encargos'!$L19)+('Swap - Encargos'!Y19)</f>
        <v>98</v>
      </c>
      <c r="M102" s="4">
        <f>Forward!M102+(-'Swap - Encargos'!$L19)+('Swap - Encargos'!Z19)</f>
        <v>99</v>
      </c>
      <c r="N102" s="4">
        <f>Forward!N102+(-'Swap - Encargos'!$L19)+('Swap - Encargos'!AA19)</f>
        <v>110</v>
      </c>
      <c r="O102" s="4">
        <f>Forward!O102+(-'Swap - Encargos'!$L19)+('Swap - Encargos'!AB19)</f>
        <v>123</v>
      </c>
      <c r="P102" s="4">
        <f>Forward!P102+(-'Swap - Encargos'!$L19)+('Swap - Encargos'!AC19)</f>
        <v>137</v>
      </c>
      <c r="Q102" s="4">
        <f>Forward!Q102+(-'Swap - Encargos'!$L19)+('Swap - Encargos'!AD19)</f>
        <v>150</v>
      </c>
      <c r="R102" s="4">
        <f>Forward!R102+(-'Swap - Encargos'!$L19)+('Swap - Encargos'!AE19)</f>
        <v>151</v>
      </c>
      <c r="S102" s="4">
        <f>Forward!S102+(-'Swap - Encargos'!$L19)+('Swap - Encargos'!AF19)</f>
        <v>146</v>
      </c>
      <c r="T102" s="4">
        <f>Forward!T102+(-'Swap - Encargos'!$L19)+('Swap - Encargos'!AG19)</f>
        <v>146</v>
      </c>
      <c r="U102" s="4">
        <f>Forward!U102</f>
        <v>0</v>
      </c>
      <c r="V102" s="6"/>
      <c r="W102" s="20">
        <f t="shared" si="0"/>
        <v>105.11111111111111</v>
      </c>
      <c r="X102" s="20">
        <f t="shared" si="1"/>
        <v>194.68636363636358</v>
      </c>
      <c r="Y102" s="23">
        <f t="shared" si="2"/>
        <v>116.86666666666666</v>
      </c>
      <c r="Z102" s="23">
        <f t="shared" si="3"/>
        <v>188.18878787878791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211.6888888888889</v>
      </c>
      <c r="AJ102" s="9">
        <f t="shared" si="8"/>
        <v>0.66820987654320985</v>
      </c>
      <c r="AK102" s="9">
        <f t="shared" si="9"/>
        <v>0.66820987654320985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Encargos'!$L20)+('Swap - Encargos'!Y20)</f>
        <v>98</v>
      </c>
      <c r="M103" s="4">
        <f>Forward!M103+(-'Swap - Encargos'!$L20)+('Swap - Encargos'!Z20)</f>
        <v>99</v>
      </c>
      <c r="N103" s="4">
        <f>Forward!N103+(-'Swap - Encargos'!$L20)+('Swap - Encargos'!AA20)</f>
        <v>114</v>
      </c>
      <c r="O103" s="4">
        <f>Forward!O103+(-'Swap - Encargos'!$L20)+('Swap - Encargos'!AB20)</f>
        <v>122</v>
      </c>
      <c r="P103" s="4">
        <f>Forward!P103+(-'Swap - Encargos'!$L20)+('Swap - Encargos'!AC20)</f>
        <v>132</v>
      </c>
      <c r="Q103" s="4">
        <f>Forward!Q103+(-'Swap - Encargos'!$L20)+('Swap - Encargos'!AD20)</f>
        <v>148</v>
      </c>
      <c r="R103" s="4">
        <f>Forward!R103+(-'Swap - Encargos'!$L20)+('Swap - Encargos'!AE20)</f>
        <v>146</v>
      </c>
      <c r="S103" s="4">
        <f>Forward!S103+(-'Swap - Encargos'!$L20)+('Swap - Encargos'!AF20)</f>
        <v>145</v>
      </c>
      <c r="T103" s="4">
        <f>Forward!T103+(-'Swap - Encargos'!$L20)+('Swap - Encargos'!AG20)</f>
        <v>140</v>
      </c>
      <c r="U103" s="4">
        <f>Forward!U103</f>
        <v>0</v>
      </c>
      <c r="V103" s="6"/>
      <c r="W103" s="20">
        <f t="shared" si="0"/>
        <v>107</v>
      </c>
      <c r="X103" s="20">
        <f t="shared" si="1"/>
        <v>194.68636363636358</v>
      </c>
      <c r="Y103" s="23">
        <f t="shared" si="2"/>
        <v>117.16666666666667</v>
      </c>
      <c r="Z103" s="23">
        <f t="shared" si="3"/>
        <v>188.18878787878791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209.8</v>
      </c>
      <c r="AJ103" s="9">
        <f t="shared" si="8"/>
        <v>0.66224747474747481</v>
      </c>
      <c r="AK103" s="9">
        <f t="shared" si="9"/>
        <v>0.66224747474747481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Encargos'!$L21)+('Swap - Encargos'!Y21)</f>
        <v>101</v>
      </c>
      <c r="M104" s="4">
        <f>Forward!M104+(-'Swap - Encargos'!$L21)+('Swap - Encargos'!Z21)</f>
        <v>101</v>
      </c>
      <c r="N104" s="4">
        <f>Forward!N104+(-'Swap - Encargos'!$L21)+('Swap - Encargos'!AA21)</f>
        <v>115</v>
      </c>
      <c r="O104" s="4">
        <f>Forward!O104+(-'Swap - Encargos'!$L21)+('Swap - Encargos'!AB21)</f>
        <v>123</v>
      </c>
      <c r="P104" s="4">
        <f>Forward!P104+(-'Swap - Encargos'!$L21)+('Swap - Encargos'!AC21)</f>
        <v>129</v>
      </c>
      <c r="Q104" s="4">
        <f>Forward!Q104+(-'Swap - Encargos'!$L21)+('Swap - Encargos'!AD21)</f>
        <v>144</v>
      </c>
      <c r="R104" s="4">
        <f>Forward!R104+(-'Swap - Encargos'!$L21)+('Swap - Encargos'!AE21)</f>
        <v>141</v>
      </c>
      <c r="S104" s="4">
        <f>Forward!S104+(-'Swap - Encargos'!$L21)+('Swap - Encargos'!AF21)</f>
        <v>139</v>
      </c>
      <c r="T104" s="4">
        <f>Forward!T104+(-'Swap - Encargos'!$L21)+('Swap - Encargos'!AG21)</f>
        <v>139</v>
      </c>
      <c r="U104" s="4">
        <f>Forward!U104</f>
        <v>0</v>
      </c>
      <c r="V104" s="6"/>
      <c r="W104" s="20">
        <f t="shared" si="0"/>
        <v>109.33333333333333</v>
      </c>
      <c r="X104" s="20">
        <f t="shared" si="1"/>
        <v>194.68636363636358</v>
      </c>
      <c r="Y104" s="23">
        <f t="shared" si="2"/>
        <v>118.1</v>
      </c>
      <c r="Z104" s="23">
        <f t="shared" si="3"/>
        <v>188.18878787878791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207.4666666666667</v>
      </c>
      <c r="AJ104" s="9">
        <f t="shared" si="8"/>
        <v>0.65488215488215495</v>
      </c>
      <c r="AK104" s="9">
        <f t="shared" si="9"/>
        <v>0.65488215488215495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Encargos'!$L22)+('Swap - Encargos'!Y22)</f>
        <v>101</v>
      </c>
      <c r="M105" s="4">
        <f>Forward!M105+(-'Swap - Encargos'!$L22)+('Swap - Encargos'!Z22)</f>
        <v>98</v>
      </c>
      <c r="N105" s="4">
        <f>Forward!N105+(-'Swap - Encargos'!$L22)+('Swap - Encargos'!AA22)</f>
        <v>113</v>
      </c>
      <c r="O105" s="4">
        <f>Forward!O105+(-'Swap - Encargos'!$L22)+('Swap - Encargos'!AB22)</f>
        <v>121</v>
      </c>
      <c r="P105" s="4">
        <f>Forward!P105+(-'Swap - Encargos'!$L22)+('Swap - Encargos'!AC22)</f>
        <v>132</v>
      </c>
      <c r="Q105" s="4">
        <f>Forward!Q105+(-'Swap - Encargos'!$L22)+('Swap - Encargos'!AD22)</f>
        <v>144</v>
      </c>
      <c r="R105" s="4">
        <f>Forward!R105+(-'Swap - Encargos'!$L22)+('Swap - Encargos'!AE22)</f>
        <v>142</v>
      </c>
      <c r="S105" s="4">
        <f>Forward!S105+(-'Swap - Encargos'!$L22)+('Swap - Encargos'!AF22)</f>
        <v>141</v>
      </c>
      <c r="T105" s="4">
        <f>Forward!T105+(-'Swap - Encargos'!$L22)+('Swap - Encargos'!AG22)</f>
        <v>136</v>
      </c>
      <c r="U105" s="4">
        <f>Forward!U105</f>
        <v>0</v>
      </c>
      <c r="V105" s="6"/>
      <c r="W105" s="20">
        <f t="shared" si="0"/>
        <v>107.88888888888889</v>
      </c>
      <c r="X105" s="20">
        <f t="shared" si="1"/>
        <v>194.68636363636358</v>
      </c>
      <c r="Y105" s="23">
        <f t="shared" si="2"/>
        <v>118.01666666666667</v>
      </c>
      <c r="Z105" s="23">
        <f t="shared" si="3"/>
        <v>188.18878787878791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208.91111111111113</v>
      </c>
      <c r="AJ105" s="9">
        <f t="shared" si="8"/>
        <v>0.65944163860830529</v>
      </c>
      <c r="AK105" s="9">
        <f t="shared" si="9"/>
        <v>0.65944163860830529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Encargos'!$L23)+('Swap - Encargos'!Y23)</f>
        <v>101</v>
      </c>
      <c r="M106" s="4">
        <f>Forward!M106+(-'Swap - Encargos'!$L23)+('Swap - Encargos'!Z23)</f>
        <v>94</v>
      </c>
      <c r="N106" s="4">
        <f>Forward!N106+(-'Swap - Encargos'!$L23)+('Swap - Encargos'!AA23)</f>
        <v>106</v>
      </c>
      <c r="O106" s="4">
        <f>Forward!O106+(-'Swap - Encargos'!$L23)+('Swap - Encargos'!AB23)</f>
        <v>115</v>
      </c>
      <c r="P106" s="4">
        <f>Forward!P106+(-'Swap - Encargos'!$L23)+('Swap - Encargos'!AC23)</f>
        <v>131</v>
      </c>
      <c r="Q106" s="4">
        <f>Forward!Q106+(-'Swap - Encargos'!$L23)+('Swap - Encargos'!AD23)</f>
        <v>143</v>
      </c>
      <c r="R106" s="4">
        <f>Forward!R106+(-'Swap - Encargos'!$L23)+('Swap - Encargos'!AE23)</f>
        <v>143</v>
      </c>
      <c r="S106" s="4">
        <f>Forward!S106+(-'Swap - Encargos'!$L23)+('Swap - Encargos'!AF23)</f>
        <v>138</v>
      </c>
      <c r="T106" s="4">
        <f>Forward!T106+(-'Swap - Encargos'!$L23)+('Swap - Encargos'!AG23)</f>
        <v>137</v>
      </c>
      <c r="U106" s="4">
        <f>Forward!U106</f>
        <v>0</v>
      </c>
      <c r="V106" s="6"/>
      <c r="W106" s="20">
        <f t="shared" si="0"/>
        <v>103.44444444444444</v>
      </c>
      <c r="X106" s="20">
        <f t="shared" si="1"/>
        <v>194.68636363636358</v>
      </c>
      <c r="Y106" s="23">
        <f t="shared" si="2"/>
        <v>115</v>
      </c>
      <c r="Z106" s="23">
        <f t="shared" si="3"/>
        <v>188.18878787878791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213.35555555555555</v>
      </c>
      <c r="AJ106" s="9">
        <f t="shared" si="8"/>
        <v>0.67347081930415265</v>
      </c>
      <c r="AK106" s="9">
        <f t="shared" si="9"/>
        <v>0.67347081930415265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Encargos'!$L24)+('Swap - Encargos'!Y24)</f>
        <v>102</v>
      </c>
      <c r="M107" s="4">
        <f>Forward!M107+(-'Swap - Encargos'!$L24)+('Swap - Encargos'!Z24)</f>
        <v>94</v>
      </c>
      <c r="N107" s="4">
        <f>Forward!N107+(-'Swap - Encargos'!$L24)+('Swap - Encargos'!AA24)</f>
        <v>110</v>
      </c>
      <c r="O107" s="4">
        <f>Forward!O107+(-'Swap - Encargos'!$L24)+('Swap - Encargos'!AB24)</f>
        <v>122</v>
      </c>
      <c r="P107" s="4">
        <f>Forward!P107+(-'Swap - Encargos'!$L24)+('Swap - Encargos'!AC24)</f>
        <v>127</v>
      </c>
      <c r="Q107" s="4">
        <f>Forward!Q107+(-'Swap - Encargos'!$L24)+('Swap - Encargos'!AD24)</f>
        <v>140</v>
      </c>
      <c r="R107" s="4">
        <f>Forward!R107+(-'Swap - Encargos'!$L24)+('Swap - Encargos'!AE24)</f>
        <v>141</v>
      </c>
      <c r="S107" s="4">
        <f>Forward!S107+(-'Swap - Encargos'!$L24)+('Swap - Encargos'!AF24)</f>
        <v>139</v>
      </c>
      <c r="T107" s="4">
        <f>Forward!T107+(-'Swap - Encargos'!$L24)+('Swap - Encargos'!AG24)</f>
        <v>136</v>
      </c>
      <c r="U107" s="4">
        <f>Forward!U107</f>
        <v>0</v>
      </c>
      <c r="V107" s="6"/>
      <c r="W107" s="20">
        <f t="shared" si="0"/>
        <v>107</v>
      </c>
      <c r="X107" s="20">
        <f t="shared" si="1"/>
        <v>194.68636363636358</v>
      </c>
      <c r="Y107" s="23">
        <f t="shared" si="2"/>
        <v>116.7</v>
      </c>
      <c r="Z107" s="23">
        <f t="shared" si="3"/>
        <v>188.18878787878791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209.8</v>
      </c>
      <c r="AJ107" s="9">
        <f t="shared" si="8"/>
        <v>0.66224747474747481</v>
      </c>
      <c r="AK107" s="9">
        <f t="shared" si="9"/>
        <v>0.66224747474747481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Encargos'!$L25)+('Swap - Encargos'!Y25)</f>
        <v>101</v>
      </c>
      <c r="M108" s="4">
        <f>Forward!M108+(-'Swap - Encargos'!$L25)+('Swap - Encargos'!Z25)</f>
        <v>109</v>
      </c>
      <c r="N108" s="4">
        <f>Forward!N108+(-'Swap - Encargos'!$L25)+('Swap - Encargos'!AA25)</f>
        <v>122</v>
      </c>
      <c r="O108" s="4">
        <f>Forward!O108+(-'Swap - Encargos'!$L25)+('Swap - Encargos'!AB25)</f>
        <v>129</v>
      </c>
      <c r="P108" s="4">
        <f>Forward!P108+(-'Swap - Encargos'!$L25)+('Swap - Encargos'!AC25)</f>
        <v>128</v>
      </c>
      <c r="Q108" s="4">
        <f>Forward!Q108+(-'Swap - Encargos'!$L25)+('Swap - Encargos'!AD25)</f>
        <v>140</v>
      </c>
      <c r="R108" s="4">
        <f>Forward!R108+(-'Swap - Encargos'!$L25)+('Swap - Encargos'!AE25)</f>
        <v>139</v>
      </c>
      <c r="S108" s="4">
        <f>Forward!S108+(-'Swap - Encargos'!$L25)+('Swap - Encargos'!AF25)</f>
        <v>138</v>
      </c>
      <c r="T108" s="4">
        <f>Forward!T108+(-'Swap - Encargos'!$L25)+('Swap - Encargos'!AG25)</f>
        <v>136</v>
      </c>
      <c r="U108" s="4">
        <f>Forward!U108</f>
        <v>0</v>
      </c>
      <c r="V108" s="6"/>
      <c r="W108" s="20">
        <f t="shared" si="0"/>
        <v>118.44444444444444</v>
      </c>
      <c r="X108" s="20">
        <f t="shared" si="1"/>
        <v>194.68636363636358</v>
      </c>
      <c r="Y108" s="23">
        <f t="shared" si="2"/>
        <v>124.3</v>
      </c>
      <c r="Z108" s="23">
        <f t="shared" si="3"/>
        <v>188.18878787878791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198.35555555555555</v>
      </c>
      <c r="AJ108" s="9">
        <f t="shared" si="8"/>
        <v>0.62612233445566778</v>
      </c>
      <c r="AK108" s="9">
        <f t="shared" si="9"/>
        <v>0.62612233445566778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Encargos'!$L26)+('Swap - Encargos'!Y26)</f>
        <v>101</v>
      </c>
      <c r="M109" s="4">
        <f>Forward!M109+(-'Swap - Encargos'!$L26)+('Swap - Encargos'!Z26)</f>
        <v>106</v>
      </c>
      <c r="N109" s="4">
        <f>Forward!N109+(-'Swap - Encargos'!$L26)+('Swap - Encargos'!AA26)</f>
        <v>137</v>
      </c>
      <c r="O109" s="4">
        <f>Forward!O109+(-'Swap - Encargos'!$L26)+('Swap - Encargos'!AB26)</f>
        <v>144</v>
      </c>
      <c r="P109" s="4">
        <f>Forward!P109+(-'Swap - Encargos'!$L26)+('Swap - Encargos'!AC26)</f>
        <v>145</v>
      </c>
      <c r="Q109" s="4">
        <f>Forward!Q109+(-'Swap - Encargos'!$L26)+('Swap - Encargos'!AD26)</f>
        <v>151</v>
      </c>
      <c r="R109" s="4">
        <f>Forward!R109+(-'Swap - Encargos'!$L26)+('Swap - Encargos'!AE26)</f>
        <v>149</v>
      </c>
      <c r="S109" s="4">
        <f>Forward!S109+(-'Swap - Encargos'!$L26)+('Swap - Encargos'!AF26)</f>
        <v>147</v>
      </c>
      <c r="T109" s="4">
        <f>Forward!T109+(-'Swap - Encargos'!$L26)+('Swap - Encargos'!AG26)</f>
        <v>145</v>
      </c>
      <c r="U109" s="4">
        <f>Forward!U109</f>
        <v>0</v>
      </c>
      <c r="V109" s="6"/>
      <c r="W109" s="20">
        <f t="shared" si="0"/>
        <v>127.80555555555556</v>
      </c>
      <c r="X109" s="20">
        <f t="shared" si="1"/>
        <v>194.68636363636358</v>
      </c>
      <c r="Y109" s="23">
        <f t="shared" si="2"/>
        <v>135.76666666666668</v>
      </c>
      <c r="Z109" s="23">
        <f t="shared" si="3"/>
        <v>188.18878787878791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188.99444444444447</v>
      </c>
      <c r="AJ109" s="9">
        <f t="shared" si="8"/>
        <v>0.59657337261503929</v>
      </c>
      <c r="AK109" s="9">
        <f t="shared" si="9"/>
        <v>0.59657337261503929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Encargos'!$L27)+('Swap - Encargos'!Z27)</f>
        <v>113</v>
      </c>
      <c r="N110" s="4">
        <f>Forward!N110+(-'Swap - Encargos'!$L27)+('Swap - Encargos'!AA27)</f>
        <v>127</v>
      </c>
      <c r="O110" s="4">
        <f>Forward!O110+(-'Swap - Encargos'!$L27)+('Swap - Encargos'!AB27)</f>
        <v>138</v>
      </c>
      <c r="P110" s="4">
        <f>Forward!P110+(-'Swap - Encargos'!$L27)+('Swap - Encargos'!AC27)</f>
        <v>160</v>
      </c>
      <c r="Q110" s="4">
        <f>Forward!Q110+(-'Swap - Encargos'!$L27)+('Swap - Encargos'!AD27)</f>
        <v>158</v>
      </c>
      <c r="R110" s="4">
        <f>Forward!R110+(-'Swap - Encargos'!$L27)+('Swap - Encargos'!AE27)</f>
        <v>158</v>
      </c>
      <c r="S110" s="4">
        <f>Forward!S110+(-'Swap - Encargos'!$L27)+('Swap - Encargos'!AF27)</f>
        <v>155</v>
      </c>
      <c r="T110" s="4">
        <f>Forward!T110+(-'Swap - Encargos'!$L27)+('Swap - Encargos'!AG27)</f>
        <v>153</v>
      </c>
      <c r="U110" s="4">
        <f>Forward!U110</f>
        <v>0</v>
      </c>
      <c r="V110" s="6"/>
      <c r="W110" s="20">
        <f t="shared" si="0"/>
        <v>126</v>
      </c>
      <c r="X110" s="20">
        <f t="shared" si="1"/>
        <v>194.68636363636358</v>
      </c>
      <c r="Y110" s="23">
        <f t="shared" si="2"/>
        <v>139.19999999999999</v>
      </c>
      <c r="Z110" s="23">
        <f t="shared" si="3"/>
        <v>188.18878787878791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220.5</v>
      </c>
      <c r="AJ110" s="9">
        <f t="shared" si="8"/>
        <v>0.63636363636363635</v>
      </c>
      <c r="AK110" s="9">
        <f t="shared" si="9"/>
        <v>0.63636363636363635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Encargos'!$L28)+('Swap - Encargos'!Z28)</f>
        <v>150</v>
      </c>
      <c r="N111" s="4">
        <f>Forward!N111+(-'Swap - Encargos'!$L28)+('Swap - Encargos'!AA28)</f>
        <v>208</v>
      </c>
      <c r="O111" s="4">
        <f>Forward!O111+(-'Swap - Encargos'!$L28)+('Swap - Encargos'!AB28)</f>
        <v>199</v>
      </c>
      <c r="P111" s="4">
        <f>Forward!P111+(-'Swap - Encargos'!$L28)+('Swap - Encargos'!AC28)</f>
        <v>192</v>
      </c>
      <c r="Q111" s="4">
        <f>Forward!Q111+(-'Swap - Encargos'!$L28)+('Swap - Encargos'!AD28)</f>
        <v>182</v>
      </c>
      <c r="R111" s="4">
        <f>Forward!R111+(-'Swap - Encargos'!$L28)+('Swap - Encargos'!AE28)</f>
        <v>176</v>
      </c>
      <c r="S111" s="4">
        <f>Forward!S111+(-'Swap - Encargos'!$L28)+('Swap - Encargos'!AF28)</f>
        <v>172</v>
      </c>
      <c r="T111" s="4">
        <f>Forward!T111+(-'Swap - Encargos'!$L28)+('Swap - Encargos'!AG28)</f>
        <v>167</v>
      </c>
      <c r="U111" s="4">
        <f>Forward!U111</f>
        <v>0</v>
      </c>
      <c r="V111" s="6"/>
      <c r="W111" s="20">
        <f t="shared" si="0"/>
        <v>186.83333333333334</v>
      </c>
      <c r="X111" s="20">
        <f t="shared" si="1"/>
        <v>194.68636363636358</v>
      </c>
      <c r="Y111" s="23">
        <f t="shared" si="2"/>
        <v>186.63333333333333</v>
      </c>
      <c r="Z111" s="23">
        <f t="shared" si="3"/>
        <v>188.18878787878791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159.66666666666666</v>
      </c>
      <c r="AJ111" s="9">
        <f t="shared" si="8"/>
        <v>0.46079846079846076</v>
      </c>
      <c r="AK111" s="9">
        <f t="shared" si="9"/>
        <v>0.46079846079846076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Encargos'!$L29)+('Swap - Encargos'!Z29)</f>
        <v>152</v>
      </c>
      <c r="N112" s="4">
        <f>Forward!N112+(-'Swap - Encargos'!$L29)+('Swap - Encargos'!AA29)</f>
        <v>193</v>
      </c>
      <c r="O112" s="4">
        <f>Forward!O112+(-'Swap - Encargos'!$L29)+('Swap - Encargos'!AB29)</f>
        <v>187</v>
      </c>
      <c r="P112" s="4">
        <f>Forward!P112+(-'Swap - Encargos'!$L29)+('Swap - Encargos'!AC29)</f>
        <v>180</v>
      </c>
      <c r="Q112" s="4">
        <f>Forward!Q112+(-'Swap - Encargos'!$L29)+('Swap - Encargos'!AD29)</f>
        <v>180</v>
      </c>
      <c r="R112" s="4">
        <f>Forward!R112+(-'Swap - Encargos'!$L29)+('Swap - Encargos'!AE29)</f>
        <v>177</v>
      </c>
      <c r="S112" s="4">
        <f>Forward!S112+(-'Swap - Encargos'!$L29)+('Swap - Encargos'!AF29)</f>
        <v>174</v>
      </c>
      <c r="T112" s="4">
        <f>Forward!T112+(-'Swap - Encargos'!$L29)+('Swap - Encargos'!AG29)</f>
        <v>167</v>
      </c>
      <c r="U112" s="4">
        <f>Forward!U112</f>
        <v>0</v>
      </c>
      <c r="V112" s="6"/>
      <c r="W112" s="20">
        <f t="shared" si="0"/>
        <v>178.88888888888889</v>
      </c>
      <c r="X112" s="20">
        <f t="shared" si="1"/>
        <v>194.68636363636358</v>
      </c>
      <c r="Y112" s="23">
        <f t="shared" si="2"/>
        <v>179.23333333333332</v>
      </c>
      <c r="Z112" s="23">
        <f t="shared" si="3"/>
        <v>188.18878787878791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167.61111111111111</v>
      </c>
      <c r="AJ112" s="9">
        <f t="shared" si="8"/>
        <v>0.48372615039281708</v>
      </c>
      <c r="AK112" s="9">
        <f t="shared" si="9"/>
        <v>0.48372615039281708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Encargos'!$L30)+('Swap - Encargos'!Z30)</f>
        <v>143</v>
      </c>
      <c r="N113" s="4">
        <f>Forward!N113+(-'Swap - Encargos'!$L30)+('Swap - Encargos'!AA30)</f>
        <v>175</v>
      </c>
      <c r="O113" s="4">
        <f>Forward!O113+(-'Swap - Encargos'!$L30)+('Swap - Encargos'!AB30)</f>
        <v>176</v>
      </c>
      <c r="P113" s="4">
        <f>Forward!P113+(-'Swap - Encargos'!$L30)+('Swap - Encargos'!AC30)</f>
        <v>172</v>
      </c>
      <c r="Q113" s="4">
        <f>Forward!Q113+(-'Swap - Encargos'!$L30)+('Swap - Encargos'!AD30)</f>
        <v>170</v>
      </c>
      <c r="R113" s="4">
        <f>Forward!R113+(-'Swap - Encargos'!$L30)+('Swap - Encargos'!AE30)</f>
        <v>162</v>
      </c>
      <c r="S113" s="4">
        <f>Forward!S113+(-'Swap - Encargos'!$L30)+('Swap - Encargos'!AF30)</f>
        <v>159</v>
      </c>
      <c r="T113" s="4">
        <f>Forward!T113+(-'Swap - Encargos'!$L30)+('Swap - Encargos'!AG30)</f>
        <v>153</v>
      </c>
      <c r="U113" s="4">
        <f>Forward!U113</f>
        <v>0</v>
      </c>
      <c r="V113" s="6"/>
      <c r="W113" s="20">
        <f t="shared" si="0"/>
        <v>167.08333333333334</v>
      </c>
      <c r="X113" s="20">
        <f t="shared" si="1"/>
        <v>194.68636363636358</v>
      </c>
      <c r="Y113" s="23">
        <f t="shared" si="2"/>
        <v>168.15</v>
      </c>
      <c r="Z113" s="23">
        <f t="shared" si="3"/>
        <v>188.18878787878791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179.41666666666666</v>
      </c>
      <c r="AJ113" s="9">
        <f t="shared" si="8"/>
        <v>0.51779701779701781</v>
      </c>
      <c r="AK113" s="9">
        <f t="shared" si="9"/>
        <v>0.51779701779701781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Encargos'!$L31)+('Swap - Encargos'!Z31)</f>
        <v>113</v>
      </c>
      <c r="N114" s="4">
        <f>Forward!N114+(-'Swap - Encargos'!$L31)+('Swap - Encargos'!AA31)</f>
        <v>152</v>
      </c>
      <c r="O114" s="4">
        <f>Forward!O114+(-'Swap - Encargos'!$L31)+('Swap - Encargos'!AB31)</f>
        <v>168</v>
      </c>
      <c r="P114" s="4">
        <f>Forward!P114+(-'Swap - Encargos'!$L31)+('Swap - Encargos'!AC31)</f>
        <v>164</v>
      </c>
      <c r="Q114" s="4">
        <f>Forward!Q114+(-'Swap - Encargos'!$L31)+('Swap - Encargos'!AD31)</f>
        <v>158</v>
      </c>
      <c r="R114" s="4">
        <f>Forward!R114+(-'Swap - Encargos'!$L31)+('Swap - Encargos'!AE31)</f>
        <v>153</v>
      </c>
      <c r="S114" s="4">
        <f>Forward!S114+(-'Swap - Encargos'!$L31)+('Swap - Encargos'!AF31)</f>
        <v>147</v>
      </c>
      <c r="T114" s="4">
        <f>Forward!T114+(-'Swap - Encargos'!$L31)+('Swap - Encargos'!AG31)</f>
        <v>145</v>
      </c>
      <c r="U114" s="4">
        <f>Forward!U114</f>
        <v>0</v>
      </c>
      <c r="V114" s="6"/>
      <c r="W114" s="20">
        <f t="shared" si="0"/>
        <v>150</v>
      </c>
      <c r="X114" s="20">
        <f t="shared" si="1"/>
        <v>194.68636363636358</v>
      </c>
      <c r="Y114" s="23">
        <f t="shared" si="2"/>
        <v>153.66666666666666</v>
      </c>
      <c r="Z114" s="23">
        <f t="shared" si="3"/>
        <v>188.18878787878791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196.5</v>
      </c>
      <c r="AJ114" s="9">
        <f t="shared" si="8"/>
        <v>0.5670995670995671</v>
      </c>
      <c r="AK114" s="9">
        <f t="shared" si="9"/>
        <v>0.5670995670995671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Encargos'!$L32)+('Swap - Encargos'!Z32)</f>
        <v>164</v>
      </c>
      <c r="N115" s="4">
        <f>Forward!N115+(-'Swap - Encargos'!$L32)+('Swap - Encargos'!AA32)</f>
        <v>179</v>
      </c>
      <c r="O115" s="4">
        <f>Forward!O115+(-'Swap - Encargos'!$L32)+('Swap - Encargos'!AB32)</f>
        <v>178</v>
      </c>
      <c r="P115" s="4">
        <f>Forward!P115+(-'Swap - Encargos'!$L32)+('Swap - Encargos'!AC32)</f>
        <v>170</v>
      </c>
      <c r="Q115" s="4">
        <f>Forward!Q115+(-'Swap - Encargos'!$L32)+('Swap - Encargos'!AD32)</f>
        <v>168</v>
      </c>
      <c r="R115" s="4">
        <f>Forward!R115+(-'Swap - Encargos'!$L32)+('Swap - Encargos'!AE32)</f>
        <v>162</v>
      </c>
      <c r="S115" s="4">
        <f>Forward!S115+(-'Swap - Encargos'!$L32)+('Swap - Encargos'!AF32)</f>
        <v>157</v>
      </c>
      <c r="T115" s="4">
        <f>Forward!T115+(-'Swap - Encargos'!$L32)+('Swap - Encargos'!AG32)</f>
        <v>153</v>
      </c>
      <c r="U115" s="4">
        <f>Forward!U115</f>
        <v>0</v>
      </c>
      <c r="V115" s="6"/>
      <c r="W115" s="20">
        <f t="shared" si="0"/>
        <v>174.5</v>
      </c>
      <c r="X115" s="20">
        <f t="shared" si="1"/>
        <v>194.68636363636358</v>
      </c>
      <c r="Y115" s="23">
        <f t="shared" si="2"/>
        <v>171.63333333333333</v>
      </c>
      <c r="Z115" s="23">
        <f t="shared" si="3"/>
        <v>188.18878787878791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172</v>
      </c>
      <c r="AJ115" s="9">
        <f t="shared" si="8"/>
        <v>0.49639249639249639</v>
      </c>
      <c r="AK115" s="9">
        <f t="shared" si="9"/>
        <v>0.49639249639249639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Encargos'!$L33)+('Swap - Encargos'!Z33)</f>
        <v>222</v>
      </c>
      <c r="N116" s="4">
        <f>Forward!N116+(-'Swap - Encargos'!$L33)+('Swap - Encargos'!AA33)</f>
        <v>202</v>
      </c>
      <c r="O116" s="4">
        <f>Forward!O116+(-'Swap - Encargos'!$L33)+('Swap - Encargos'!AB33)</f>
        <v>189</v>
      </c>
      <c r="P116" s="4">
        <f>Forward!P116+(-'Swap - Encargos'!$L33)+('Swap - Encargos'!AC33)</f>
        <v>172</v>
      </c>
      <c r="Q116" s="4">
        <f>Forward!Q116+(-'Swap - Encargos'!$L33)+('Swap - Encargos'!AD33)</f>
        <v>166</v>
      </c>
      <c r="R116" s="4">
        <f>Forward!R116+(-'Swap - Encargos'!$L33)+('Swap - Encargos'!AE33)</f>
        <v>161</v>
      </c>
      <c r="S116" s="4">
        <f>Forward!S116+(-'Swap - Encargos'!$L33)+('Swap - Encargos'!AF33)</f>
        <v>159</v>
      </c>
      <c r="T116" s="4">
        <f>Forward!T116+(-'Swap - Encargos'!$L33)+('Swap - Encargos'!AG33)</f>
        <v>151</v>
      </c>
      <c r="U116" s="4">
        <f>Forward!U116</f>
        <v>0</v>
      </c>
      <c r="V116" s="6"/>
      <c r="W116" s="20">
        <f t="shared" si="0"/>
        <v>196</v>
      </c>
      <c r="X116" s="20">
        <f t="shared" si="1"/>
        <v>194.68636363636358</v>
      </c>
      <c r="Y116" s="23">
        <f t="shared" si="2"/>
        <v>184.1</v>
      </c>
      <c r="Z116" s="23">
        <f t="shared" si="3"/>
        <v>188.18878787878791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150.5</v>
      </c>
      <c r="AJ116" s="9">
        <f t="shared" si="8"/>
        <v>0.43434343434343436</v>
      </c>
      <c r="AK116" s="9">
        <f t="shared" si="9"/>
        <v>0.43434343434343436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Encargos'!$L34)+('Swap - Encargos'!Z34)</f>
        <v>175</v>
      </c>
      <c r="N117" s="4">
        <f>Forward!N117+(-'Swap - Encargos'!$L34)+('Swap - Encargos'!AA34)</f>
        <v>195</v>
      </c>
      <c r="O117" s="4">
        <f>Forward!O117+(-'Swap - Encargos'!$L34)+('Swap - Encargos'!AB34)</f>
        <v>183</v>
      </c>
      <c r="P117" s="4">
        <f>Forward!P117+(-'Swap - Encargos'!$L34)+('Swap - Encargos'!AC34)</f>
        <v>172</v>
      </c>
      <c r="Q117" s="4">
        <f>Forward!Q117+(-'Swap - Encargos'!$L34)+('Swap - Encargos'!AD34)</f>
        <v>167</v>
      </c>
      <c r="R117" s="4">
        <f>Forward!R117+(-'Swap - Encargos'!$L34)+('Swap - Encargos'!AE34)</f>
        <v>162</v>
      </c>
      <c r="S117" s="4">
        <f>Forward!S117+(-'Swap - Encargos'!$L34)+('Swap - Encargos'!AF34)</f>
        <v>155</v>
      </c>
      <c r="T117" s="4">
        <f>Forward!T117+(-'Swap - Encargos'!$L34)+('Swap - Encargos'!AG34)</f>
        <v>153</v>
      </c>
      <c r="U117" s="4">
        <f>Forward!U117</f>
        <v>0</v>
      </c>
      <c r="V117" s="6"/>
      <c r="W117" s="20">
        <f t="shared" si="0"/>
        <v>183.75</v>
      </c>
      <c r="X117" s="20">
        <f t="shared" si="1"/>
        <v>194.68636363636358</v>
      </c>
      <c r="Y117" s="23">
        <f t="shared" si="2"/>
        <v>176.88333333333333</v>
      </c>
      <c r="Z117" s="23">
        <f t="shared" si="3"/>
        <v>188.18878787878791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162.75</v>
      </c>
      <c r="AJ117" s="9">
        <f t="shared" si="8"/>
        <v>0.46969696969696972</v>
      </c>
      <c r="AK117" s="9">
        <f t="shared" si="9"/>
        <v>0.46969696969696972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Encargos'!$L35)+('Swap - Encargos'!Z35)</f>
        <v>218</v>
      </c>
      <c r="N118" s="4">
        <f>Forward!N118+(-'Swap - Encargos'!$L35)+('Swap - Encargos'!AA35)</f>
        <v>208</v>
      </c>
      <c r="O118" s="4">
        <f>Forward!O118+(-'Swap - Encargos'!$L35)+('Swap - Encargos'!AB35)</f>
        <v>190</v>
      </c>
      <c r="P118" s="4">
        <f>Forward!P118+(-'Swap - Encargos'!$L35)+('Swap - Encargos'!AC35)</f>
        <v>173</v>
      </c>
      <c r="Q118" s="4">
        <f>Forward!Q118+(-'Swap - Encargos'!$L35)+('Swap - Encargos'!AD35)</f>
        <v>171</v>
      </c>
      <c r="R118" s="4">
        <f>Forward!R118+(-'Swap - Encargos'!$L35)+('Swap - Encargos'!AE35)</f>
        <v>164</v>
      </c>
      <c r="S118" s="4">
        <f>Forward!S118+(-'Swap - Encargos'!$L35)+('Swap - Encargos'!AF35)</f>
        <v>159</v>
      </c>
      <c r="T118" s="4">
        <f>Forward!T118+(-'Swap - Encargos'!$L35)+('Swap - Encargos'!AG35)</f>
        <v>155</v>
      </c>
      <c r="U118" s="4">
        <f>Forward!U118</f>
        <v>0</v>
      </c>
      <c r="V118" s="6"/>
      <c r="W118" s="20">
        <f t="shared" si="0"/>
        <v>195.33333333333334</v>
      </c>
      <c r="X118" s="20">
        <f t="shared" si="1"/>
        <v>194.68636363636358</v>
      </c>
      <c r="Y118" s="23">
        <f t="shared" si="2"/>
        <v>184.8</v>
      </c>
      <c r="Z118" s="23">
        <f t="shared" si="3"/>
        <v>188.18878787878791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151.16666666666666</v>
      </c>
      <c r="AJ118" s="9">
        <f t="shared" si="8"/>
        <v>0.43626743626743625</v>
      </c>
      <c r="AK118" s="9">
        <f t="shared" si="9"/>
        <v>0.43626743626743625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Encargos'!$L36)+('Swap - Encargos'!Z36)</f>
        <v>311</v>
      </c>
      <c r="N119" s="4">
        <f>Forward!N119+(-'Swap - Encargos'!$L36)+('Swap - Encargos'!AA36)</f>
        <v>236</v>
      </c>
      <c r="O119" s="4">
        <f>Forward!O119+(-'Swap - Encargos'!$L36)+('Swap - Encargos'!AB36)</f>
        <v>193</v>
      </c>
      <c r="P119" s="4">
        <f>Forward!P119+(-'Swap - Encargos'!$L36)+('Swap - Encargos'!AC36)</f>
        <v>171</v>
      </c>
      <c r="Q119" s="4">
        <f>Forward!Q119+(-'Swap - Encargos'!$L36)+('Swap - Encargos'!AD36)</f>
        <v>168</v>
      </c>
      <c r="R119" s="4">
        <f>Forward!R119+(-'Swap - Encargos'!$L36)+('Swap - Encargos'!AE36)</f>
        <v>163</v>
      </c>
      <c r="S119" s="4">
        <f>Forward!S119+(-'Swap - Encargos'!$L36)+('Swap - Encargos'!AF36)</f>
        <v>159</v>
      </c>
      <c r="T119" s="4">
        <f>Forward!T119+(-'Swap - Encargos'!$L36)+('Swap - Encargos'!AG36)</f>
        <v>154</v>
      </c>
      <c r="U119" s="4">
        <f>Forward!U119</f>
        <v>0</v>
      </c>
      <c r="V119" s="6"/>
      <c r="W119" s="20">
        <f t="shared" si="0"/>
        <v>211.66666666666666</v>
      </c>
      <c r="X119" s="20">
        <f t="shared" si="1"/>
        <v>194.68636363636358</v>
      </c>
      <c r="Y119" s="23">
        <f t="shared" si="2"/>
        <v>193.6</v>
      </c>
      <c r="Z119" s="23">
        <f t="shared" si="3"/>
        <v>188.18878787878791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134.83333333333334</v>
      </c>
      <c r="AJ119" s="9">
        <f t="shared" si="8"/>
        <v>0.38912938912938916</v>
      </c>
      <c r="AK119" s="9">
        <f t="shared" si="9"/>
        <v>0.38912938912938916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Encargos'!$L37)+('Swap - Encargos'!Z37)</f>
        <v>274</v>
      </c>
      <c r="N120" s="4">
        <f>Forward!N120+(-'Swap - Encargos'!$L37)+('Swap - Encargos'!AA37)</f>
        <v>169</v>
      </c>
      <c r="O120" s="4">
        <f>Forward!O120+(-'Swap - Encargos'!$L37)+('Swap - Encargos'!AB37)</f>
        <v>182</v>
      </c>
      <c r="P120" s="4">
        <f>Forward!P120+(-'Swap - Encargos'!$L37)+('Swap - Encargos'!AC37)</f>
        <v>171</v>
      </c>
      <c r="Q120" s="4">
        <f>Forward!Q120+(-'Swap - Encargos'!$L37)+('Swap - Encargos'!AD37)</f>
        <v>166</v>
      </c>
      <c r="R120" s="4">
        <f>Forward!R120+(-'Swap - Encargos'!$L37)+('Swap - Encargos'!AE37)</f>
        <v>160</v>
      </c>
      <c r="S120" s="4">
        <f>Forward!S120+(-'Swap - Encargos'!$L37)+('Swap - Encargos'!AF37)</f>
        <v>154</v>
      </c>
      <c r="T120" s="4">
        <f>Forward!T120+(-'Swap - Encargos'!$L37)+('Swap - Encargos'!AG37)</f>
        <v>149</v>
      </c>
      <c r="U120" s="4">
        <f>Forward!U120</f>
        <v>0</v>
      </c>
      <c r="V120" s="6"/>
      <c r="W120" s="20">
        <f t="shared" si="0"/>
        <v>179.72222222222223</v>
      </c>
      <c r="X120" s="20">
        <f t="shared" si="1"/>
        <v>194.68636363636358</v>
      </c>
      <c r="Y120" s="23">
        <f t="shared" si="2"/>
        <v>173.4</v>
      </c>
      <c r="Z120" s="23">
        <f t="shared" si="3"/>
        <v>188.18878787878791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166.77777777777777</v>
      </c>
      <c r="AJ120" s="9">
        <f t="shared" si="8"/>
        <v>0.48132114798781461</v>
      </c>
      <c r="AK120" s="9">
        <f t="shared" si="9"/>
        <v>0.48132114798781461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Encargos'!$L38)+('Swap - Encargos'!Z38)</f>
        <v>108</v>
      </c>
      <c r="N121" s="4">
        <f>Forward!N121+(-'Swap - Encargos'!$L38)+('Swap - Encargos'!AA38)</f>
        <v>172</v>
      </c>
      <c r="O121" s="4">
        <f>Forward!O121+(-'Swap - Encargos'!$L38)+('Swap - Encargos'!AB38)</f>
        <v>182</v>
      </c>
      <c r="P121" s="4">
        <f>Forward!P121+(-'Swap - Encargos'!$L38)+('Swap - Encargos'!AC38)</f>
        <v>177</v>
      </c>
      <c r="Q121" s="4">
        <f>Forward!Q121+(-'Swap - Encargos'!$L38)+('Swap - Encargos'!AD38)</f>
        <v>171</v>
      </c>
      <c r="R121" s="4">
        <f>Forward!R121+(-'Swap - Encargos'!$L38)+('Swap - Encargos'!AE38)</f>
        <v>168</v>
      </c>
      <c r="S121" s="4">
        <f>Forward!S121+(-'Swap - Encargos'!$L38)+('Swap - Encargos'!AF38)</f>
        <v>162</v>
      </c>
      <c r="T121" s="4">
        <f>Forward!T121+(-'Swap - Encargos'!$L38)+('Swap - Encargos'!AG38)</f>
        <v>159</v>
      </c>
      <c r="U121" s="4">
        <f>Forward!U121</f>
        <v>0</v>
      </c>
      <c r="V121" s="6"/>
      <c r="W121" s="20">
        <f t="shared" si="0"/>
        <v>175.08333333333334</v>
      </c>
      <c r="X121" s="20">
        <f t="shared" si="1"/>
        <v>194.68636363636358</v>
      </c>
      <c r="Y121" s="23">
        <f t="shared" si="2"/>
        <v>173</v>
      </c>
      <c r="Z121" s="23">
        <f t="shared" si="3"/>
        <v>188.18878787878791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171.41666666666666</v>
      </c>
      <c r="AJ121" s="9">
        <f t="shared" si="8"/>
        <v>0.49470899470899471</v>
      </c>
      <c r="AK121" s="9">
        <f t="shared" si="9"/>
        <v>0.49470899470899471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Encargos'!$L39)+('Swap - Encargos'!AA39)</f>
        <v>165</v>
      </c>
      <c r="O122" s="4">
        <f>Forward!O122+(-'Swap - Encargos'!$L39)+('Swap - Encargos'!AB39)</f>
        <v>192</v>
      </c>
      <c r="P122" s="4">
        <f>Forward!P122+(-'Swap - Encargos'!$L39)+('Swap - Encargos'!AC39)</f>
        <v>170</v>
      </c>
      <c r="Q122" s="4">
        <f>Forward!Q122+(-'Swap - Encargos'!$L39)+('Swap - Encargos'!AD39)</f>
        <v>165</v>
      </c>
      <c r="R122" s="4">
        <f>Forward!R122+(-'Swap - Encargos'!$L39)+('Swap - Encargos'!AE39)</f>
        <v>162</v>
      </c>
      <c r="S122" s="4">
        <f>Forward!S122+(-'Swap - Encargos'!$L39)+('Swap - Encargos'!AF39)</f>
        <v>158</v>
      </c>
      <c r="T122" s="4">
        <f>Forward!T122+(-'Swap - Encargos'!$L39)+('Swap - Encargos'!AG39)</f>
        <v>153</v>
      </c>
      <c r="U122" s="4">
        <f>Forward!U122</f>
        <v>0</v>
      </c>
      <c r="V122" s="6"/>
      <c r="W122" s="20">
        <f t="shared" si="0"/>
        <v>175.66666666666666</v>
      </c>
      <c r="X122" s="20">
        <f t="shared" si="1"/>
        <v>194.68636363636358</v>
      </c>
      <c r="Y122" s="23">
        <f t="shared" si="2"/>
        <v>170.8</v>
      </c>
      <c r="Z122" s="23">
        <f t="shared" si="3"/>
        <v>188.18878787878791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202.63333333333335</v>
      </c>
      <c r="AJ122" s="9">
        <f t="shared" si="8"/>
        <v>0.53564190677592738</v>
      </c>
      <c r="AK122" s="9">
        <f t="shared" si="9"/>
        <v>0.53564190677592738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Encargos'!$L40)+('Swap - Encargos'!AA40)</f>
        <v>217</v>
      </c>
      <c r="O123" s="4">
        <f>Forward!O123+(-'Swap - Encargos'!$L40)+('Swap - Encargos'!AB40)</f>
        <v>212</v>
      </c>
      <c r="P123" s="4">
        <f>Forward!P123+(-'Swap - Encargos'!$L40)+('Swap - Encargos'!AC40)</f>
        <v>188</v>
      </c>
      <c r="Q123" s="4">
        <f>Forward!Q123+(-'Swap - Encargos'!$L40)+('Swap - Encargos'!AD40)</f>
        <v>175</v>
      </c>
      <c r="R123" s="4">
        <f>Forward!R123+(-'Swap - Encargos'!$L40)+('Swap - Encargos'!AE40)</f>
        <v>168</v>
      </c>
      <c r="S123" s="4">
        <f>Forward!S123+(-'Swap - Encargos'!$L40)+('Swap - Encargos'!AF40)</f>
        <v>163</v>
      </c>
      <c r="T123" s="4">
        <f>Forward!T123+(-'Swap - Encargos'!$L40)+('Swap - Encargos'!AG40)</f>
        <v>153</v>
      </c>
      <c r="U123" s="4">
        <f>Forward!U123</f>
        <v>0</v>
      </c>
      <c r="V123" s="6"/>
      <c r="W123" s="20">
        <f t="shared" si="0"/>
        <v>204.5</v>
      </c>
      <c r="X123" s="20">
        <f t="shared" si="1"/>
        <v>194.68636363636358</v>
      </c>
      <c r="Y123" s="23">
        <f t="shared" si="2"/>
        <v>191.1</v>
      </c>
      <c r="Z123" s="23">
        <f t="shared" si="3"/>
        <v>188.18878787878791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173.8</v>
      </c>
      <c r="AJ123" s="9">
        <f t="shared" si="8"/>
        <v>0.45942373777425327</v>
      </c>
      <c r="AK123" s="9">
        <f t="shared" si="9"/>
        <v>0.45942373777425327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Encargos'!$L41)+('Swap - Encargos'!AA41)</f>
        <v>313</v>
      </c>
      <c r="O124" s="4">
        <f>Forward!O124+(-'Swap - Encargos'!$L41)+('Swap - Encargos'!AB41)</f>
        <v>233</v>
      </c>
      <c r="P124" s="4">
        <f>Forward!P124+(-'Swap - Encargos'!$L41)+('Swap - Encargos'!AC41)</f>
        <v>197</v>
      </c>
      <c r="Q124" s="4">
        <f>Forward!Q124+(-'Swap - Encargos'!$L41)+('Swap - Encargos'!AD41)</f>
        <v>181</v>
      </c>
      <c r="R124" s="4">
        <f>Forward!R124+(-'Swap - Encargos'!$L41)+('Swap - Encargos'!AE41)</f>
        <v>176</v>
      </c>
      <c r="S124" s="4">
        <f>Forward!S124+(-'Swap - Encargos'!$L41)+('Swap - Encargos'!AF41)</f>
        <v>174</v>
      </c>
      <c r="T124" s="4">
        <f>Forward!T124+(-'Swap - Encargos'!$L41)+('Swap - Encargos'!AG41)</f>
        <v>161</v>
      </c>
      <c r="U124" s="4">
        <f>Forward!U124</f>
        <v>0</v>
      </c>
      <c r="V124" s="6"/>
      <c r="W124" s="20">
        <f t="shared" si="0"/>
        <v>240.33333333333334</v>
      </c>
      <c r="X124" s="20">
        <f t="shared" si="1"/>
        <v>194.68636363636358</v>
      </c>
      <c r="Y124" s="23">
        <f t="shared" si="2"/>
        <v>215.36666666666667</v>
      </c>
      <c r="Z124" s="23">
        <f t="shared" si="3"/>
        <v>188.18878787878791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137.96666666666667</v>
      </c>
      <c r="AJ124" s="9">
        <f t="shared" si="8"/>
        <v>0.36470173583575644</v>
      </c>
      <c r="AK124" s="9">
        <f t="shared" si="9"/>
        <v>0.36470173583575644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Encargos'!$L42)+('Swap - Encargos'!AA42)</f>
        <v>360</v>
      </c>
      <c r="O125" s="4">
        <f>Forward!O125+(-'Swap - Encargos'!$L42)+('Swap - Encargos'!AB42)</f>
        <v>263</v>
      </c>
      <c r="P125" s="4">
        <f>Forward!P125+(-'Swap - Encargos'!$L42)+('Swap - Encargos'!AC42)</f>
        <v>209</v>
      </c>
      <c r="Q125" s="4">
        <f>Forward!Q125+(-'Swap - Encargos'!$L42)+('Swap - Encargos'!AD42)</f>
        <v>192</v>
      </c>
      <c r="R125" s="4">
        <f>Forward!R125+(-'Swap - Encargos'!$L42)+('Swap - Encargos'!AE42)</f>
        <v>186</v>
      </c>
      <c r="S125" s="4">
        <f>Forward!S125+(-'Swap - Encargos'!$L42)+('Swap - Encargos'!AF42)</f>
        <v>180</v>
      </c>
      <c r="T125" s="4">
        <f>Forward!T125+(-'Swap - Encargos'!$L42)+('Swap - Encargos'!AG42)</f>
        <v>170</v>
      </c>
      <c r="U125" s="4">
        <f>Forward!U125</f>
        <v>0</v>
      </c>
      <c r="V125" s="6"/>
      <c r="W125" s="20">
        <f t="shared" si="0"/>
        <v>263.33333333333331</v>
      </c>
      <c r="X125" s="20">
        <f t="shared" si="1"/>
        <v>194.68636363636358</v>
      </c>
      <c r="Y125" s="23">
        <f t="shared" si="2"/>
        <v>233</v>
      </c>
      <c r="Z125" s="23">
        <f t="shared" si="3"/>
        <v>188.18878787878791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114.9666666666667</v>
      </c>
      <c r="AJ125" s="9">
        <f t="shared" si="8"/>
        <v>0.30390342761476791</v>
      </c>
      <c r="AK125" s="9">
        <f t="shared" si="9"/>
        <v>0.30390342761476791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Encargos'!$L43)+('Swap - Encargos'!AA43)</f>
        <v>348</v>
      </c>
      <c r="O126" s="4">
        <f>Forward!O126+(-'Swap - Encargos'!$L43)+('Swap - Encargos'!AB43)</f>
        <v>263</v>
      </c>
      <c r="P126" s="4">
        <f>Forward!P126+(-'Swap - Encargos'!$L43)+('Swap - Encargos'!AC43)</f>
        <v>212</v>
      </c>
      <c r="Q126" s="4">
        <f>Forward!Q126+(-'Swap - Encargos'!$L43)+('Swap - Encargos'!AD43)</f>
        <v>193</v>
      </c>
      <c r="R126" s="4">
        <f>Forward!R126+(-'Swap - Encargos'!$L43)+('Swap - Encargos'!AE43)</f>
        <v>188</v>
      </c>
      <c r="S126" s="4">
        <f>Forward!S126+(-'Swap - Encargos'!$L43)+('Swap - Encargos'!AF43)</f>
        <v>182</v>
      </c>
      <c r="T126" s="4">
        <f>Forward!T126+(-'Swap - Encargos'!$L43)+('Swap - Encargos'!AG43)</f>
        <v>172</v>
      </c>
      <c r="U126" s="4">
        <f>Forward!U126</f>
        <v>0</v>
      </c>
      <c r="V126" s="6"/>
      <c r="W126" s="20">
        <f t="shared" si="0"/>
        <v>257.11111111111109</v>
      </c>
      <c r="X126" s="20">
        <f t="shared" si="1"/>
        <v>194.68636363636358</v>
      </c>
      <c r="Y126" s="23">
        <f t="shared" si="2"/>
        <v>229.73333333333332</v>
      </c>
      <c r="Z126" s="23">
        <f t="shared" si="3"/>
        <v>188.18878787878791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121.18888888888893</v>
      </c>
      <c r="AJ126" s="9">
        <f t="shared" si="8"/>
        <v>0.32035127911416578</v>
      </c>
      <c r="AK126" s="9">
        <f t="shared" si="9"/>
        <v>0.32035127911416578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Encargos'!$L44)+('Swap - Encargos'!AA44)</f>
        <v>354</v>
      </c>
      <c r="O127" s="4">
        <f>Forward!O127+(-'Swap - Encargos'!$L44)+('Swap - Encargos'!AB44)</f>
        <v>274</v>
      </c>
      <c r="P127" s="4">
        <f>Forward!P127+(-'Swap - Encargos'!$L44)+('Swap - Encargos'!AC44)</f>
        <v>212</v>
      </c>
      <c r="Q127" s="4">
        <f>Forward!Q127+(-'Swap - Encargos'!$L44)+('Swap - Encargos'!AD44)</f>
        <v>194</v>
      </c>
      <c r="R127" s="4">
        <f>Forward!R127+(-'Swap - Encargos'!$L44)+('Swap - Encargos'!AE44)</f>
        <v>190</v>
      </c>
      <c r="S127" s="4">
        <f>Forward!S127+(-'Swap - Encargos'!$L44)+('Swap - Encargos'!AF44)</f>
        <v>183</v>
      </c>
      <c r="T127" s="4">
        <f>Forward!T127+(-'Swap - Encargos'!$L44)+('Swap - Encargos'!AG44)</f>
        <v>174</v>
      </c>
      <c r="U127" s="4">
        <f>Forward!U127</f>
        <v>0</v>
      </c>
      <c r="V127" s="6"/>
      <c r="W127" s="20">
        <f t="shared" si="0"/>
        <v>257.77777777777777</v>
      </c>
      <c r="X127" s="20">
        <f t="shared" si="1"/>
        <v>194.68636363636358</v>
      </c>
      <c r="Y127" s="23">
        <f t="shared" si="2"/>
        <v>230.55</v>
      </c>
      <c r="Z127" s="23">
        <f t="shared" si="3"/>
        <v>188.18878787878791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120.52222222222224</v>
      </c>
      <c r="AJ127" s="9">
        <f t="shared" si="8"/>
        <v>0.31858900931065881</v>
      </c>
      <c r="AK127" s="9">
        <f t="shared" si="9"/>
        <v>0.31858900931065881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Encargos'!$L45)+('Swap - Encargos'!AA45)</f>
        <v>306</v>
      </c>
      <c r="O128" s="4">
        <f>Forward!O128+(-'Swap - Encargos'!$L45)+('Swap - Encargos'!AB45)</f>
        <v>267</v>
      </c>
      <c r="P128" s="4">
        <f>Forward!P128+(-'Swap - Encargos'!$L45)+('Swap - Encargos'!AC45)</f>
        <v>217</v>
      </c>
      <c r="Q128" s="4">
        <f>Forward!Q128+(-'Swap - Encargos'!$L45)+('Swap - Encargos'!AD45)</f>
        <v>197</v>
      </c>
      <c r="R128" s="4">
        <f>Forward!R128+(-'Swap - Encargos'!$L45)+('Swap - Encargos'!AE45)</f>
        <v>189</v>
      </c>
      <c r="S128" s="4">
        <f>Forward!S128+(-'Swap - Encargos'!$L45)+('Swap - Encargos'!AF45)</f>
        <v>185</v>
      </c>
      <c r="T128" s="4">
        <f>Forward!T128+(-'Swap - Encargos'!$L45)+('Swap - Encargos'!AG45)</f>
        <v>175</v>
      </c>
      <c r="U128" s="4">
        <f>Forward!U128</f>
        <v>0</v>
      </c>
      <c r="V128" s="6"/>
      <c r="W128" s="20">
        <f t="shared" si="0"/>
        <v>245.16666666666666</v>
      </c>
      <c r="X128" s="20">
        <f t="shared" si="1"/>
        <v>194.68636363636358</v>
      </c>
      <c r="Y128" s="23">
        <f t="shared" si="2"/>
        <v>223.1</v>
      </c>
      <c r="Z128" s="23">
        <f t="shared" si="3"/>
        <v>188.18878787878791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133.13333333333335</v>
      </c>
      <c r="AJ128" s="9">
        <f t="shared" si="8"/>
        <v>0.35192527976033133</v>
      </c>
      <c r="AK128" s="9">
        <f t="shared" si="9"/>
        <v>0.35192527976033133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Encargos'!$L46)+('Swap - Encargos'!AA46)</f>
        <v>285</v>
      </c>
      <c r="O129" s="4">
        <f>Forward!O129+(-'Swap - Encargos'!$L46)+('Swap - Encargos'!AB46)</f>
        <v>259</v>
      </c>
      <c r="P129" s="4">
        <f>Forward!P129+(-'Swap - Encargos'!$L46)+('Swap - Encargos'!AC46)</f>
        <v>216</v>
      </c>
      <c r="Q129" s="4">
        <f>Forward!Q129+(-'Swap - Encargos'!$L46)+('Swap - Encargos'!AD46)</f>
        <v>195</v>
      </c>
      <c r="R129" s="4">
        <f>Forward!R129+(-'Swap - Encargos'!$L46)+('Swap - Encargos'!AE46)</f>
        <v>190</v>
      </c>
      <c r="S129" s="4">
        <f>Forward!S129+(-'Swap - Encargos'!$L46)+('Swap - Encargos'!AF46)</f>
        <v>186</v>
      </c>
      <c r="T129" s="4">
        <f>Forward!T129+(-'Swap - Encargos'!$L46)+('Swap - Encargos'!AG46)</f>
        <v>178</v>
      </c>
      <c r="U129" s="4">
        <f>Forward!U129</f>
        <v>0</v>
      </c>
      <c r="V129" s="6"/>
      <c r="W129" s="20">
        <f t="shared" si="0"/>
        <v>235.83333333333334</v>
      </c>
      <c r="X129" s="20">
        <f t="shared" si="1"/>
        <v>194.68636363636358</v>
      </c>
      <c r="Y129" s="23">
        <f t="shared" si="2"/>
        <v>217.45</v>
      </c>
      <c r="Z129" s="23">
        <f t="shared" si="3"/>
        <v>188.18878787878791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142.46666666666667</v>
      </c>
      <c r="AJ129" s="9">
        <f t="shared" si="8"/>
        <v>0.37659705700942814</v>
      </c>
      <c r="AK129" s="9">
        <f t="shared" si="9"/>
        <v>0.37659705700942814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Encargos'!$L47)+('Swap - Encargos'!AA47)</f>
        <v>323</v>
      </c>
      <c r="O130" s="4">
        <f>Forward!O130+(-'Swap - Encargos'!$L47)+('Swap - Encargos'!AB47)</f>
        <v>281</v>
      </c>
      <c r="P130" s="4">
        <f>Forward!P130+(-'Swap - Encargos'!$L47)+('Swap - Encargos'!AC47)</f>
        <v>232</v>
      </c>
      <c r="Q130" s="4">
        <f>Forward!Q130+(-'Swap - Encargos'!$L47)+('Swap - Encargos'!AD47)</f>
        <v>211</v>
      </c>
      <c r="R130" s="4">
        <f>Forward!R130+(-'Swap - Encargos'!$L47)+('Swap - Encargos'!AE47)</f>
        <v>206</v>
      </c>
      <c r="S130" s="4">
        <f>Forward!S130+(-'Swap - Encargos'!$L47)+('Swap - Encargos'!AF47)</f>
        <v>201</v>
      </c>
      <c r="T130" s="4">
        <f>Forward!T130+(-'Swap - Encargos'!$L47)+('Swap - Encargos'!AG47)</f>
        <v>191</v>
      </c>
      <c r="U130" s="4">
        <f>Forward!U130</f>
        <v>0</v>
      </c>
      <c r="V130" s="6"/>
      <c r="W130" s="20">
        <f t="shared" si="0"/>
        <v>253.77777777777777</v>
      </c>
      <c r="X130" s="20">
        <f t="shared" si="1"/>
        <v>194.68636363636358</v>
      </c>
      <c r="Y130" s="23">
        <f t="shared" si="2"/>
        <v>234.33333333333334</v>
      </c>
      <c r="Z130" s="23">
        <f t="shared" si="3"/>
        <v>188.18878787878791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124.52222222222224</v>
      </c>
      <c r="AJ130" s="9">
        <f t="shared" si="8"/>
        <v>0.32916262813170033</v>
      </c>
      <c r="AK130" s="9">
        <f t="shared" si="9"/>
        <v>0.32916262813170033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Encargos'!$L48)+('Swap - Encargos'!AA48)</f>
        <v>312</v>
      </c>
      <c r="O131" s="4">
        <f>Forward!O131+(-'Swap - Encargos'!$L48)+('Swap - Encargos'!AB48)</f>
        <v>271</v>
      </c>
      <c r="P131" s="4">
        <f>Forward!P131+(-'Swap - Encargos'!$L48)+('Swap - Encargos'!AC48)</f>
        <v>233</v>
      </c>
      <c r="Q131" s="4">
        <f>Forward!Q131+(-'Swap - Encargos'!$L48)+('Swap - Encargos'!AD48)</f>
        <v>223</v>
      </c>
      <c r="R131" s="4">
        <f>Forward!R131+(-'Swap - Encargos'!$L48)+('Swap - Encargos'!AE48)</f>
        <v>215</v>
      </c>
      <c r="S131" s="4">
        <f>Forward!S131+(-'Swap - Encargos'!$L48)+('Swap - Encargos'!AF48)</f>
        <v>210</v>
      </c>
      <c r="T131" s="4">
        <f>Forward!T131+(-'Swap - Encargos'!$L48)+('Swap - Encargos'!AG48)</f>
        <v>203</v>
      </c>
      <c r="U131" s="4">
        <f>Forward!U131</f>
        <v>0</v>
      </c>
      <c r="V131" s="6"/>
      <c r="W131" s="20">
        <f t="shared" si="0"/>
        <v>249.75</v>
      </c>
      <c r="X131" s="20">
        <f t="shared" si="1"/>
        <v>194.68636363636358</v>
      </c>
      <c r="Y131" s="23">
        <f t="shared" si="2"/>
        <v>235.5</v>
      </c>
      <c r="Z131" s="23">
        <f t="shared" si="3"/>
        <v>188.18878787878791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128.55000000000001</v>
      </c>
      <c r="AJ131" s="9">
        <f t="shared" si="8"/>
        <v>0.33980967486122127</v>
      </c>
      <c r="AK131" s="9">
        <f>IF(AJ131&gt;0,AJ131,0)</f>
        <v>0.33980967486122127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Encargos'!$L49)+('Swap - Encargos'!AA49)</f>
        <v>287</v>
      </c>
      <c r="O132" s="4">
        <f>Forward!O132+(-'Swap - Encargos'!$L49)+('Swap - Encargos'!AB49)</f>
        <v>270</v>
      </c>
      <c r="P132" s="4">
        <f>Forward!P132+(-'Swap - Encargos'!$L49)+('Swap - Encargos'!AC49)</f>
        <v>223</v>
      </c>
      <c r="Q132" s="4">
        <f>Forward!Q132+(-'Swap - Encargos'!$L49)+('Swap - Encargos'!AD49)</f>
        <v>215</v>
      </c>
      <c r="R132" s="4">
        <f>Forward!R132+(-'Swap - Encargos'!$L49)+('Swap - Encargos'!AE49)</f>
        <v>211</v>
      </c>
      <c r="S132" s="4">
        <f>Forward!S132+(-'Swap - Encargos'!$L49)+('Swap - Encargos'!AF49)</f>
        <v>206</v>
      </c>
      <c r="T132" s="4">
        <f>Forward!T132+(-'Swap - Encargos'!$L49)+('Swap - Encargos'!AG49)</f>
        <v>195</v>
      </c>
      <c r="U132" s="4">
        <f>Forward!U132</f>
        <v>0</v>
      </c>
      <c r="V132" s="6"/>
      <c r="W132" s="20">
        <f t="shared" si="0"/>
        <v>240</v>
      </c>
      <c r="X132" s="20">
        <f t="shared" si="1"/>
        <v>194.68636363636358</v>
      </c>
      <c r="Y132" s="23">
        <f t="shared" si="2"/>
        <v>227.7</v>
      </c>
      <c r="Z132" s="23">
        <f t="shared" si="3"/>
        <v>188.18878787878791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138.30000000000001</v>
      </c>
      <c r="AJ132" s="9">
        <f t="shared" si="8"/>
        <v>0.36558287073750995</v>
      </c>
      <c r="AK132" s="9">
        <f>IF(AJ132&gt;0,AJ132,0)</f>
        <v>0.36558287073750995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Encargos'!$L50)+('Swap - Encargos'!AA50)</f>
        <v>305</v>
      </c>
      <c r="O133" s="4">
        <f>Forward!O133+(-'Swap - Encargos'!$L50)+('Swap - Encargos'!AB50)</f>
        <v>307</v>
      </c>
      <c r="P133" s="4">
        <f>Forward!P133+(-'Swap - Encargos'!$L50)+('Swap - Encargos'!AC50)</f>
        <v>256</v>
      </c>
      <c r="Q133" s="4">
        <f>Forward!Q133+(-'Swap - Encargos'!$L50)+('Swap - Encargos'!AD50)</f>
        <v>250</v>
      </c>
      <c r="R133" s="4">
        <f>Forward!R133+(-'Swap - Encargos'!$L50)+('Swap - Encargos'!AE50)</f>
        <v>223</v>
      </c>
      <c r="S133" s="4">
        <f>Forward!S133+(-'Swap - Encargos'!$L50)+('Swap - Encargos'!AF50)</f>
        <v>197</v>
      </c>
      <c r="T133" s="4">
        <f>Forward!T133+(-'Swap - Encargos'!$L50)+('Swap - Encargos'!AG50)</f>
        <v>186</v>
      </c>
      <c r="U133" s="4">
        <f>Forward!U133</f>
        <v>0</v>
      </c>
      <c r="V133" s="6"/>
      <c r="W133" s="20">
        <f t="shared" si="0"/>
        <v>272.52777777777777</v>
      </c>
      <c r="X133" s="20">
        <f t="shared" si="1"/>
        <v>194.68636363636358</v>
      </c>
      <c r="Y133" s="23">
        <f t="shared" si="2"/>
        <v>248.4</v>
      </c>
      <c r="Z133" s="23">
        <f t="shared" si="3"/>
        <v>188.18878787878791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105.77222222222224</v>
      </c>
      <c r="AJ133" s="9">
        <f t="shared" si="8"/>
        <v>0.2795987899080683</v>
      </c>
      <c r="AK133" s="9">
        <f>IF(AJ133&gt;0,AJ133,0)</f>
        <v>0.2795987899080683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Encargos'!$L51)+('Swap - Encargos'!AB51)</f>
        <v>355</v>
      </c>
      <c r="P134" s="4">
        <f>Forward!P134+(-'Swap - Encargos'!$L51)+('Swap - Encargos'!AC51)</f>
        <v>287</v>
      </c>
      <c r="Q134" s="4">
        <f>Forward!Q134+(-'Swap - Encargos'!$L51)+('Swap - Encargos'!AD51)</f>
        <v>266</v>
      </c>
      <c r="R134" s="4">
        <f>Forward!R134+(-'Swap - Encargos'!$L51)+('Swap - Encargos'!AE51)</f>
        <v>248</v>
      </c>
      <c r="S134" s="4">
        <f>Forward!S134+(-'Swap - Encargos'!$L51)+('Swap - Encargos'!AF51)</f>
        <v>208</v>
      </c>
      <c r="T134" s="4">
        <f>Forward!T134+(-'Swap - Encargos'!$L51)+('Swap - Encargos'!AG51)</f>
        <v>196</v>
      </c>
      <c r="U134" s="4">
        <f>Forward!U134</f>
        <v>0</v>
      </c>
      <c r="V134" s="6"/>
      <c r="W134" s="20">
        <f t="shared" si="0"/>
        <v>302.66666666666669</v>
      </c>
      <c r="X134" s="20">
        <f t="shared" si="1"/>
        <v>194.68636363636358</v>
      </c>
      <c r="Y134" s="23">
        <f t="shared" si="2"/>
        <v>272.8</v>
      </c>
      <c r="Z134" s="23">
        <f t="shared" si="3"/>
        <v>188.18878787878791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87.333333333333314</v>
      </c>
      <c r="AJ134" s="9">
        <f t="shared" si="8"/>
        <v>0.22393162393162389</v>
      </c>
      <c r="AK134" s="9">
        <f>IF(AJ134&gt;0,AJ134,0)</f>
        <v>0.22393162393162389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Encargos'!$L52)+('Swap - Encargos'!AB52)</f>
        <v>428</v>
      </c>
      <c r="P135" s="4">
        <f>Forward!P135+(-'Swap - Encargos'!$L52)+('Swap - Encargos'!AC52)</f>
        <v>307</v>
      </c>
      <c r="Q135" s="4">
        <f>Forward!Q135+(-'Swap - Encargos'!$L52)+('Swap - Encargos'!AD52)</f>
        <v>290</v>
      </c>
      <c r="R135" s="4">
        <f>Forward!R135+(-'Swap - Encargos'!$L52)+('Swap - Encargos'!AE52)</f>
        <v>262</v>
      </c>
      <c r="S135" s="4">
        <f>Forward!S135+(-'Swap - Encargos'!$L52)+('Swap - Encargos'!AF52)</f>
        <v>238</v>
      </c>
      <c r="T135" s="4">
        <f>Forward!T135+(-'Swap - Encargos'!$L52)+('Swap - Encargos'!AG52)</f>
        <v>201</v>
      </c>
      <c r="U135" s="4">
        <f>Forward!U135</f>
        <v>0</v>
      </c>
      <c r="V135" s="6"/>
      <c r="W135" s="20">
        <f t="shared" si="0"/>
        <v>337.05555555555554</v>
      </c>
      <c r="X135" s="20">
        <f t="shared" si="1"/>
        <v>194.68636363636358</v>
      </c>
      <c r="Y135" s="23">
        <f t="shared" si="2"/>
        <v>301.21666666666664</v>
      </c>
      <c r="Z135" s="23">
        <f t="shared" si="3"/>
        <v>188.18878787878791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52.944444444444457</v>
      </c>
      <c r="AJ135" s="9">
        <f>(AE135-W135)/AE135</f>
        <v>0.13575498575498579</v>
      </c>
      <c r="AK135" s="9">
        <f>IF(AJ135&gt;0,AJ135,0)</f>
        <v>0.13575498575498579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Encargos'!$L53)+('Swap - Encargos'!AB53)</f>
        <v>393</v>
      </c>
      <c r="P136" s="4">
        <f>Forward!P136+(-'Swap - Encargos'!$L53)+('Swap - Encargos'!AC53)</f>
        <v>288</v>
      </c>
      <c r="Q136" s="4">
        <f>Forward!Q136+(-'Swap - Encargos'!$L53)+('Swap - Encargos'!AD53)</f>
        <v>274</v>
      </c>
      <c r="R136" s="4">
        <f>Forward!R136+(-'Swap - Encargos'!$L53)+('Swap - Encargos'!AE53)</f>
        <v>253</v>
      </c>
      <c r="S136" s="4">
        <f>Forward!S136+(-'Swap - Encargos'!$L53)+('Swap - Encargos'!AF53)</f>
        <v>232</v>
      </c>
      <c r="T136" s="4">
        <f>Forward!T136+(-'Swap - Encargos'!$L53)+('Swap - Encargos'!AG53)</f>
        <v>210</v>
      </c>
      <c r="U136" s="4">
        <f>Forward!U136</f>
        <v>0</v>
      </c>
      <c r="V136" s="6"/>
      <c r="W136" s="20">
        <f t="shared" si="0"/>
        <v>310.55555555555554</v>
      </c>
      <c r="X136" s="20">
        <f t="shared" si="1"/>
        <v>194.68636363636358</v>
      </c>
      <c r="Y136" s="23">
        <f t="shared" si="2"/>
        <v>281.89999999999998</v>
      </c>
      <c r="Z136" s="23">
        <f t="shared" si="3"/>
        <v>188.18878787878791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79.444444444444457</v>
      </c>
      <c r="AJ136" s="9">
        <f t="shared" ref="AJ136:AJ139" si="18">(AE136-W136)/AE136</f>
        <v>0.20370370370370375</v>
      </c>
      <c r="AK136" s="9">
        <f t="shared" ref="AK136:AK139" si="19">IF(AJ136&gt;0,AJ136,0)</f>
        <v>0.20370370370370375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Encargos'!$L54)+('Swap - Encargos'!AB54)</f>
        <v>318</v>
      </c>
      <c r="P137" s="4">
        <f>Forward!P137+(-'Swap - Encargos'!$L54)+('Swap - Encargos'!AC54)</f>
        <v>289</v>
      </c>
      <c r="Q137" s="4">
        <f>Forward!Q137+(-'Swap - Encargos'!$L54)+('Swap - Encargos'!AD54)</f>
        <v>272</v>
      </c>
      <c r="R137" s="4">
        <f>Forward!R137+(-'Swap - Encargos'!$L54)+('Swap - Encargos'!AE54)</f>
        <v>249</v>
      </c>
      <c r="S137" s="4">
        <f>Forward!S137+(-'Swap - Encargos'!$L54)+('Swap - Encargos'!AF54)</f>
        <v>224</v>
      </c>
      <c r="T137" s="4">
        <f>Forward!T137+(-'Swap - Encargos'!$L54)+('Swap - Encargos'!AG54)</f>
        <v>205</v>
      </c>
      <c r="U137" s="4">
        <f>Forward!U137</f>
        <v>0</v>
      </c>
      <c r="V137" s="4"/>
      <c r="W137" s="20">
        <f t="shared" si="0"/>
        <v>287.25</v>
      </c>
      <c r="X137" s="20">
        <f t="shared" si="1"/>
        <v>194.68636363636358</v>
      </c>
      <c r="Y137" s="23">
        <f t="shared" si="2"/>
        <v>264.75</v>
      </c>
      <c r="Z137" s="23">
        <f t="shared" si="3"/>
        <v>188.18878787878791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102.75</v>
      </c>
      <c r="AJ137" s="9">
        <f t="shared" si="18"/>
        <v>0.26346153846153847</v>
      </c>
      <c r="AK137" s="9">
        <f t="shared" si="19"/>
        <v>0.26346153846153847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Encargos'!$L55)+('Swap - Encargos'!AB55)</f>
        <v>327</v>
      </c>
      <c r="P138" s="4">
        <f>Forward!P138+(-'Swap - Encargos'!$L55)+('Swap - Encargos'!AC55)</f>
        <v>310</v>
      </c>
      <c r="Q138" s="4">
        <f>Forward!Q138+(-'Swap - Encargos'!$L55)+('Swap - Encargos'!AD55)</f>
        <v>283</v>
      </c>
      <c r="R138" s="4">
        <f>Forward!R138+(-'Swap - Encargos'!$L55)+('Swap - Encargos'!AE55)</f>
        <v>257</v>
      </c>
      <c r="S138" s="4">
        <f>Forward!S138+(-'Swap - Encargos'!$L55)+('Swap - Encargos'!AF55)</f>
        <v>240</v>
      </c>
      <c r="T138" s="4">
        <f>Forward!T138+(-'Swap - Encargos'!$L55)+('Swap - Encargos'!AG55)</f>
        <v>210</v>
      </c>
      <c r="U138" s="4">
        <f>Forward!U138</f>
        <v>0</v>
      </c>
      <c r="V138" s="4"/>
      <c r="W138" s="20">
        <f t="shared" si="0"/>
        <v>298.88888888888891</v>
      </c>
      <c r="X138" s="20">
        <f t="shared" si="1"/>
        <v>194.68636363636358</v>
      </c>
      <c r="Y138" s="23">
        <f t="shared" si="2"/>
        <v>275.60000000000002</v>
      </c>
      <c r="Z138" s="23">
        <f t="shared" si="3"/>
        <v>188.18878787878791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91.111111111111086</v>
      </c>
      <c r="AJ138" s="9">
        <f t="shared" si="18"/>
        <v>0.23361823361823356</v>
      </c>
      <c r="AK138" s="9">
        <f t="shared" si="19"/>
        <v>0.23361823361823356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Encargos'!$L56)+('Swap - Encargos'!AB56)</f>
        <v>304</v>
      </c>
      <c r="P139" s="4">
        <f>Forward!P139+(-'Swap - Encargos'!$L56)+('Swap - Encargos'!AC56)</f>
        <v>304</v>
      </c>
      <c r="Q139" s="4">
        <f>Forward!Q139+(-'Swap - Encargos'!$L56)+('Swap - Encargos'!AD56)</f>
        <v>285</v>
      </c>
      <c r="R139" s="4">
        <f>Forward!R139+(-'Swap - Encargos'!$L56)+('Swap - Encargos'!AE56)</f>
        <v>261</v>
      </c>
      <c r="S139" s="4">
        <f>Forward!S139+(-'Swap - Encargos'!$L56)+('Swap - Encargos'!AF56)</f>
        <v>242</v>
      </c>
      <c r="T139" s="4">
        <f>Forward!T139+(-'Swap - Encargos'!$L56)+('Swap - Encargos'!AG56)</f>
        <v>213</v>
      </c>
      <c r="U139" s="4">
        <f>Forward!U139</f>
        <v>0</v>
      </c>
      <c r="V139" s="4"/>
      <c r="W139" s="20">
        <f t="shared" si="0"/>
        <v>291.69444444444446</v>
      </c>
      <c r="X139" s="20">
        <f t="shared" si="1"/>
        <v>194.68636363636358</v>
      </c>
      <c r="Y139" s="23">
        <f t="shared" si="2"/>
        <v>271.61666666666667</v>
      </c>
      <c r="Z139" s="23">
        <f t="shared" si="3"/>
        <v>188.18878787878791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98.305555555555543</v>
      </c>
      <c r="AJ139" s="9">
        <f t="shared" si="18"/>
        <v>0.25206552706552704</v>
      </c>
      <c r="AK139" s="9">
        <f t="shared" si="19"/>
        <v>0.25206552706552704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Encargos'!$L57)+('Swap - Encargos'!AB57)</f>
        <v>260</v>
      </c>
      <c r="P140" s="4">
        <f>Forward!P140+(-'Swap - Encargos'!$L57)+('Swap - Encargos'!AC57)</f>
        <v>305</v>
      </c>
      <c r="Q140" s="4">
        <f>Forward!Q140+(-'Swap - Encargos'!$L57)+('Swap - Encargos'!AD57)</f>
        <v>279</v>
      </c>
      <c r="R140" s="4">
        <f>Forward!R140+(-'Swap - Encargos'!$L57)+('Swap - Encargos'!AE57)</f>
        <v>252</v>
      </c>
      <c r="S140" s="4">
        <f>Forward!S140+(-'Swap - Encargos'!$L57)+('Swap - Encargos'!AF57)</f>
        <v>236</v>
      </c>
      <c r="T140" s="4">
        <f>Forward!T140+(-'Swap - Encargos'!$L57)+('Swap - Encargos'!AG57)</f>
        <v>213</v>
      </c>
      <c r="U140" s="4">
        <f>Forward!U140</f>
        <v>0</v>
      </c>
      <c r="V140" s="4"/>
      <c r="W140" s="20">
        <f t="shared" si="0"/>
        <v>280</v>
      </c>
      <c r="X140" s="20">
        <f t="shared" si="1"/>
        <v>194.68636363636358</v>
      </c>
      <c r="Y140" s="23">
        <f t="shared" si="2"/>
        <v>261.7</v>
      </c>
      <c r="Z140" s="23">
        <f t="shared" si="3"/>
        <v>188.18878787878791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110</v>
      </c>
      <c r="AJ140" s="9">
        <f t="shared" ref="AJ140" si="23">(AE140-W140)/AE140</f>
        <v>0.28205128205128205</v>
      </c>
      <c r="AK140" s="9">
        <f t="shared" ref="AK140" si="24">IF(AJ140&gt;0,AJ140,0)</f>
        <v>0.28205128205128205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9B6FB-7635-4D36-A2E5-61AFE282E185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Encargos'!$L3)*(1+SUM($B86:$B$228))+('Swap - Encargos'!X3)*(1+SUM($B86:$B$228))</f>
        <v>254.65439999999998</v>
      </c>
      <c r="L86" s="4">
        <f>Forward!L86*(1+SUM($B86:$B$228))+(-'Swap - Encargos'!C3-'Swap - Encargos'!$L3)*(1+SUM($B86:$B$228))+('Swap - Encargos'!Y3)*(1+SUM($B86:$B$228))</f>
        <v>266.89739999999995</v>
      </c>
      <c r="M86" s="4">
        <f>Forward!M86*(1+SUM($B86:$B$228))+(-'Swap - Encargos'!D3-'Swap - Encargos'!$L3)*(1+SUM($B86:$B$228))+('Swap - Encargos'!Z3)*(1+SUM($B86:$B$228))</f>
        <v>238.73850000000002</v>
      </c>
      <c r="N86" s="4">
        <f>Forward!N86*(1+SUM($B86:$B$228))+(-'Swap - Encargos'!E3-'Swap - Encargos'!$L3)*(1+SUM($B86:$B$228))+('Swap - Encargos'!AA3)*(1+SUM($B86:$B$228))</f>
        <v>224.04689999999997</v>
      </c>
      <c r="O86" s="4">
        <f>Forward!O86*(1+SUM($B86:$B$228))+(-'Swap - Encargos'!F3-'Swap - Encargos'!$L3)*(1+SUM($B86:$B$228))+('Swap - Encargos'!AB3)*(1+SUM($B86:$B$228))</f>
        <v>214.2525</v>
      </c>
      <c r="P86" s="4">
        <f>Forward!P86*(1+SUM($B86:$B$228))+(-'Swap - Encargos'!G3-'Swap - Encargos'!$L3)*(1+SUM($B86:$B$228))+('Swap - Encargos'!AC3)*(1+SUM($B86:$B$228))</f>
        <v>211.80389999999997</v>
      </c>
      <c r="Q86" s="4">
        <f>Forward!Q86*(1+SUM($B86:$B$228))+(-'Swap - Encargos'!H3-'Swap - Encargos'!$L3)*(1+SUM($B86:$B$228))+('Swap - Encargos'!AD3)*(1+SUM($B86:$B$228))</f>
        <v>205.6824</v>
      </c>
      <c r="R86" s="4">
        <f>Forward!R86*(1+SUM($B86:$B$228))+(-'Swap - Encargos'!I3-'Swap - Encargos'!$L3)*(1+SUM($B86:$B$228))+('Swap - Encargos'!AE3)*(1+SUM($B86:$B$228))</f>
        <v>199.5609</v>
      </c>
      <c r="S86" s="4">
        <f>Forward!S86*(1+SUM($B86:$B$228))+(-'Swap - Encargos'!J3-'Swap - Encargos'!$L3)*(1+SUM($B86:$B$228))+('Swap - Encargos'!AF3)*(1+SUM($B86:$B$228))</f>
        <v>194.66369999999998</v>
      </c>
      <c r="T86" s="4">
        <f>Forward!T86*(1+SUM($B86:$B$228))+(-'Swap - Encargos'!K3-'Swap - Encargos'!$L3)*(1+SUM($B86:$B$228))+('Swap - Encargos'!AG3)*(1+SUM($B86:$B$228))</f>
        <v>188.54220000000001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253.43009999999998</v>
      </c>
      <c r="X86" s="20">
        <f t="shared" ref="X86:X140" si="1">AVERAGE($W$2:$W$198)</f>
        <v>196.17440585858586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239.71793999999997</v>
      </c>
      <c r="Z86" s="23">
        <f t="shared" ref="Z86:Z140" si="3">AVERAGE($Y$2:$Y$198)</f>
        <v>193.09371306060609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121.20569999999998</v>
      </c>
      <c r="AJ86" s="9">
        <f t="shared" ref="AJ86:AJ134" si="8">(AE86-W86)/AE86</f>
        <v>0.32352941176470584</v>
      </c>
      <c r="AK86" s="9">
        <f t="shared" ref="AK86:AK130" si="9">IF(AJ86&gt;0,AJ86,0)</f>
        <v>0.32352941176470584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Encargos'!$L4)*(1+SUM($B87:$B$228))+('Swap - Encargos'!X4)*(1+SUM($B87:$B$228))</f>
        <v>168.20820000000003</v>
      </c>
      <c r="L87" s="4">
        <f>Forward!L87*(1+SUM($B87:$B$228))+(-'Swap - Encargos'!C4-'Swap - Encargos'!$L4)*(1+SUM($B87:$B$228))+('Swap - Encargos'!Y4)*(1+SUM($B87:$B$228))</f>
        <v>247.4367</v>
      </c>
      <c r="M87" s="4">
        <f>Forward!M87*(1+SUM($B87:$B$228))+(-'Swap - Encargos'!D4-'Swap - Encargos'!$L4)*(1+SUM($B87:$B$228))+('Swap - Encargos'!Z4)*(1+SUM($B87:$B$228))</f>
        <v>243.78</v>
      </c>
      <c r="N87" s="4">
        <f>Forward!N87*(1+SUM($B87:$B$228))+(-'Swap - Encargos'!E4-'Swap - Encargos'!$L4)*(1+SUM($B87:$B$228))+('Swap - Encargos'!AA4)*(1+SUM($B87:$B$228))</f>
        <v>223.05869999999999</v>
      </c>
      <c r="O87" s="4">
        <f>Forward!O87*(1+SUM($B87:$B$228))+(-'Swap - Encargos'!F4-'Swap - Encargos'!$L4)*(1+SUM($B87:$B$228))+('Swap - Encargos'!AB4)*(1+SUM($B87:$B$228))</f>
        <v>216.96420000000001</v>
      </c>
      <c r="P87" s="4">
        <f>Forward!P87*(1+SUM($B87:$B$228))+(-'Swap - Encargos'!G4-'Swap - Encargos'!$L4)*(1+SUM($B87:$B$228))+('Swap - Encargos'!AC4)*(1+SUM($B87:$B$228))</f>
        <v>212.08860000000001</v>
      </c>
      <c r="Q87" s="4">
        <f>Forward!Q87*(1+SUM($B87:$B$228))+(-'Swap - Encargos'!H4-'Swap - Encargos'!$L4)*(1+SUM($B87:$B$228))+('Swap - Encargos'!AD4)*(1+SUM($B87:$B$228))</f>
        <v>208.43190000000001</v>
      </c>
      <c r="R87" s="4">
        <f>Forward!R87*(1+SUM($B87:$B$228))+(-'Swap - Encargos'!I4-'Swap - Encargos'!$L4)*(1+SUM($B87:$B$228))+('Swap - Encargos'!AE4)*(1+SUM($B87:$B$228))</f>
        <v>201.11849999999998</v>
      </c>
      <c r="S87" s="4">
        <f>Forward!S87*(1+SUM($B87:$B$228))+(-'Swap - Encargos'!J4-'Swap - Encargos'!$L4)*(1+SUM($B87:$B$228))+('Swap - Encargos'!AF4)*(1+SUM($B87:$B$228))</f>
        <v>195.024</v>
      </c>
      <c r="T87" s="4">
        <f>Forward!T87*(1+SUM($B87:$B$228))+(-'Swap - Encargos'!K4-'Swap - Encargos'!$L4)*(1+SUM($B87:$B$228))+('Swap - Encargos'!AG4)*(1+SUM($B87:$B$228))</f>
        <v>190.14840000000001</v>
      </c>
      <c r="U87" s="4">
        <f>Forward!U87*(1+SUM($B87:$B$228))</f>
        <v>0</v>
      </c>
      <c r="V87" s="6"/>
      <c r="W87" s="20">
        <f t="shared" si="0"/>
        <v>221.33192500000001</v>
      </c>
      <c r="X87" s="20">
        <f t="shared" si="1"/>
        <v>196.17440585858586</v>
      </c>
      <c r="Y87" s="23">
        <f t="shared" si="2"/>
        <v>220.62090000000001</v>
      </c>
      <c r="Z87" s="23">
        <f t="shared" si="3"/>
        <v>193.09371306060609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153.30387499999995</v>
      </c>
      <c r="AJ87" s="9">
        <f t="shared" si="8"/>
        <v>0.409207755905869</v>
      </c>
      <c r="AK87" s="9">
        <f t="shared" si="9"/>
        <v>0.409207755905869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Encargos'!$L5)*(1+SUM($B88:$B$228))+('Swap - Encargos'!X5)*(1+SUM($B88:$B$228))</f>
        <v>213.95760000000001</v>
      </c>
      <c r="L88" s="4">
        <f>Forward!L88*(1+SUM($B88:$B$228))+(-'Swap - Encargos'!C5-'Swap - Encargos'!$L5)*(1+SUM($B88:$B$228))+('Swap - Encargos'!Y5)*(1+SUM($B88:$B$228))</f>
        <v>282.85919999999999</v>
      </c>
      <c r="M88" s="4">
        <f>Forward!M88*(1+SUM($B88:$B$228))+(-'Swap - Encargos'!D5-'Swap - Encargos'!$L5)*(1+SUM($B88:$B$228))+('Swap - Encargos'!Z5)*(1+SUM($B88:$B$228))</f>
        <v>247.80400000000003</v>
      </c>
      <c r="N88" s="4">
        <f>Forward!N88*(1+SUM($B88:$B$228))+(-'Swap - Encargos'!E5-'Swap - Encargos'!$L5)*(1+SUM($B88:$B$228))+('Swap - Encargos'!AA5)*(1+SUM($B88:$B$228))</f>
        <v>217.58400000000003</v>
      </c>
      <c r="O88" s="4">
        <f>Forward!O88*(1+SUM($B88:$B$228))+(-'Swap - Encargos'!F5-'Swap - Encargos'!$L5)*(1+SUM($B88:$B$228))+('Swap - Encargos'!AB5)*(1+SUM($B88:$B$228))</f>
        <v>216.37520000000004</v>
      </c>
      <c r="P88" s="4">
        <f>Forward!P88*(1+SUM($B88:$B$228))+(-'Swap - Encargos'!G5-'Swap - Encargos'!$L5)*(1+SUM($B88:$B$228))+('Swap - Encargos'!AC5)*(1+SUM($B88:$B$228))</f>
        <v>207.91360000000003</v>
      </c>
      <c r="Q88" s="4">
        <f>Forward!Q88*(1+SUM($B88:$B$228))+(-'Swap - Encargos'!H5-'Swap - Encargos'!$L5)*(1+SUM($B88:$B$228))+('Swap - Encargos'!AD5)*(1+SUM($B88:$B$228))</f>
        <v>203.07839999999999</v>
      </c>
      <c r="R88" s="4">
        <f>Forward!R88*(1+SUM($B88:$B$228))+(-'Swap - Encargos'!I5-'Swap - Encargos'!$L5)*(1+SUM($B88:$B$228))+('Swap - Encargos'!AE5)*(1+SUM($B88:$B$228))</f>
        <v>200.66080000000002</v>
      </c>
      <c r="S88" s="4">
        <f>Forward!S88*(1+SUM($B88:$B$228))+(-'Swap - Encargos'!J5-'Swap - Encargos'!$L5)*(1+SUM($B88:$B$228))+('Swap - Encargos'!AF5)*(1+SUM($B88:$B$228))</f>
        <v>195.82560000000001</v>
      </c>
      <c r="T88" s="4">
        <f>Forward!T88*(1+SUM($B88:$B$228))+(-'Swap - Encargos'!K5-'Swap - Encargos'!$L5)*(1+SUM($B88:$B$228))+('Swap - Encargos'!AG5)*(1+SUM($B88:$B$228))</f>
        <v>188.5728</v>
      </c>
      <c r="U88" s="4">
        <f>Forward!U88*(1+SUM($B88:$B$228))</f>
        <v>0</v>
      </c>
      <c r="V88" s="6"/>
      <c r="W88" s="20">
        <f t="shared" si="0"/>
        <v>248.4084</v>
      </c>
      <c r="X88" s="20">
        <f t="shared" si="1"/>
        <v>196.17440585858586</v>
      </c>
      <c r="Y88" s="23">
        <f t="shared" si="2"/>
        <v>235.51453333333333</v>
      </c>
      <c r="Z88" s="23">
        <f t="shared" si="3"/>
        <v>193.09371306060609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126.22739999999996</v>
      </c>
      <c r="AJ88" s="9">
        <f t="shared" si="8"/>
        <v>0.33693362994139903</v>
      </c>
      <c r="AK88" s="9">
        <f t="shared" si="9"/>
        <v>0.33693362994139903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Encargos'!$L6)*(1+SUM($B89:$B$228))+('Swap - Encargos'!X6)*(1+SUM($B89:$B$228))</f>
        <v>187.23820000000001</v>
      </c>
      <c r="L89" s="4">
        <f>Forward!L89*(1+SUM($B89:$B$228))+(-'Swap - Encargos'!C6-'Swap - Encargos'!$L6)*(1+SUM($B89:$B$228))+('Swap - Encargos'!Y6)*(1+SUM($B89:$B$228))</f>
        <v>269.52760000000001</v>
      </c>
      <c r="M89" s="4">
        <f>Forward!M89*(1+SUM($B89:$B$228))+(-'Swap - Encargos'!D6-'Swap - Encargos'!$L6)*(1+SUM($B89:$B$228))+('Swap - Encargos'!Z6)*(1+SUM($B89:$B$228))</f>
        <v>251.63860000000003</v>
      </c>
      <c r="N89" s="4">
        <f>Forward!N89*(1+SUM($B89:$B$228))+(-'Swap - Encargos'!E6-'Swap - Encargos'!$L6)*(1+SUM($B89:$B$228))+('Swap - Encargos'!AA6)*(1+SUM($B89:$B$228))</f>
        <v>220.631</v>
      </c>
      <c r="O89" s="4">
        <f>Forward!O89*(1+SUM($B89:$B$228))+(-'Swap - Encargos'!F6-'Swap - Encargos'!$L6)*(1+SUM($B89:$B$228))+('Swap - Encargos'!AB6)*(1+SUM($B89:$B$228))</f>
        <v>209.89760000000001</v>
      </c>
      <c r="P89" s="4">
        <f>Forward!P89*(1+SUM($B89:$B$228))+(-'Swap - Encargos'!G6-'Swap - Encargos'!$L6)*(1+SUM($B89:$B$228))+('Swap - Encargos'!AC6)*(1+SUM($B89:$B$228))</f>
        <v>206.31980000000001</v>
      </c>
      <c r="Q89" s="4">
        <f>Forward!Q89*(1+SUM($B89:$B$228))+(-'Swap - Encargos'!H6-'Swap - Encargos'!$L6)*(1+SUM($B89:$B$228))+('Swap - Encargos'!AD6)*(1+SUM($B89:$B$228))</f>
        <v>202.74199999999999</v>
      </c>
      <c r="R89" s="4">
        <f>Forward!R89*(1+SUM($B89:$B$228))+(-'Swap - Encargos'!I6-'Swap - Encargos'!$L6)*(1+SUM($B89:$B$228))+('Swap - Encargos'!AE6)*(1+SUM($B89:$B$228))</f>
        <v>197.9716</v>
      </c>
      <c r="S89" s="4">
        <f>Forward!S89*(1+SUM($B89:$B$228))+(-'Swap - Encargos'!J6-'Swap - Encargos'!$L6)*(1+SUM($B89:$B$228))+('Swap - Encargos'!AF6)*(1+SUM($B89:$B$228))</f>
        <v>194.39380000000003</v>
      </c>
      <c r="T89" s="4">
        <f>Forward!T89*(1+SUM($B89:$B$228))+(-'Swap - Encargos'!K6-'Swap - Encargos'!$L6)*(1+SUM($B89:$B$228))+('Swap - Encargos'!AG6)*(1+SUM($B89:$B$228))</f>
        <v>189.6234</v>
      </c>
      <c r="U89" s="4">
        <f>Forward!U89*(1+SUM($B89:$B$228))</f>
        <v>0</v>
      </c>
      <c r="V89" s="6"/>
      <c r="W89" s="20">
        <f t="shared" si="0"/>
        <v>238.91753333333338</v>
      </c>
      <c r="X89" s="20">
        <f t="shared" si="1"/>
        <v>196.17440585858586</v>
      </c>
      <c r="Y89" s="23">
        <f t="shared" si="2"/>
        <v>228.74068</v>
      </c>
      <c r="Z89" s="23">
        <f t="shared" si="3"/>
        <v>193.09371306060609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135.71826666666658</v>
      </c>
      <c r="AJ89" s="9">
        <f t="shared" si="8"/>
        <v>0.36226721169377457</v>
      </c>
      <c r="AK89" s="9">
        <f t="shared" si="9"/>
        <v>0.36226721169377457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Encargos'!$L7)*(1+SUM($B90:$B$228))+('Swap - Encargos'!X7)*(1+SUM($B90:$B$228))</f>
        <v>183.21</v>
      </c>
      <c r="L90" s="4">
        <f>Forward!L90*(1+SUM($B90:$B$228))+(-'Swap - Encargos'!C7-'Swap - Encargos'!$L7)*(1+SUM($B90:$B$228))+('Swap - Encargos'!Y7)*(1+SUM($B90:$B$228))</f>
        <v>241.12799999999999</v>
      </c>
      <c r="M90" s="4">
        <f>Forward!M90*(1+SUM($B90:$B$228))+(-'Swap - Encargos'!D7-'Swap - Encargos'!$L7)*(1+SUM($B90:$B$228))+('Swap - Encargos'!Z7)*(1+SUM($B90:$B$228))</f>
        <v>247.03799999999998</v>
      </c>
      <c r="N90" s="4">
        <f>Forward!N90*(1+SUM($B90:$B$228))+(-'Swap - Encargos'!E7-'Swap - Encargos'!$L7)*(1+SUM($B90:$B$228))+('Swap - Encargos'!AA7)*(1+SUM($B90:$B$228))</f>
        <v>234.036</v>
      </c>
      <c r="O90" s="4">
        <f>Forward!O90*(1+SUM($B90:$B$228))+(-'Swap - Encargos'!F7-'Swap - Encargos'!$L7)*(1+SUM($B90:$B$228))+('Swap - Encargos'!AB7)*(1+SUM($B90:$B$228))</f>
        <v>213.94199999999998</v>
      </c>
      <c r="P90" s="4">
        <f>Forward!P90*(1+SUM($B90:$B$228))+(-'Swap - Encargos'!G7-'Swap - Encargos'!$L7)*(1+SUM($B90:$B$228))+('Swap - Encargos'!AC7)*(1+SUM($B90:$B$228))</f>
        <v>211.57799999999997</v>
      </c>
      <c r="Q90" s="4">
        <f>Forward!Q90*(1+SUM($B90:$B$228))+(-'Swap - Encargos'!H7-'Swap - Encargos'!$L7)*(1+SUM($B90:$B$228))+('Swap - Encargos'!AD7)*(1+SUM($B90:$B$228))</f>
        <v>209.214</v>
      </c>
      <c r="R90" s="4">
        <f>Forward!R90*(1+SUM($B90:$B$228))+(-'Swap - Encargos'!I7-'Swap - Encargos'!$L7)*(1+SUM($B90:$B$228))+('Swap - Encargos'!AE7)*(1+SUM($B90:$B$228))</f>
        <v>204.48599999999999</v>
      </c>
      <c r="S90" s="4">
        <f>Forward!S90*(1+SUM($B90:$B$228))+(-'Swap - Encargos'!J7-'Swap - Encargos'!$L7)*(1+SUM($B90:$B$228))+('Swap - Encargos'!AF7)*(1+SUM($B90:$B$228))</f>
        <v>197.39400000000001</v>
      </c>
      <c r="T90" s="4">
        <f>Forward!T90*(1+SUM($B90:$B$228))+(-'Swap - Encargos'!K7-'Swap - Encargos'!$L7)*(1+SUM($B90:$B$228))+('Swap - Encargos'!AG7)*(1+SUM($B90:$B$228))</f>
        <v>195.03</v>
      </c>
      <c r="U90" s="4">
        <f>Forward!U90*(1+SUM($B90:$B$228))</f>
        <v>0</v>
      </c>
      <c r="V90" s="6"/>
      <c r="W90" s="20">
        <f t="shared" si="0"/>
        <v>229.43933333333337</v>
      </c>
      <c r="X90" s="20">
        <f t="shared" si="1"/>
        <v>196.17440585858586</v>
      </c>
      <c r="Y90" s="23">
        <f t="shared" si="2"/>
        <v>225.762</v>
      </c>
      <c r="Z90" s="23">
        <f t="shared" si="3"/>
        <v>193.09371306060609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145.19646666666659</v>
      </c>
      <c r="AJ90" s="9">
        <f t="shared" si="8"/>
        <v>0.38756698283150359</v>
      </c>
      <c r="AK90" s="9">
        <f t="shared" si="9"/>
        <v>0.38756698283150359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Encargos'!$L8)*(1+SUM($B91:$B$228))+('Swap - Encargos'!X8)*(1+SUM($B91:$B$228))</f>
        <v>175.4177</v>
      </c>
      <c r="L91" s="4">
        <f>Forward!L91*(1+SUM($B91:$B$228))+(-'Swap - Encargos'!C8-'Swap - Encargos'!$L8)*(1+SUM($B91:$B$228))+('Swap - Encargos'!Y8)*(1+SUM($B91:$B$228))</f>
        <v>243.7011</v>
      </c>
      <c r="M91" s="4">
        <f>Forward!M91*(1+SUM($B91:$B$228))+(-'Swap - Encargos'!D8-'Swap - Encargos'!$L8)*(1+SUM($B91:$B$228))+('Swap - Encargos'!Z8)*(1+SUM($B91:$B$228))</f>
        <v>241.34649999999996</v>
      </c>
      <c r="N91" s="4">
        <f>Forward!N91*(1+SUM($B91:$B$228))+(-'Swap - Encargos'!E8-'Swap - Encargos'!$L8)*(1+SUM($B91:$B$228))+('Swap - Encargos'!AA8)*(1+SUM($B91:$B$228))</f>
        <v>211.91400000000002</v>
      </c>
      <c r="O91" s="4">
        <f>Forward!O91*(1+SUM($B91:$B$228))+(-'Swap - Encargos'!F8-'Swap - Encargos'!$L8)*(1+SUM($B91:$B$228))+('Swap - Encargos'!AB8)*(1+SUM($B91:$B$228))</f>
        <v>203.67289999999997</v>
      </c>
      <c r="P91" s="4">
        <f>Forward!P91*(1+SUM($B91:$B$228))+(-'Swap - Encargos'!G8-'Swap - Encargos'!$L8)*(1+SUM($B91:$B$228))+('Swap - Encargos'!AC8)*(1+SUM($B91:$B$228))</f>
        <v>204.8502</v>
      </c>
      <c r="Q91" s="4">
        <f>Forward!Q91*(1+SUM($B91:$B$228))+(-'Swap - Encargos'!H8-'Swap - Encargos'!$L8)*(1+SUM($B91:$B$228))+('Swap - Encargos'!AD8)*(1+SUM($B91:$B$228))</f>
        <v>198.96369999999999</v>
      </c>
      <c r="R91" s="4">
        <f>Forward!R91*(1+SUM($B91:$B$228))+(-'Swap - Encargos'!I8-'Swap - Encargos'!$L8)*(1+SUM($B91:$B$228))+('Swap - Encargos'!AE8)*(1+SUM($B91:$B$228))</f>
        <v>197.78640000000001</v>
      </c>
      <c r="S91" s="4">
        <f>Forward!S91*(1+SUM($B91:$B$228))+(-'Swap - Encargos'!J8-'Swap - Encargos'!$L8)*(1+SUM($B91:$B$228))+('Swap - Encargos'!AF8)*(1+SUM($B91:$B$228))</f>
        <v>193.0772</v>
      </c>
      <c r="T91" s="4">
        <f>Forward!T91*(1+SUM($B91:$B$228))+(-'Swap - Encargos'!K8-'Swap - Encargos'!$L8)*(1+SUM($B91:$B$228))+('Swap - Encargos'!AG8)*(1+SUM($B91:$B$228))</f>
        <v>186.01339999999999</v>
      </c>
      <c r="U91" s="4">
        <f>Forward!U91*(1+SUM($B91:$B$228))</f>
        <v>0</v>
      </c>
      <c r="V91" s="6"/>
      <c r="W91" s="20">
        <f t="shared" si="0"/>
        <v>225.22403055555554</v>
      </c>
      <c r="X91" s="20">
        <f t="shared" si="1"/>
        <v>196.17440585858586</v>
      </c>
      <c r="Y91" s="23">
        <f t="shared" si="2"/>
        <v>217.66314833333334</v>
      </c>
      <c r="Z91" s="23">
        <f t="shared" si="3"/>
        <v>193.09371306060609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149.41176944444442</v>
      </c>
      <c r="AJ91" s="9">
        <f t="shared" si="8"/>
        <v>0.39881871792403295</v>
      </c>
      <c r="AK91" s="9">
        <f t="shared" si="9"/>
        <v>0.39881871792403295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Encargos'!$L9)*(1+SUM($B92:$B$228))+('Swap - Encargos'!X9)*(1+SUM($B92:$B$228))</f>
        <v>94.818600000000004</v>
      </c>
      <c r="L92" s="4">
        <f>Forward!L92*(1+SUM($B92:$B$228))+(-'Swap - Encargos'!C9-'Swap - Encargos'!$L9)*(1+SUM($B92:$B$228))+('Swap - Encargos'!Y9)*(1+SUM($B92:$B$228))</f>
        <v>228.26700000000002</v>
      </c>
      <c r="M92" s="4">
        <f>Forward!M92*(1+SUM($B92:$B$228))+(-'Swap - Encargos'!D9-'Swap - Encargos'!$L9)*(1+SUM($B92:$B$228))+('Swap - Encargos'!Z9)*(1+SUM($B92:$B$228))</f>
        <v>230.60820000000001</v>
      </c>
      <c r="N92" s="4">
        <f>Forward!N92*(1+SUM($B92:$B$228))+(-'Swap - Encargos'!E9-'Swap - Encargos'!$L9)*(1+SUM($B92:$B$228))+('Swap - Encargos'!AA9)*(1+SUM($B92:$B$228))</f>
        <v>217.73160000000004</v>
      </c>
      <c r="O92" s="4">
        <f>Forward!O92*(1+SUM($B92:$B$228))+(-'Swap - Encargos'!F9-'Swap - Encargos'!$L9)*(1+SUM($B92:$B$228))+('Swap - Encargos'!AB9)*(1+SUM($B92:$B$228))</f>
        <v>203.68440000000001</v>
      </c>
      <c r="P92" s="4">
        <f>Forward!P92*(1+SUM($B92:$B$228))+(-'Swap - Encargos'!G9-'Swap - Encargos'!$L9)*(1+SUM($B92:$B$228))+('Swap - Encargos'!AC9)*(1+SUM($B92:$B$228))</f>
        <v>204.85500000000002</v>
      </c>
      <c r="Q92" s="4">
        <f>Forward!Q92*(1+SUM($B92:$B$228))+(-'Swap - Encargos'!H9-'Swap - Encargos'!$L9)*(1+SUM($B92:$B$228))+('Swap - Encargos'!AD9)*(1+SUM($B92:$B$228))</f>
        <v>200.17259999999999</v>
      </c>
      <c r="R92" s="4">
        <f>Forward!R92*(1+SUM($B92:$B$228))+(-'Swap - Encargos'!I9-'Swap - Encargos'!$L9)*(1+SUM($B92:$B$228))+('Swap - Encargos'!AE9)*(1+SUM($B92:$B$228))</f>
        <v>195.49020000000002</v>
      </c>
      <c r="S92" s="4">
        <f>Forward!S92*(1+SUM($B92:$B$228))+(-'Swap - Encargos'!J9-'Swap - Encargos'!$L9)*(1+SUM($B92:$B$228))+('Swap - Encargos'!AF9)*(1+SUM($B92:$B$228))</f>
        <v>190.80780000000004</v>
      </c>
      <c r="T92" s="4">
        <f>Forward!T92*(1+SUM($B92:$B$228))+(-'Swap - Encargos'!K9-'Swap - Encargos'!$L9)*(1+SUM($B92:$B$228))+('Swap - Encargos'!AG9)*(1+SUM($B92:$B$228))</f>
        <v>187.29600000000002</v>
      </c>
      <c r="U92" s="4">
        <f>Forward!U92*(1+SUM($B92:$B$228))</f>
        <v>0</v>
      </c>
      <c r="V92" s="6"/>
      <c r="W92" s="20">
        <f t="shared" si="0"/>
        <v>205.05010000000004</v>
      </c>
      <c r="X92" s="20">
        <f t="shared" si="1"/>
        <v>196.17440585858586</v>
      </c>
      <c r="Y92" s="23">
        <f t="shared" si="2"/>
        <v>206.02560000000005</v>
      </c>
      <c r="Z92" s="23">
        <f t="shared" si="3"/>
        <v>193.09371306060609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169.58569999999992</v>
      </c>
      <c r="AJ92" s="9">
        <f t="shared" si="8"/>
        <v>0.45266816465484594</v>
      </c>
      <c r="AK92" s="9">
        <f t="shared" si="9"/>
        <v>0.45266816465484594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Encargos'!$L10)*(1+SUM($B93:$B$228))+('Swap - Encargos'!X10)*(1+SUM($B93:$B$228))</f>
        <v>110.6756</v>
      </c>
      <c r="L93" s="4">
        <f>Forward!L93*(1+SUM($B93:$B$228))+(-'Swap - Encargos'!C10-'Swap - Encargos'!$L10)*(1+SUM($B93:$B$228))+('Swap - Encargos'!Y10)*(1+SUM($B93:$B$228))</f>
        <v>218.99639999999999</v>
      </c>
      <c r="M93" s="4">
        <f>Forward!M93*(1+SUM($B93:$B$228))+(-'Swap - Encargos'!D10-'Swap - Encargos'!$L10)*(1+SUM($B93:$B$228))+('Swap - Encargos'!Z10)*(1+SUM($B93:$B$228))</f>
        <v>220.1738</v>
      </c>
      <c r="N93" s="4">
        <f>Forward!N93*(1+SUM($B93:$B$228))+(-'Swap - Encargos'!E10-'Swap - Encargos'!$L10)*(1+SUM($B93:$B$228))+('Swap - Encargos'!AA10)*(1+SUM($B93:$B$228))</f>
        <v>208.3998</v>
      </c>
      <c r="O93" s="4">
        <f>Forward!O93*(1+SUM($B93:$B$228))+(-'Swap - Encargos'!F10-'Swap - Encargos'!$L10)*(1+SUM($B93:$B$228))+('Swap - Encargos'!AB10)*(1+SUM($B93:$B$228))</f>
        <v>204.86759999999998</v>
      </c>
      <c r="P93" s="4">
        <f>Forward!P93*(1+SUM($B93:$B$228))+(-'Swap - Encargos'!G10-'Swap - Encargos'!$L10)*(1+SUM($B93:$B$228))+('Swap - Encargos'!AC10)*(1+SUM($B93:$B$228))</f>
        <v>198.98060000000001</v>
      </c>
      <c r="Q93" s="4">
        <f>Forward!Q93*(1+SUM($B93:$B$228))+(-'Swap - Encargos'!H10-'Swap - Encargos'!$L10)*(1+SUM($B93:$B$228))+('Swap - Encargos'!AD10)*(1+SUM($B93:$B$228))</f>
        <v>201.33539999999999</v>
      </c>
      <c r="R93" s="4">
        <f>Forward!R93*(1+SUM($B93:$B$228))+(-'Swap - Encargos'!I10-'Swap - Encargos'!$L10)*(1+SUM($B93:$B$228))+('Swap - Encargos'!AE10)*(1+SUM($B93:$B$228))</f>
        <v>194.27099999999999</v>
      </c>
      <c r="S93" s="4">
        <f>Forward!S93*(1+SUM($B93:$B$228))+(-'Swap - Encargos'!J10-'Swap - Encargos'!$L10)*(1+SUM($B93:$B$228))+('Swap - Encargos'!AF10)*(1+SUM($B93:$B$228))</f>
        <v>184.8518</v>
      </c>
      <c r="T93" s="4">
        <f>Forward!T93*(1+SUM($B93:$B$228))+(-'Swap - Encargos'!K10-'Swap - Encargos'!$L10)*(1+SUM($B93:$B$228))+('Swap - Encargos'!AG10)*(1+SUM($B93:$B$228))</f>
        <v>181.31959999999998</v>
      </c>
      <c r="U93" s="4">
        <f>Forward!U93*(1+SUM($B93:$B$228))</f>
        <v>0</v>
      </c>
      <c r="V93" s="6"/>
      <c r="W93" s="20">
        <f t="shared" si="0"/>
        <v>202.28386111111112</v>
      </c>
      <c r="X93" s="20">
        <f t="shared" si="1"/>
        <v>196.17440585858586</v>
      </c>
      <c r="Y93" s="23">
        <f t="shared" si="2"/>
        <v>202.92488999999998</v>
      </c>
      <c r="Z93" s="23">
        <f t="shared" si="3"/>
        <v>193.09371306060609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172.35193888888884</v>
      </c>
      <c r="AJ93" s="9">
        <f t="shared" si="8"/>
        <v>0.4600519728463987</v>
      </c>
      <c r="AK93" s="9">
        <f t="shared" si="9"/>
        <v>0.4600519728463987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Encargos'!$L11)*(1+SUM($B94:$B$228))+('Swap - Encargos'!X11)*(1+SUM($B94:$B$228))</f>
        <v>133.45300000000003</v>
      </c>
      <c r="L94" s="4">
        <f>Forward!L94*(1+SUM($B94:$B$228))+(-'Swap - Encargos'!C11-'Swap - Encargos'!$L11)*(1+SUM($B94:$B$228))+('Swap - Encargos'!Y11)*(1+SUM($B94:$B$228))</f>
        <v>200.76999999999998</v>
      </c>
      <c r="M94" s="4">
        <f>Forward!M94*(1+SUM($B94:$B$228))+(-'Swap - Encargos'!D11-'Swap - Encargos'!$L11)*(1+SUM($B94:$B$228))+('Swap - Encargos'!Z11)*(1+SUM($B94:$B$228))</f>
        <v>220.84700000000001</v>
      </c>
      <c r="N94" s="4">
        <f>Forward!N94*(1+SUM($B94:$B$228))+(-'Swap - Encargos'!E11-'Swap - Encargos'!$L11)*(1+SUM($B94:$B$228))+('Swap - Encargos'!AA11)*(1+SUM($B94:$B$228))</f>
        <v>217.30400000000003</v>
      </c>
      <c r="O94" s="4">
        <f>Forward!O94*(1+SUM($B94:$B$228))+(-'Swap - Encargos'!F11-'Swap - Encargos'!$L11)*(1+SUM($B94:$B$228))+('Swap - Encargos'!AB11)*(1+SUM($B94:$B$228))</f>
        <v>205.49400000000003</v>
      </c>
      <c r="P94" s="4">
        <f>Forward!P94*(1+SUM($B94:$B$228))+(-'Swap - Encargos'!G11-'Swap - Encargos'!$L11)*(1+SUM($B94:$B$228))+('Swap - Encargos'!AC11)*(1+SUM($B94:$B$228))</f>
        <v>201.95100000000002</v>
      </c>
      <c r="Q94" s="4">
        <f>Forward!Q94*(1+SUM($B94:$B$228))+(-'Swap - Encargos'!H11-'Swap - Encargos'!$L11)*(1+SUM($B94:$B$228))+('Swap - Encargos'!AD11)*(1+SUM($B94:$B$228))</f>
        <v>197.227</v>
      </c>
      <c r="R94" s="4">
        <f>Forward!R94*(1+SUM($B94:$B$228))+(-'Swap - Encargos'!I11-'Swap - Encargos'!$L11)*(1+SUM($B94:$B$228))+('Swap - Encargos'!AE11)*(1+SUM($B94:$B$228))</f>
        <v>188.95999999999998</v>
      </c>
      <c r="S94" s="4">
        <f>Forward!S94*(1+SUM($B94:$B$228))+(-'Swap - Encargos'!J11-'Swap - Encargos'!$L11)*(1+SUM($B94:$B$228))+('Swap - Encargos'!AF11)*(1+SUM($B94:$B$228))</f>
        <v>185.41699999999997</v>
      </c>
      <c r="T94" s="4">
        <f>Forward!T94*(1+SUM($B94:$B$228))+(-'Swap - Encargos'!K11-'Swap - Encargos'!$L11)*(1+SUM($B94:$B$228))+('Swap - Encargos'!AG11)*(1+SUM($B94:$B$228))</f>
        <v>180.69299999999998</v>
      </c>
      <c r="U94" s="4">
        <f>Forward!U94*(1+SUM($B94:$B$228))</f>
        <v>0</v>
      </c>
      <c r="V94" s="6"/>
      <c r="W94" s="20">
        <f t="shared" si="0"/>
        <v>203.65688888888891</v>
      </c>
      <c r="X94" s="20">
        <f t="shared" si="1"/>
        <v>196.17440585858586</v>
      </c>
      <c r="Y94" s="23">
        <f t="shared" si="2"/>
        <v>204.70666666666668</v>
      </c>
      <c r="Z94" s="23">
        <f t="shared" si="3"/>
        <v>193.09371306060609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170.97891111111105</v>
      </c>
      <c r="AJ94" s="9">
        <f t="shared" si="8"/>
        <v>0.45638700602321258</v>
      </c>
      <c r="AK94" s="9">
        <f t="shared" si="9"/>
        <v>0.45638700602321258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Encargos'!$L12)*(1+SUM($B95:$B$228))+('Swap - Encargos'!X12)*(1+SUM($B95:$B$228))</f>
        <v>110.1027</v>
      </c>
      <c r="L95" s="4">
        <f>Forward!L95*(1+SUM($B95:$B$228))+(-'Swap - Encargos'!C12-'Swap - Encargos'!$L12)*(1+SUM($B95:$B$228))+('Swap - Encargos'!Y12)*(1+SUM($B95:$B$228))</f>
        <v>171.66550000000001</v>
      </c>
      <c r="M95" s="4">
        <f>Forward!M95*(1+SUM($B95:$B$228))+(-'Swap - Encargos'!D12-'Swap - Encargos'!$L12)*(1+SUM($B95:$B$228))+('Swap - Encargos'!Z12)*(1+SUM($B95:$B$228))</f>
        <v>194.15960000000001</v>
      </c>
      <c r="N95" s="4">
        <f>Forward!N95*(1+SUM($B95:$B$228))+(-'Swap - Encargos'!E12-'Swap - Encargos'!$L12)*(1+SUM($B95:$B$228))+('Swap - Encargos'!AA12)*(1+SUM($B95:$B$228))</f>
        <v>198.89519999999999</v>
      </c>
      <c r="O95" s="4">
        <f>Forward!O95*(1+SUM($B95:$B$228))+(-'Swap - Encargos'!F12-'Swap - Encargos'!$L12)*(1+SUM($B95:$B$228))+('Swap - Encargos'!AB12)*(1+SUM($B95:$B$228))</f>
        <v>192.97570000000002</v>
      </c>
      <c r="P95" s="4">
        <f>Forward!P95*(1+SUM($B95:$B$228))+(-'Swap - Encargos'!G12-'Swap - Encargos'!$L12)*(1+SUM($B95:$B$228))+('Swap - Encargos'!AC12)*(1+SUM($B95:$B$228))</f>
        <v>188.24010000000001</v>
      </c>
      <c r="Q95" s="4">
        <f>Forward!Q95*(1+SUM($B95:$B$228))+(-'Swap - Encargos'!H12-'Swap - Encargos'!$L12)*(1+SUM($B95:$B$228))+('Swap - Encargos'!AD12)*(1+SUM($B95:$B$228))</f>
        <v>184.68840000000003</v>
      </c>
      <c r="R95" s="4">
        <f>Forward!R95*(1+SUM($B95:$B$228))+(-'Swap - Encargos'!I12-'Swap - Encargos'!$L12)*(1+SUM($B95:$B$228))+('Swap - Encargos'!AE12)*(1+SUM($B95:$B$228))</f>
        <v>181.13670000000002</v>
      </c>
      <c r="S95" s="4">
        <f>Forward!S95*(1+SUM($B95:$B$228))+(-'Swap - Encargos'!J12-'Swap - Encargos'!$L12)*(1+SUM($B95:$B$228))+('Swap - Encargos'!AF12)*(1+SUM($B95:$B$228))</f>
        <v>177.58499999999998</v>
      </c>
      <c r="T95" s="4">
        <f>Forward!T95*(1+SUM($B95:$B$228))+(-'Swap - Encargos'!K12-'Swap - Encargos'!$L12)*(1+SUM($B95:$B$228))+('Swap - Encargos'!AG12)*(1+SUM($B95:$B$228))</f>
        <v>172.8494</v>
      </c>
      <c r="U95" s="4">
        <f>Forward!U95*(1+SUM($B95:$B$228))</f>
        <v>0</v>
      </c>
      <c r="V95" s="6"/>
      <c r="W95" s="20">
        <f t="shared" si="0"/>
        <v>180.84072500000002</v>
      </c>
      <c r="X95" s="20">
        <f t="shared" si="1"/>
        <v>196.17440585858586</v>
      </c>
      <c r="Y95" s="23">
        <f t="shared" si="2"/>
        <v>185.28035000000003</v>
      </c>
      <c r="Z95" s="23">
        <f t="shared" si="3"/>
        <v>193.09371306060609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193.79507499999994</v>
      </c>
      <c r="AJ95" s="9">
        <f t="shared" si="8"/>
        <v>0.51728925799403036</v>
      </c>
      <c r="AK95" s="9">
        <f t="shared" si="9"/>
        <v>0.51728925799403036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Encargos'!$L13)*(1+SUM($B96:$B$228))+('Swap - Encargos'!X13)*(1+SUM($B96:$B$228))</f>
        <v>102.48599999999999</v>
      </c>
      <c r="L96" s="4">
        <f>Forward!L96*(1+SUM($B96:$B$228))+(-'Swap - Encargos'!C13-'Swap - Encargos'!$L13)*(1+SUM($B96:$B$228))+('Swap - Encargos'!Y13)*(1+SUM($B96:$B$228))</f>
        <v>122.51199999999997</v>
      </c>
      <c r="M96" s="4">
        <f>Forward!M96*(1+SUM($B96:$B$228))+(-'Swap - Encargos'!D13-'Swap - Encargos'!$L13)*(1+SUM($B96:$B$228))+('Swap - Encargos'!Z13)*(1+SUM($B96:$B$228))</f>
        <v>168.45399999999998</v>
      </c>
      <c r="N96" s="4">
        <f>Forward!N96*(1+SUM($B96:$B$228))+(-'Swap - Encargos'!E13-'Swap - Encargos'!$L13)*(1+SUM($B96:$B$228))+('Swap - Encargos'!AA13)*(1+SUM($B96:$B$228))</f>
        <v>180.23399999999998</v>
      </c>
      <c r="O96" s="4">
        <f>Forward!O96*(1+SUM($B96:$B$228))+(-'Swap - Encargos'!F13-'Swap - Encargos'!$L13)*(1+SUM($B96:$B$228))+('Swap - Encargos'!AB13)*(1+SUM($B96:$B$228))</f>
        <v>174.34399999999997</v>
      </c>
      <c r="P96" s="4">
        <f>Forward!P96*(1+SUM($B96:$B$228))+(-'Swap - Encargos'!G13-'Swap - Encargos'!$L13)*(1+SUM($B96:$B$228))+('Swap - Encargos'!AC13)*(1+SUM($B96:$B$228))</f>
        <v>184.94599999999997</v>
      </c>
      <c r="Q96" s="4">
        <f>Forward!Q96*(1+SUM($B96:$B$228))+(-'Swap - Encargos'!H13-'Swap - Encargos'!$L13)*(1+SUM($B96:$B$228))+('Swap - Encargos'!AD13)*(1+SUM($B96:$B$228))</f>
        <v>181.41199999999998</v>
      </c>
      <c r="R96" s="4">
        <f>Forward!R96*(1+SUM($B96:$B$228))+(-'Swap - Encargos'!I13-'Swap - Encargos'!$L13)*(1+SUM($B96:$B$228))+('Swap - Encargos'!AE13)*(1+SUM($B96:$B$228))</f>
        <v>181.41199999999998</v>
      </c>
      <c r="S96" s="4">
        <f>Forward!S96*(1+SUM($B96:$B$228))+(-'Swap - Encargos'!J13-'Swap - Encargos'!$L13)*(1+SUM($B96:$B$228))+('Swap - Encargos'!AF13)*(1+SUM($B96:$B$228))</f>
        <v>175.52199999999999</v>
      </c>
      <c r="T96" s="4">
        <f>Forward!T96*(1+SUM($B96:$B$228))+(-'Swap - Encargos'!K13-'Swap - Encargos'!$L13)*(1+SUM($B96:$B$228))+('Swap - Encargos'!AG13)*(1+SUM($B96:$B$228))</f>
        <v>169.63200000000001</v>
      </c>
      <c r="U96" s="4">
        <f>Forward!U96*(1+SUM($B96:$B$228))</f>
        <v>0</v>
      </c>
      <c r="V96" s="6"/>
      <c r="W96" s="20">
        <f t="shared" si="0"/>
        <v>152.7473333333333</v>
      </c>
      <c r="X96" s="20">
        <f t="shared" si="1"/>
        <v>196.17440585858586</v>
      </c>
      <c r="Y96" s="23">
        <f t="shared" si="2"/>
        <v>163.34933333333331</v>
      </c>
      <c r="Z96" s="23">
        <f t="shared" si="3"/>
        <v>193.09371306060609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221.88846666666666</v>
      </c>
      <c r="AJ96" s="9">
        <f t="shared" si="8"/>
        <v>0.59227779797517133</v>
      </c>
      <c r="AK96" s="9">
        <f t="shared" si="9"/>
        <v>0.59227779797517133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Encargos'!$L14)*(1+SUM($B97:$B$228))+('Swap - Encargos'!X14)*(1+SUM($B97:$B$228))</f>
        <v>106.82489999999999</v>
      </c>
      <c r="L97" s="4">
        <f>Forward!L97*(1+SUM($B97:$B$228))+(-'Swap - Encargos'!C14-'Swap - Encargos'!$L14)*(1+SUM($B97:$B$228))+('Swap - Encargos'!Y14)*(1+SUM($B97:$B$228))</f>
        <v>118.56389999999998</v>
      </c>
      <c r="M97" s="4">
        <f>Forward!M97*(1+SUM($B97:$B$228))+(-'Swap - Encargos'!D14-'Swap - Encargos'!$L14)*(1+SUM($B97:$B$228))+('Swap - Encargos'!Z14)*(1+SUM($B97:$B$228))</f>
        <v>161.9982</v>
      </c>
      <c r="N97" s="4">
        <f>Forward!N97*(1+SUM($B97:$B$228))+(-'Swap - Encargos'!E14-'Swap - Encargos'!$L14)*(1+SUM($B97:$B$228))+('Swap - Encargos'!AA14)*(1+SUM($B97:$B$228))</f>
        <v>176.08499999999998</v>
      </c>
      <c r="O97" s="4">
        <f>Forward!O97*(1+SUM($B97:$B$228))+(-'Swap - Encargos'!F14-'Swap - Encargos'!$L14)*(1+SUM($B97:$B$228))+('Swap - Encargos'!AB14)*(1+SUM($B97:$B$228))</f>
        <v>167.86770000000001</v>
      </c>
      <c r="P97" s="4">
        <f>Forward!P97*(1+SUM($B97:$B$228))+(-'Swap - Encargos'!G14-'Swap - Encargos'!$L14)*(1+SUM($B97:$B$228))+('Swap - Encargos'!AC14)*(1+SUM($B97:$B$228))</f>
        <v>190.17179999999996</v>
      </c>
      <c r="Q97" s="4">
        <f>Forward!Q97*(1+SUM($B97:$B$228))+(-'Swap - Encargos'!H14-'Swap - Encargos'!$L14)*(1+SUM($B97:$B$228))+('Swap - Encargos'!AD14)*(1+SUM($B97:$B$228))</f>
        <v>188.99790000000002</v>
      </c>
      <c r="R97" s="4">
        <f>Forward!R97*(1+SUM($B97:$B$228))+(-'Swap - Encargos'!I14-'Swap - Encargos'!$L14)*(1+SUM($B97:$B$228))+('Swap - Encargos'!AE14)*(1+SUM($B97:$B$228))</f>
        <v>177.25890000000001</v>
      </c>
      <c r="S97" s="4">
        <f>Forward!S97*(1+SUM($B97:$B$228))+(-'Swap - Encargos'!J14-'Swap - Encargos'!$L14)*(1+SUM($B97:$B$228))+('Swap - Encargos'!AF14)*(1+SUM($B97:$B$228))</f>
        <v>173.73719999999997</v>
      </c>
      <c r="T97" s="4">
        <f>Forward!T97*(1+SUM($B97:$B$228))+(-'Swap - Encargos'!K14-'Swap - Encargos'!$L14)*(1+SUM($B97:$B$228))+('Swap - Encargos'!AG14)*(1+SUM($B97:$B$228))</f>
        <v>167.86769999999999</v>
      </c>
      <c r="U97" s="4">
        <f>Forward!U97*(1+SUM($B97:$B$228))</f>
        <v>0</v>
      </c>
      <c r="V97" s="6"/>
      <c r="W97" s="20">
        <f t="shared" si="0"/>
        <v>150.29180833333331</v>
      </c>
      <c r="X97" s="20">
        <f t="shared" si="1"/>
        <v>196.17440585858586</v>
      </c>
      <c r="Y97" s="23">
        <f t="shared" si="2"/>
        <v>161.548205</v>
      </c>
      <c r="Z97" s="23">
        <f t="shared" si="3"/>
        <v>193.09371306060609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224.34399166666665</v>
      </c>
      <c r="AJ97" s="9">
        <f t="shared" si="8"/>
        <v>0.59883223030651811</v>
      </c>
      <c r="AK97" s="9">
        <f t="shared" si="9"/>
        <v>0.59883223030651811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Encargos'!$L15)*(1+SUM($B98:$B$228))+('Swap - Encargos'!Y15)*(1+SUM($B98:$B$228))</f>
        <v>110.9315</v>
      </c>
      <c r="M98" s="4">
        <f>Forward!M98*(1+SUM($B98:$B$228))+(-'Swap - Encargos'!D15-'Swap - Encargos'!$L15)*(1+SUM($B98:$B$228))+('Swap - Encargos'!Z15)*(1+SUM($B98:$B$228))</f>
        <v>130.7824</v>
      </c>
      <c r="N98" s="4">
        <f>Forward!N98*(1+SUM($B98:$B$228))+(-'Swap - Encargos'!E15-'Swap - Encargos'!$L15)*(1+SUM($B98:$B$228))+('Swap - Encargos'!AA15)*(1+SUM($B98:$B$228))</f>
        <v>149.46559999999999</v>
      </c>
      <c r="O98" s="4">
        <f>Forward!O98*(1+SUM($B98:$B$228))+(-'Swap - Encargos'!F15-'Swap - Encargos'!$L15)*(1+SUM($B98:$B$228))+('Swap - Encargos'!AB15)*(1+SUM($B98:$B$228))</f>
        <v>163.47800000000001</v>
      </c>
      <c r="P98" s="4">
        <f>Forward!P98*(1+SUM($B98:$B$228))+(-'Swap - Encargos'!G15-'Swap - Encargos'!$L15)*(1+SUM($B98:$B$228))+('Swap - Encargos'!AC15)*(1+SUM($B98:$B$228))</f>
        <v>192.6705</v>
      </c>
      <c r="Q98" s="4">
        <f>Forward!Q98*(1+SUM($B98:$B$228))+(-'Swap - Encargos'!H15-'Swap - Encargos'!$L15)*(1+SUM($B98:$B$228))+('Swap - Encargos'!AD15)*(1+SUM($B98:$B$228))</f>
        <v>187.99970000000002</v>
      </c>
      <c r="R98" s="4">
        <f>Forward!R98*(1+SUM($B98:$B$228))+(-'Swap - Encargos'!I15-'Swap - Encargos'!$L15)*(1+SUM($B98:$B$228))+('Swap - Encargos'!AE15)*(1+SUM($B98:$B$228))</f>
        <v>183.3289</v>
      </c>
      <c r="S98" s="4">
        <f>Forward!S98*(1+SUM($B98:$B$228))+(-'Swap - Encargos'!J15-'Swap - Encargos'!$L15)*(1+SUM($B98:$B$228))+('Swap - Encargos'!AF15)*(1+SUM($B98:$B$228))</f>
        <v>179.82579999999999</v>
      </c>
      <c r="T98" s="4">
        <f>Forward!T98*(1+SUM($B98:$B$228))+(-'Swap - Encargos'!K15-'Swap - Encargos'!$L15)*(1+SUM($B98:$B$228))+('Swap - Encargos'!AG15)*(1+SUM($B98:$B$228))</f>
        <v>172.81960000000001</v>
      </c>
      <c r="U98" s="4">
        <f>Forward!U98*(1+SUM($B98:$B$228))</f>
        <v>0</v>
      </c>
      <c r="V98" s="6"/>
      <c r="W98" s="20">
        <f t="shared" si="0"/>
        <v>130.39316666666664</v>
      </c>
      <c r="X98" s="20">
        <f t="shared" si="1"/>
        <v>196.17440585858586</v>
      </c>
      <c r="Y98" s="23">
        <f t="shared" si="2"/>
        <v>149.46559999999999</v>
      </c>
      <c r="Z98" s="23">
        <f t="shared" si="3"/>
        <v>193.09371306060609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239.53419333333338</v>
      </c>
      <c r="AJ98" s="9">
        <f t="shared" si="8"/>
        <v>0.6475168350168351</v>
      </c>
      <c r="AK98" s="9">
        <f t="shared" si="9"/>
        <v>0.6475168350168351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Encargos'!$L16)*(1+SUM($B99:$B$228))+('Swap - Encargos'!Y16)*(1+SUM($B99:$B$228))</f>
        <v>113.91520000000001</v>
      </c>
      <c r="M99" s="4">
        <f>Forward!M99*(1+SUM($B99:$B$228))+(-'Swap - Encargos'!D16-'Swap - Encargos'!$L16)*(1+SUM($B99:$B$228))+('Swap - Encargos'!Z16)*(1+SUM($B99:$B$228))</f>
        <v>122.05200000000002</v>
      </c>
      <c r="N99" s="4">
        <f>Forward!N99*(1+SUM($B99:$B$228))+(-'Swap - Encargos'!E16-'Swap - Encargos'!$L16)*(1+SUM($B99:$B$228))+('Swap - Encargos'!AA16)*(1+SUM($B99:$B$228))</f>
        <v>136.0008</v>
      </c>
      <c r="O99" s="4">
        <f>Forward!O99*(1+SUM($B99:$B$228))+(-'Swap - Encargos'!F16-'Swap - Encargos'!$L16)*(1+SUM($B99:$B$228))+('Swap - Encargos'!AB16)*(1+SUM($B99:$B$228))</f>
        <v>153.43680000000001</v>
      </c>
      <c r="P99" s="4">
        <f>Forward!P99*(1+SUM($B99:$B$228))+(-'Swap - Encargos'!G16-'Swap - Encargos'!$L16)*(1+SUM($B99:$B$228))+('Swap - Encargos'!AC16)*(1+SUM($B99:$B$228))</f>
        <v>198.7704</v>
      </c>
      <c r="Q99" s="4">
        <f>Forward!Q99*(1+SUM($B99:$B$228))+(-'Swap - Encargos'!H16-'Swap - Encargos'!$L16)*(1+SUM($B99:$B$228))+('Swap - Encargos'!AD16)*(1+SUM($B99:$B$228))</f>
        <v>194.1208</v>
      </c>
      <c r="R99" s="4">
        <f>Forward!R99*(1+SUM($B99:$B$228))+(-'Swap - Encargos'!I16-'Swap - Encargos'!$L16)*(1+SUM($B99:$B$228))+('Swap - Encargos'!AE16)*(1+SUM($B99:$B$228))</f>
        <v>185.98400000000001</v>
      </c>
      <c r="S99" s="4">
        <f>Forward!S99*(1+SUM($B99:$B$228))+(-'Swap - Encargos'!J16-'Swap - Encargos'!$L16)*(1+SUM($B99:$B$228))+('Swap - Encargos'!AF16)*(1+SUM($B99:$B$228))</f>
        <v>183.65920000000003</v>
      </c>
      <c r="T99" s="4">
        <f>Forward!T99*(1+SUM($B99:$B$228))+(-'Swap - Encargos'!K16-'Swap - Encargos'!$L16)*(1+SUM($B99:$B$228))+('Swap - Encargos'!AG16)*(1+SUM($B99:$B$228))</f>
        <v>176.6848</v>
      </c>
      <c r="U99" s="4">
        <f>Forward!U99*(1+SUM($B99:$B$228))</f>
        <v>0</v>
      </c>
      <c r="V99" s="6"/>
      <c r="W99" s="20">
        <f t="shared" si="0"/>
        <v>125.08715555555558</v>
      </c>
      <c r="X99" s="20">
        <f t="shared" si="1"/>
        <v>196.17440585858586</v>
      </c>
      <c r="Y99" s="23">
        <f t="shared" si="2"/>
        <v>146.17180000000002</v>
      </c>
      <c r="Z99" s="23">
        <f t="shared" si="3"/>
        <v>193.09371306060609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244.84020444444445</v>
      </c>
      <c r="AJ99" s="9">
        <f t="shared" si="8"/>
        <v>0.66186022154307389</v>
      </c>
      <c r="AK99" s="9">
        <f t="shared" si="9"/>
        <v>0.66186022154307389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Encargos'!$L17)*(1+SUM($B100:$B$228))+('Swap - Encargos'!Y17)*(1+SUM($B100:$B$228))</f>
        <v>110.78399999999999</v>
      </c>
      <c r="M100" s="4">
        <f>Forward!M100*(1+SUM($B100:$B$228))+(-'Swap - Encargos'!D17-'Swap - Encargos'!$L17)*(1+SUM($B100:$B$228))+('Swap - Encargos'!Z17)*(1+SUM($B100:$B$228))</f>
        <v>125.78599999999997</v>
      </c>
      <c r="N100" s="4">
        <f>Forward!N100*(1+SUM($B100:$B$228))+(-'Swap - Encargos'!E17-'Swap - Encargos'!$L17)*(1+SUM($B100:$B$228))+('Swap - Encargos'!AA17)*(1+SUM($B100:$B$228))</f>
        <v>128.09399999999999</v>
      </c>
      <c r="O100" s="4">
        <f>Forward!O100*(1+SUM($B100:$B$228))+(-'Swap - Encargos'!F17-'Swap - Encargos'!$L17)*(1+SUM($B100:$B$228))+('Swap - Encargos'!AB17)*(1+SUM($B100:$B$228))</f>
        <v>141.94199999999998</v>
      </c>
      <c r="P100" s="4">
        <f>Forward!P100*(1+SUM($B100:$B$228))+(-'Swap - Encargos'!G17-'Swap - Encargos'!$L17)*(1+SUM($B100:$B$228))+('Swap - Encargos'!AC17)*(1+SUM($B100:$B$228))</f>
        <v>167.33</v>
      </c>
      <c r="Q100" s="4">
        <f>Forward!Q100*(1+SUM($B100:$B$228))+(-'Swap - Encargos'!H17-'Swap - Encargos'!$L17)*(1+SUM($B100:$B$228))+('Swap - Encargos'!AD17)*(1+SUM($B100:$B$228))</f>
        <v>185.79399999999998</v>
      </c>
      <c r="R100" s="4">
        <f>Forward!R100*(1+SUM($B100:$B$228))+(-'Swap - Encargos'!I17-'Swap - Encargos'!$L17)*(1+SUM($B100:$B$228))+('Swap - Encargos'!AE17)*(1+SUM($B100:$B$228))</f>
        <v>175.40800000000002</v>
      </c>
      <c r="S100" s="4">
        <f>Forward!S100*(1+SUM($B100:$B$228))+(-'Swap - Encargos'!J17-'Swap - Encargos'!$L17)*(1+SUM($B100:$B$228))+('Swap - Encargos'!AF17)*(1+SUM($B100:$B$228))</f>
        <v>174.25399999999999</v>
      </c>
      <c r="T100" s="4">
        <f>Forward!T100*(1+SUM($B100:$B$228))+(-'Swap - Encargos'!K17-'Swap - Encargos'!$L17)*(1+SUM($B100:$B$228))+('Swap - Encargos'!AG17)*(1+SUM($B100:$B$228))</f>
        <v>166.17600000000002</v>
      </c>
      <c r="U100" s="4">
        <f>Forward!U100*(1+SUM($B100:$B$228))</f>
        <v>0</v>
      </c>
      <c r="V100" s="6"/>
      <c r="W100" s="20">
        <f t="shared" si="0"/>
        <v>123.28566666666666</v>
      </c>
      <c r="X100" s="20">
        <f t="shared" si="1"/>
        <v>196.17440585858586</v>
      </c>
      <c r="Y100" s="23">
        <f t="shared" si="2"/>
        <v>137.28753333333333</v>
      </c>
      <c r="Z100" s="23">
        <f t="shared" si="3"/>
        <v>193.09371306060609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246.64169333333336</v>
      </c>
      <c r="AJ100" s="9">
        <f t="shared" si="8"/>
        <v>0.66673006650098376</v>
      </c>
      <c r="AK100" s="9">
        <f t="shared" si="9"/>
        <v>0.66673006650098376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Encargos'!$L18)*(1+SUM($B101:$B$228))+('Swap - Encargos'!Y18)*(1+SUM($B101:$B$228))</f>
        <v>102.0741</v>
      </c>
      <c r="M101" s="4">
        <f>Forward!M101*(1+SUM($B101:$B$228))+(-'Swap - Encargos'!D18-'Swap - Encargos'!$L18)*(1+SUM($B101:$B$228))+('Swap - Encargos'!Z18)*(1+SUM($B101:$B$228))</f>
        <v>108.9555</v>
      </c>
      <c r="N101" s="4">
        <f>Forward!N101*(1+SUM($B101:$B$228))+(-'Swap - Encargos'!E18-'Swap - Encargos'!$L18)*(1+SUM($B101:$B$228))+('Swap - Encargos'!AA18)*(1+SUM($B101:$B$228))</f>
        <v>113.54310000000002</v>
      </c>
      <c r="O101" s="4">
        <f>Forward!O101*(1+SUM($B101:$B$228))+(-'Swap - Encargos'!F18-'Swap - Encargos'!$L18)*(1+SUM($B101:$B$228))+('Swap - Encargos'!AB18)*(1+SUM($B101:$B$228))</f>
        <v>129.59970000000001</v>
      </c>
      <c r="P101" s="4">
        <f>Forward!P101*(1+SUM($B101:$B$228))+(-'Swap - Encargos'!G18-'Swap - Encargos'!$L18)*(1+SUM($B101:$B$228))+('Swap - Encargos'!AC18)*(1+SUM($B101:$B$228))</f>
        <v>158.2722</v>
      </c>
      <c r="Q101" s="4">
        <f>Forward!Q101*(1+SUM($B101:$B$228))+(-'Swap - Encargos'!H18-'Swap - Encargos'!$L18)*(1+SUM($B101:$B$228))+('Swap - Encargos'!AD18)*(1+SUM($B101:$B$228))</f>
        <v>173.18190000000004</v>
      </c>
      <c r="R101" s="4">
        <f>Forward!R101*(1+SUM($B101:$B$228))+(-'Swap - Encargos'!I18-'Swap - Encargos'!$L18)*(1+SUM($B101:$B$228))+('Swap - Encargos'!AE18)*(1+SUM($B101:$B$228))</f>
        <v>174.32880000000003</v>
      </c>
      <c r="S101" s="4">
        <f>Forward!S101*(1+SUM($B101:$B$228))+(-'Swap - Encargos'!J18-'Swap - Encargos'!$L18)*(1+SUM($B101:$B$228))+('Swap - Encargos'!AF18)*(1+SUM($B101:$B$228))</f>
        <v>172.035</v>
      </c>
      <c r="T101" s="4">
        <f>Forward!T101*(1+SUM($B101:$B$228))+(-'Swap - Encargos'!K18-'Swap - Encargos'!$L18)*(1+SUM($B101:$B$228))+('Swap - Encargos'!AG18)*(1+SUM($B101:$B$228))</f>
        <v>167.44740000000002</v>
      </c>
      <c r="U101" s="4">
        <f>Forward!U101*(1+SUM($B101:$B$228))</f>
        <v>0</v>
      </c>
      <c r="V101" s="6"/>
      <c r="W101" s="20">
        <f t="shared" si="0"/>
        <v>110.48470000000002</v>
      </c>
      <c r="X101" s="20">
        <f t="shared" si="1"/>
        <v>196.17440585858586</v>
      </c>
      <c r="Y101" s="23">
        <f t="shared" si="2"/>
        <v>126.04431000000001</v>
      </c>
      <c r="Z101" s="23">
        <f t="shared" si="3"/>
        <v>193.09371306060609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259.44265999999999</v>
      </c>
      <c r="AJ101" s="9">
        <f t="shared" si="8"/>
        <v>0.70133406731526959</v>
      </c>
      <c r="AK101" s="9">
        <f t="shared" si="9"/>
        <v>0.70133406731526959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Encargos'!$L19)*(1+SUM($B102:$B$228))+('Swap - Encargos'!Y19)*(1+SUM($B102:$B$228))</f>
        <v>114.12</v>
      </c>
      <c r="M102" s="4">
        <f>Forward!M102*(1+SUM($B102:$B$228))+(-'Swap - Encargos'!D19-'Swap - Encargos'!$L19)*(1+SUM($B102:$B$228))+('Swap - Encargos'!Z19)*(1+SUM($B102:$B$228))</f>
        <v>112.97880000000001</v>
      </c>
      <c r="N102" s="4">
        <f>Forward!N102*(1+SUM($B102:$B$228))+(-'Swap - Encargos'!E19-'Swap - Encargos'!$L19)*(1+SUM($B102:$B$228))+('Swap - Encargos'!AA19)*(1+SUM($B102:$B$228))</f>
        <v>125.532</v>
      </c>
      <c r="O102" s="4">
        <f>Forward!O102*(1+SUM($B102:$B$228))+(-'Swap - Encargos'!F19-'Swap - Encargos'!$L19)*(1+SUM($B102:$B$228))+('Swap - Encargos'!AB19)*(1+SUM($B102:$B$228))</f>
        <v>140.36760000000001</v>
      </c>
      <c r="P102" s="4">
        <f>Forward!P102*(1+SUM($B102:$B$228))+(-'Swap - Encargos'!G19-'Swap - Encargos'!$L19)*(1+SUM($B102:$B$228))+('Swap - Encargos'!AC19)*(1+SUM($B102:$B$228))</f>
        <v>156.34440000000001</v>
      </c>
      <c r="Q102" s="4">
        <f>Forward!Q102*(1+SUM($B102:$B$228))+(-'Swap - Encargos'!H19-'Swap - Encargos'!$L19)*(1+SUM($B102:$B$228))+('Swap - Encargos'!AD19)*(1+SUM($B102:$B$228))</f>
        <v>172.32119999999998</v>
      </c>
      <c r="R102" s="4">
        <f>Forward!R102*(1+SUM($B102:$B$228))+(-'Swap - Encargos'!I19-'Swap - Encargos'!$L19)*(1+SUM($B102:$B$228))+('Swap - Encargos'!AE19)*(1+SUM($B102:$B$228))</f>
        <v>172.3212</v>
      </c>
      <c r="S102" s="4">
        <f>Forward!S102*(1+SUM($B102:$B$228))+(-'Swap - Encargos'!J19-'Swap - Encargos'!$L19)*(1+SUM($B102:$B$228))+('Swap - Encargos'!AF19)*(1+SUM($B102:$B$228))</f>
        <v>166.61520000000002</v>
      </c>
      <c r="T102" s="4">
        <f>Forward!T102*(1+SUM($B102:$B$228))+(-'Swap - Encargos'!K19-'Swap - Encargos'!$L19)*(1+SUM($B102:$B$228))+('Swap - Encargos'!AG19)*(1+SUM($B102:$B$228))</f>
        <v>166.61520000000002</v>
      </c>
      <c r="U102" s="4">
        <f>Forward!U102*(1+SUM($B102:$B$228))</f>
        <v>0</v>
      </c>
      <c r="V102" s="6"/>
      <c r="W102" s="20">
        <f t="shared" si="0"/>
        <v>120.46000000000001</v>
      </c>
      <c r="X102" s="20">
        <f t="shared" si="1"/>
        <v>196.17440585858586</v>
      </c>
      <c r="Y102" s="23">
        <f t="shared" si="2"/>
        <v>133.74863999999999</v>
      </c>
      <c r="Z102" s="23">
        <f t="shared" si="3"/>
        <v>193.09371306060609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249.46736000000001</v>
      </c>
      <c r="AJ102" s="9">
        <f t="shared" si="8"/>
        <v>0.67436850304881479</v>
      </c>
      <c r="AK102" s="9">
        <f t="shared" si="9"/>
        <v>0.67436850304881479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Encargos'!$L20)*(1+SUM($B103:$B$228))+('Swap - Encargos'!Y20)*(1+SUM($B103:$B$228))</f>
        <v>110.47330000000001</v>
      </c>
      <c r="M103" s="4">
        <f>Forward!M103*(1+SUM($B103:$B$228))+(-'Swap - Encargos'!D20-'Swap - Encargos'!$L20)*(1+SUM($B103:$B$228))+('Swap - Encargos'!Z20)*(1+SUM($B103:$B$228))</f>
        <v>115.02890000000001</v>
      </c>
      <c r="N103" s="4">
        <f>Forward!N103*(1+SUM($B103:$B$228))+(-'Swap - Encargos'!E20-'Swap - Encargos'!$L20)*(1+SUM($B103:$B$228))+('Swap - Encargos'!AA20)*(1+SUM($B103:$B$228))</f>
        <v>126.41790000000002</v>
      </c>
      <c r="O103" s="4">
        <f>Forward!O103*(1+SUM($B103:$B$228))+(-'Swap - Encargos'!F20-'Swap - Encargos'!$L20)*(1+SUM($B103:$B$228))+('Swap - Encargos'!AB20)*(1+SUM($B103:$B$228))</f>
        <v>133.25129999999999</v>
      </c>
      <c r="P103" s="4">
        <f>Forward!P103*(1+SUM($B103:$B$228))+(-'Swap - Encargos'!G20-'Swap - Encargos'!$L20)*(1+SUM($B103:$B$228))+('Swap - Encargos'!AC20)*(1+SUM($B103:$B$228))</f>
        <v>150.3348</v>
      </c>
      <c r="Q103" s="4">
        <f>Forward!Q103*(1+SUM($B103:$B$228))+(-'Swap - Encargos'!H20-'Swap - Encargos'!$L20)*(1+SUM($B103:$B$228))+('Swap - Encargos'!AD20)*(1+SUM($B103:$B$228))</f>
        <v>168.55719999999999</v>
      </c>
      <c r="R103" s="4">
        <f>Forward!R103*(1+SUM($B103:$B$228))+(-'Swap - Encargos'!I20-'Swap - Encargos'!$L20)*(1+SUM($B103:$B$228))+('Swap - Encargos'!AE20)*(1+SUM($B103:$B$228))</f>
        <v>166.27940000000001</v>
      </c>
      <c r="S103" s="4">
        <f>Forward!S103*(1+SUM($B103:$B$228))+(-'Swap - Encargos'!J20-'Swap - Encargos'!$L20)*(1+SUM($B103:$B$228))+('Swap - Encargos'!AF20)*(1+SUM($B103:$B$228))</f>
        <v>165.1405</v>
      </c>
      <c r="T103" s="4">
        <f>Forward!T103*(1+SUM($B103:$B$228))+(-'Swap - Encargos'!K20-'Swap - Encargos'!$L20)*(1+SUM($B103:$B$228))+('Swap - Encargos'!AG20)*(1+SUM($B103:$B$228))</f>
        <v>159.446</v>
      </c>
      <c r="U103" s="4">
        <f>Forward!U103*(1+SUM($B103:$B$228))</f>
        <v>0</v>
      </c>
      <c r="V103" s="6"/>
      <c r="W103" s="20">
        <f t="shared" si="0"/>
        <v>120.47031111111113</v>
      </c>
      <c r="X103" s="20">
        <f t="shared" si="1"/>
        <v>196.17440585858586</v>
      </c>
      <c r="Y103" s="23">
        <f t="shared" si="2"/>
        <v>131.941565</v>
      </c>
      <c r="Z103" s="23">
        <f t="shared" si="3"/>
        <v>193.09371306060609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249.45704888888889</v>
      </c>
      <c r="AJ103" s="9">
        <f t="shared" si="8"/>
        <v>0.67434062970873221</v>
      </c>
      <c r="AK103" s="9">
        <f t="shared" si="9"/>
        <v>0.67434062970873221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Encargos'!$L21)*(1+SUM($B104:$B$228))+('Swap - Encargos'!Y21)*(1+SUM($B104:$B$228))</f>
        <v>113.97</v>
      </c>
      <c r="M104" s="4">
        <f>Forward!M104*(1+SUM($B104:$B$228))+(-'Swap - Encargos'!D21-'Swap - Encargos'!$L21)*(1+SUM($B104:$B$228))+('Swap - Encargos'!Z21)*(1+SUM($B104:$B$228))</f>
        <v>113.96999999999998</v>
      </c>
      <c r="N104" s="4">
        <f>Forward!N104*(1+SUM($B104:$B$228))+(-'Swap - Encargos'!E21-'Swap - Encargos'!$L21)*(1+SUM($B104:$B$228))+('Swap - Encargos'!AA21)*(1+SUM($B104:$B$228))</f>
        <v>128.7861</v>
      </c>
      <c r="O104" s="4">
        <f>Forward!O104*(1+SUM($B104:$B$228))+(-'Swap - Encargos'!F21-'Swap - Encargos'!$L21)*(1+SUM($B104:$B$228))+('Swap - Encargos'!AB21)*(1+SUM($B104:$B$228))</f>
        <v>135.62430000000001</v>
      </c>
      <c r="P104" s="4">
        <f>Forward!P104*(1+SUM($B104:$B$228))+(-'Swap - Encargos'!G21-'Swap - Encargos'!$L21)*(1+SUM($B104:$B$228))+('Swap - Encargos'!AC21)*(1+SUM($B104:$B$228))</f>
        <v>142.46249999999998</v>
      </c>
      <c r="Q104" s="4">
        <f>Forward!Q104*(1+SUM($B104:$B$228))+(-'Swap - Encargos'!H21-'Swap - Encargos'!$L21)*(1+SUM($B104:$B$228))+('Swap - Encargos'!AD21)*(1+SUM($B104:$B$228))</f>
        <v>165.25649999999999</v>
      </c>
      <c r="R104" s="4">
        <f>Forward!R104*(1+SUM($B104:$B$228))+(-'Swap - Encargos'!I21-'Swap - Encargos'!$L21)*(1+SUM($B104:$B$228))+('Swap - Encargos'!AE21)*(1+SUM($B104:$B$228))</f>
        <v>160.69769999999997</v>
      </c>
      <c r="S104" s="4">
        <f>Forward!S104*(1+SUM($B104:$B$228))+(-'Swap - Encargos'!J21-'Swap - Encargos'!$L21)*(1+SUM($B104:$B$228))+('Swap - Encargos'!AF21)*(1+SUM($B104:$B$228))</f>
        <v>158.41829999999999</v>
      </c>
      <c r="T104" s="4">
        <f>Forward!T104*(1+SUM($B104:$B$228))+(-'Swap - Encargos'!K21-'Swap - Encargos'!$L21)*(1+SUM($B104:$B$228))+('Swap - Encargos'!AG21)*(1+SUM($B104:$B$228))</f>
        <v>158.41829999999999</v>
      </c>
      <c r="U104" s="4">
        <f>Forward!U104*(1+SUM($B104:$B$228))</f>
        <v>0</v>
      </c>
      <c r="V104" s="6"/>
      <c r="W104" s="20">
        <f t="shared" si="0"/>
        <v>122.51775000000001</v>
      </c>
      <c r="X104" s="20">
        <f t="shared" si="1"/>
        <v>196.17440585858586</v>
      </c>
      <c r="Y104" s="23">
        <f t="shared" si="2"/>
        <v>132.09122999999997</v>
      </c>
      <c r="Z104" s="23">
        <f t="shared" si="3"/>
        <v>193.09371306060609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247.40961000000001</v>
      </c>
      <c r="AJ104" s="9">
        <f t="shared" si="8"/>
        <v>0.66880592449285181</v>
      </c>
      <c r="AK104" s="9">
        <f t="shared" si="9"/>
        <v>0.66880592449285181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Encargos'!$L22)*(1+SUM($B105:$B$228))+('Swap - Encargos'!Y22)*(1+SUM($B105:$B$228))</f>
        <v>117.2655</v>
      </c>
      <c r="M105" s="4">
        <f>Forward!M105*(1+SUM($B105:$B$228))+(-'Swap - Encargos'!D22-'Swap - Encargos'!$L22)*(1+SUM($B105:$B$228))+('Swap - Encargos'!Z22)*(1+SUM($B105:$B$228))</f>
        <v>108.1575</v>
      </c>
      <c r="N105" s="4">
        <f>Forward!N105*(1+SUM($B105:$B$228))+(-'Swap - Encargos'!E22-'Swap - Encargos'!$L22)*(1+SUM($B105:$B$228))+('Swap - Encargos'!AA22)*(1+SUM($B105:$B$228))</f>
        <v>125.23500000000001</v>
      </c>
      <c r="O105" s="4">
        <f>Forward!O105*(1+SUM($B105:$B$228))+(-'Swap - Encargos'!F22-'Swap - Encargos'!$L22)*(1+SUM($B105:$B$228))+('Swap - Encargos'!AB22)*(1+SUM($B105:$B$228))</f>
        <v>134.34299999999999</v>
      </c>
      <c r="P105" s="4">
        <f>Forward!P105*(1+SUM($B105:$B$228))+(-'Swap - Encargos'!G22-'Swap - Encargos'!$L22)*(1+SUM($B105:$B$228))+('Swap - Encargos'!AC22)*(1+SUM($B105:$B$228))</f>
        <v>151.4205</v>
      </c>
      <c r="Q105" s="4">
        <f>Forward!Q105*(1+SUM($B105:$B$228))+(-'Swap - Encargos'!H22-'Swap - Encargos'!$L22)*(1+SUM($B105:$B$228))+('Swap - Encargos'!AD22)*(1+SUM($B105:$B$228))</f>
        <v>158.25150000000002</v>
      </c>
      <c r="R105" s="4">
        <f>Forward!R105*(1+SUM($B105:$B$228))+(-'Swap - Encargos'!I22-'Swap - Encargos'!$L22)*(1+SUM($B105:$B$228))+('Swap - Encargos'!AE22)*(1+SUM($B105:$B$228))</f>
        <v>159.39000000000001</v>
      </c>
      <c r="S105" s="4">
        <f>Forward!S105*(1+SUM($B105:$B$228))+(-'Swap - Encargos'!J22-'Swap - Encargos'!$L22)*(1+SUM($B105:$B$228))+('Swap - Encargos'!AF22)*(1+SUM($B105:$B$228))</f>
        <v>158.25150000000002</v>
      </c>
      <c r="T105" s="4">
        <f>Forward!T105*(1+SUM($B105:$B$228))+(-'Swap - Encargos'!K22-'Swap - Encargos'!$L22)*(1+SUM($B105:$B$228))+('Swap - Encargos'!AG22)*(1+SUM($B105:$B$228))</f>
        <v>152.559</v>
      </c>
      <c r="U105" s="4">
        <f>Forward!U105*(1+SUM($B105:$B$228))</f>
        <v>0</v>
      </c>
      <c r="V105" s="6"/>
      <c r="W105" s="20">
        <f t="shared" si="0"/>
        <v>120.206625</v>
      </c>
      <c r="X105" s="20">
        <f t="shared" si="1"/>
        <v>196.17440585858586</v>
      </c>
      <c r="Y105" s="23">
        <f t="shared" si="2"/>
        <v>132.066</v>
      </c>
      <c r="Z105" s="23">
        <f t="shared" si="3"/>
        <v>193.09371306060609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249.72073500000002</v>
      </c>
      <c r="AJ105" s="9">
        <f t="shared" si="8"/>
        <v>0.67505343481487823</v>
      </c>
      <c r="AK105" s="9">
        <f t="shared" si="9"/>
        <v>0.67505343481487823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Encargos'!$L23)*(1+SUM($B106:$B$228))+('Swap - Encargos'!Y23)*(1+SUM($B106:$B$228))</f>
        <v>114.69559999999998</v>
      </c>
      <c r="M106" s="4">
        <f>Forward!M106*(1+SUM($B106:$B$228))+(-'Swap - Encargos'!D23-'Swap - Encargos'!$L23)*(1+SUM($B106:$B$228))+('Swap - Encargos'!Z23)*(1+SUM($B106:$B$228))</f>
        <v>107.88199999999999</v>
      </c>
      <c r="N106" s="4">
        <f>Forward!N106*(1+SUM($B106:$B$228))+(-'Swap - Encargos'!E23-'Swap - Encargos'!$L23)*(1+SUM($B106:$B$228))+('Swap - Encargos'!AA23)*(1+SUM($B106:$B$228))</f>
        <v>116.96680000000002</v>
      </c>
      <c r="O106" s="4">
        <f>Forward!O106*(1+SUM($B106:$B$228))+(-'Swap - Encargos'!F23-'Swap - Encargos'!$L23)*(1+SUM($B106:$B$228))+('Swap - Encargos'!AB23)*(1+SUM($B106:$B$228))</f>
        <v>127.1872</v>
      </c>
      <c r="P106" s="4">
        <f>Forward!P106*(1+SUM($B106:$B$228))+(-'Swap - Encargos'!G23-'Swap - Encargos'!$L23)*(1+SUM($B106:$B$228))+('Swap - Encargos'!AC23)*(1+SUM($B106:$B$228))</f>
        <v>149.89920000000001</v>
      </c>
      <c r="Q106" s="4">
        <f>Forward!Q106*(1+SUM($B106:$B$228))+(-'Swap - Encargos'!H23-'Swap - Encargos'!$L23)*(1+SUM($B106:$B$228))+('Swap - Encargos'!AD23)*(1+SUM($B106:$B$228))</f>
        <v>157.8484</v>
      </c>
      <c r="R106" s="4">
        <f>Forward!R106*(1+SUM($B106:$B$228))+(-'Swap - Encargos'!I23-'Swap - Encargos'!$L23)*(1+SUM($B106:$B$228))+('Swap - Encargos'!AE23)*(1+SUM($B106:$B$228))</f>
        <v>160.11959999999999</v>
      </c>
      <c r="S106" s="4">
        <f>Forward!S106*(1+SUM($B106:$B$228))+(-'Swap - Encargos'!J23-'Swap - Encargos'!$L23)*(1+SUM($B106:$B$228))+('Swap - Encargos'!AF23)*(1+SUM($B106:$B$228))</f>
        <v>154.44159999999997</v>
      </c>
      <c r="T106" s="4">
        <f>Forward!T106*(1+SUM($B106:$B$228))+(-'Swap - Encargos'!K23-'Swap - Encargos'!$L23)*(1+SUM($B106:$B$228))+('Swap - Encargos'!AG23)*(1+SUM($B106:$B$228))</f>
        <v>153.30599999999998</v>
      </c>
      <c r="U106" s="4">
        <f>Forward!U106*(1+SUM($B106:$B$228))</f>
        <v>0</v>
      </c>
      <c r="V106" s="6"/>
      <c r="W106" s="20">
        <f t="shared" si="0"/>
        <v>115.95737777777777</v>
      </c>
      <c r="X106" s="20">
        <f t="shared" si="1"/>
        <v>196.17440585858586</v>
      </c>
      <c r="Y106" s="23">
        <f t="shared" si="2"/>
        <v>129.07986666666665</v>
      </c>
      <c r="Z106" s="23">
        <f t="shared" si="3"/>
        <v>193.09371306060609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253.96998222222226</v>
      </c>
      <c r="AJ106" s="9">
        <f t="shared" si="8"/>
        <v>0.68654014188683488</v>
      </c>
      <c r="AK106" s="9">
        <f t="shared" si="9"/>
        <v>0.68654014188683488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Encargos'!$L24)*(1+SUM($B107:$B$228))+('Swap - Encargos'!Y24)*(1+SUM($B107:$B$228))</f>
        <v>117.83199999999999</v>
      </c>
      <c r="M107" s="4">
        <f>Forward!M107*(1+SUM($B107:$B$228))+(-'Swap - Encargos'!D24-'Swap - Encargos'!$L24)*(1+SUM($B107:$B$228))+('Swap - Encargos'!Z24)*(1+SUM($B107:$B$228))</f>
        <v>105.369</v>
      </c>
      <c r="N107" s="4">
        <f>Forward!N107*(1+SUM($B107:$B$228))+(-'Swap - Encargos'!E24-'Swap - Encargos'!$L24)*(1+SUM($B107:$B$228))+('Swap - Encargos'!AA24)*(1+SUM($B107:$B$228))</f>
        <v>125.76300000000001</v>
      </c>
      <c r="O107" s="4">
        <f>Forward!O107*(1+SUM($B107:$B$228))+(-'Swap - Encargos'!F24-'Swap - Encargos'!$L24)*(1+SUM($B107:$B$228))+('Swap - Encargos'!AB24)*(1+SUM($B107:$B$228))</f>
        <v>137.09300000000002</v>
      </c>
      <c r="P107" s="4">
        <f>Forward!P107*(1+SUM($B107:$B$228))+(-'Swap - Encargos'!G24-'Swap - Encargos'!$L24)*(1+SUM($B107:$B$228))+('Swap - Encargos'!AC24)*(1+SUM($B107:$B$228))</f>
        <v>140.49199999999999</v>
      </c>
      <c r="Q107" s="4">
        <f>Forward!Q107*(1+SUM($B107:$B$228))+(-'Swap - Encargos'!H24-'Swap - Encargos'!$L24)*(1+SUM($B107:$B$228))+('Swap - Encargos'!AD24)*(1+SUM($B107:$B$228))</f>
        <v>155.22099999999998</v>
      </c>
      <c r="R107" s="4">
        <f>Forward!R107*(1+SUM($B107:$B$228))+(-'Swap - Encargos'!I24-'Swap - Encargos'!$L24)*(1+SUM($B107:$B$228))+('Swap - Encargos'!AE24)*(1+SUM($B107:$B$228))</f>
        <v>157.48699999999999</v>
      </c>
      <c r="S107" s="4">
        <f>Forward!S107*(1+SUM($B107:$B$228))+(-'Swap - Encargos'!J24-'Swap - Encargos'!$L24)*(1+SUM($B107:$B$228))+('Swap - Encargos'!AF24)*(1+SUM($B107:$B$228))</f>
        <v>155.221</v>
      </c>
      <c r="T107" s="4">
        <f>Forward!T107*(1+SUM($B107:$B$228))+(-'Swap - Encargos'!K24-'Swap - Encargos'!$L24)*(1+SUM($B107:$B$228))+('Swap - Encargos'!AG24)*(1+SUM($B107:$B$228))</f>
        <v>151.822</v>
      </c>
      <c r="U107" s="4">
        <f>Forward!U107*(1+SUM($B107:$B$228))</f>
        <v>0</v>
      </c>
      <c r="V107" s="6"/>
      <c r="W107" s="20">
        <f t="shared" si="0"/>
        <v>121.13658333333335</v>
      </c>
      <c r="X107" s="20">
        <f t="shared" si="1"/>
        <v>196.17440585858586</v>
      </c>
      <c r="Y107" s="23">
        <f t="shared" si="2"/>
        <v>130.91815</v>
      </c>
      <c r="Z107" s="23">
        <f t="shared" si="3"/>
        <v>193.09371306060609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248.79077666666666</v>
      </c>
      <c r="AJ107" s="9">
        <f t="shared" si="8"/>
        <v>0.67253954037535002</v>
      </c>
      <c r="AK107" s="9">
        <f t="shared" si="9"/>
        <v>0.67253954037535002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Encargos'!$L25)*(1+SUM($B108:$B$228))+('Swap - Encargos'!Y25)*(1+SUM($B108:$B$228))</f>
        <v>117.58239999999999</v>
      </c>
      <c r="M108" s="4">
        <f>Forward!M108*(1+SUM($B108:$B$228))+(-'Swap - Encargos'!D25-'Swap - Encargos'!$L25)*(1+SUM($B108:$B$228))+('Swap - Encargos'!Z25)*(1+SUM($B108:$B$228))</f>
        <v>122.10480000000001</v>
      </c>
      <c r="N108" s="4">
        <f>Forward!N108*(1+SUM($B108:$B$228))+(-'Swap - Encargos'!E25-'Swap - Encargos'!$L25)*(1+SUM($B108:$B$228))+('Swap - Encargos'!AA25)*(1+SUM($B108:$B$228))</f>
        <v>139.06380000000001</v>
      </c>
      <c r="O108" s="4">
        <f>Forward!O108*(1+SUM($B108:$B$228))+(-'Swap - Encargos'!F25-'Swap - Encargos'!$L25)*(1+SUM($B108:$B$228))+('Swap - Encargos'!AB25)*(1+SUM($B108:$B$228))</f>
        <v>143.58619999999999</v>
      </c>
      <c r="P108" s="4">
        <f>Forward!P108*(1+SUM($B108:$B$228))+(-'Swap - Encargos'!G25-'Swap - Encargos'!$L25)*(1+SUM($B108:$B$228))+('Swap - Encargos'!AC25)*(1+SUM($B108:$B$228))</f>
        <v>143.58620000000002</v>
      </c>
      <c r="Q108" s="4">
        <f>Forward!Q108*(1+SUM($B108:$B$228))+(-'Swap - Encargos'!H25-'Swap - Encargos'!$L25)*(1+SUM($B108:$B$228))+('Swap - Encargos'!AD25)*(1+SUM($B108:$B$228))</f>
        <v>158.28399999999999</v>
      </c>
      <c r="R108" s="4">
        <f>Forward!R108*(1+SUM($B108:$B$228))+(-'Swap - Encargos'!I25-'Swap - Encargos'!$L25)*(1+SUM($B108:$B$228))+('Swap - Encargos'!AE25)*(1+SUM($B108:$B$228))</f>
        <v>157.1534</v>
      </c>
      <c r="S108" s="4">
        <f>Forward!S108*(1+SUM($B108:$B$228))+(-'Swap - Encargos'!J25-'Swap - Encargos'!$L25)*(1+SUM($B108:$B$228))+('Swap - Encargos'!AF25)*(1+SUM($B108:$B$228))</f>
        <v>156.02279999999999</v>
      </c>
      <c r="T108" s="4">
        <f>Forward!T108*(1+SUM($B108:$B$228))+(-'Swap - Encargos'!K25-'Swap - Encargos'!$L25)*(1+SUM($B108:$B$228))+('Swap - Encargos'!AG25)*(1+SUM($B108:$B$228))</f>
        <v>153.76159999999999</v>
      </c>
      <c r="U108" s="4">
        <f>Forward!U108*(1+SUM($B108:$B$228))</f>
        <v>0</v>
      </c>
      <c r="V108" s="6"/>
      <c r="W108" s="20">
        <f t="shared" si="0"/>
        <v>133.47361111111113</v>
      </c>
      <c r="X108" s="20">
        <f t="shared" si="1"/>
        <v>196.17440585858586</v>
      </c>
      <c r="Y108" s="23">
        <f t="shared" si="2"/>
        <v>139.96828000000002</v>
      </c>
      <c r="Z108" s="23">
        <f t="shared" si="3"/>
        <v>193.09371306060609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236.4537488888889</v>
      </c>
      <c r="AJ108" s="9">
        <f t="shared" si="8"/>
        <v>0.63918967466718024</v>
      </c>
      <c r="AK108" s="9">
        <f t="shared" si="9"/>
        <v>0.63918967466718024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Encargos'!$L26)*(1+SUM($B109:$B$228))+('Swap - Encargos'!Y26)*(1+SUM($B109:$B$228))</f>
        <v>118.41899999999998</v>
      </c>
      <c r="M109" s="4">
        <f>Forward!M109*(1+SUM($B109:$B$228))+(-'Swap - Encargos'!D26-'Swap - Encargos'!$L26)*(1+SUM($B109:$B$228))+('Swap - Encargos'!Z26)*(1+SUM($B109:$B$228))</f>
        <v>120.67459999999998</v>
      </c>
      <c r="N109" s="4">
        <f>Forward!N109*(1+SUM($B109:$B$228))+(-'Swap - Encargos'!E26-'Swap - Encargos'!$L26)*(1+SUM($B109:$B$228))+('Swap - Encargos'!AA26)*(1+SUM($B109:$B$228))</f>
        <v>153.38079999999999</v>
      </c>
      <c r="O109" s="4">
        <f>Forward!O109*(1+SUM($B109:$B$228))+(-'Swap - Encargos'!F26-'Swap - Encargos'!$L26)*(1+SUM($B109:$B$228))+('Swap - Encargos'!AB26)*(1+SUM($B109:$B$228))</f>
        <v>160.14760000000001</v>
      </c>
      <c r="P109" s="4">
        <f>Forward!P109*(1+SUM($B109:$B$228))+(-'Swap - Encargos'!G26-'Swap - Encargos'!$L26)*(1+SUM($B109:$B$228))+('Swap - Encargos'!AC26)*(1+SUM($B109:$B$228))</f>
        <v>163.53099999999998</v>
      </c>
      <c r="Q109" s="4">
        <f>Forward!Q109*(1+SUM($B109:$B$228))+(-'Swap - Encargos'!H26-'Swap - Encargos'!$L26)*(1+SUM($B109:$B$228))+('Swap - Encargos'!AD26)*(1+SUM($B109:$B$228))</f>
        <v>165.78659999999996</v>
      </c>
      <c r="R109" s="4">
        <f>Forward!R109*(1+SUM($B109:$B$228))+(-'Swap - Encargos'!I26-'Swap - Encargos'!$L26)*(1+SUM($B109:$B$228))+('Swap - Encargos'!AE26)*(1+SUM($B109:$B$228))</f>
        <v>168.04219999999998</v>
      </c>
      <c r="S109" s="4">
        <f>Forward!S109*(1+SUM($B109:$B$228))+(-'Swap - Encargos'!J26-'Swap - Encargos'!$L26)*(1+SUM($B109:$B$228))+('Swap - Encargos'!AF26)*(1+SUM($B109:$B$228))</f>
        <v>165.78659999999996</v>
      </c>
      <c r="T109" s="4">
        <f>Forward!T109*(1+SUM($B109:$B$228))+(-'Swap - Encargos'!K26-'Swap - Encargos'!$L26)*(1+SUM($B109:$B$228))+('Swap - Encargos'!AG26)*(1+SUM($B109:$B$228))</f>
        <v>163.53100000000001</v>
      </c>
      <c r="U109" s="4">
        <f>Forward!U109*(1+SUM($B109:$B$228))</f>
        <v>0</v>
      </c>
      <c r="V109" s="6"/>
      <c r="W109" s="20">
        <f t="shared" si="0"/>
        <v>143.57520555555553</v>
      </c>
      <c r="X109" s="20">
        <f t="shared" si="1"/>
        <v>196.17440585858586</v>
      </c>
      <c r="Y109" s="23">
        <f t="shared" si="2"/>
        <v>151.91465999999997</v>
      </c>
      <c r="Z109" s="23">
        <f t="shared" si="3"/>
        <v>193.09371306060609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226.35215444444449</v>
      </c>
      <c r="AJ109" s="9">
        <f t="shared" si="8"/>
        <v>0.61188270703860481</v>
      </c>
      <c r="AK109" s="9">
        <f t="shared" si="9"/>
        <v>0.61188270703860481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Encargos'!$L27)*(1+SUM($B110:$B$228))+('Swap - Encargos'!Z27)*(1+SUM($B110:$B$228))</f>
        <v>123.75</v>
      </c>
      <c r="N110" s="4">
        <f>Forward!N110*(1+SUM($B110:$B$228))+(-'Swap - Encargos'!E27-'Swap - Encargos'!$L27)*(1+SUM($B110:$B$228))+('Swap - Encargos'!AA27)*(1+SUM($B110:$B$228))</f>
        <v>136.125</v>
      </c>
      <c r="O110" s="4">
        <f>Forward!O110*(1+SUM($B110:$B$228))+(-'Swap - Encargos'!F27-'Swap - Encargos'!$L27)*(1+SUM($B110:$B$228))+('Swap - Encargos'!AB27)*(1+SUM($B110:$B$228))</f>
        <v>149.625</v>
      </c>
      <c r="P110" s="4">
        <f>Forward!P110*(1+SUM($B110:$B$228))+(-'Swap - Encargos'!G27-'Swap - Encargos'!$L27)*(1+SUM($B110:$B$228))+('Swap - Encargos'!AC27)*(1+SUM($B110:$B$228))</f>
        <v>177.75</v>
      </c>
      <c r="Q110" s="4">
        <f>Forward!Q110*(1+SUM($B110:$B$228))+(-'Swap - Encargos'!H27-'Swap - Encargos'!$L27)*(1+SUM($B110:$B$228))+('Swap - Encargos'!AD27)*(1+SUM($B110:$B$228))</f>
        <v>175.5</v>
      </c>
      <c r="R110" s="4">
        <f>Forward!R110*(1+SUM($B110:$B$228))+(-'Swap - Encargos'!I27-'Swap - Encargos'!$L27)*(1+SUM($B110:$B$228))+('Swap - Encargos'!AE27)*(1+SUM($B110:$B$228))</f>
        <v>177.75</v>
      </c>
      <c r="S110" s="4">
        <f>Forward!S110*(1+SUM($B110:$B$228))+(-'Swap - Encargos'!J27-'Swap - Encargos'!$L27)*(1+SUM($B110:$B$228))+('Swap - Encargos'!AF27)*(1+SUM($B110:$B$228))</f>
        <v>174.375</v>
      </c>
      <c r="T110" s="4">
        <f>Forward!T110*(1+SUM($B110:$B$228))+(-'Swap - Encargos'!K27-'Swap - Encargos'!$L27)*(1+SUM($B110:$B$228))+('Swap - Encargos'!AG27)*(1+SUM($B110:$B$228))</f>
        <v>172.125</v>
      </c>
      <c r="U110" s="4">
        <f>Forward!U110*(1+SUM($B110:$B$228))</f>
        <v>0</v>
      </c>
      <c r="V110" s="6"/>
      <c r="W110" s="20">
        <f t="shared" si="0"/>
        <v>136.5</v>
      </c>
      <c r="X110" s="20">
        <f t="shared" si="1"/>
        <v>196.17440585858586</v>
      </c>
      <c r="Y110" s="23">
        <f t="shared" si="2"/>
        <v>152.55000000000001</v>
      </c>
      <c r="Z110" s="23">
        <f t="shared" si="3"/>
        <v>193.09371306060609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253.3125</v>
      </c>
      <c r="AJ110" s="9">
        <f t="shared" si="8"/>
        <v>0.64983164983164987</v>
      </c>
      <c r="AK110" s="9">
        <f t="shared" si="9"/>
        <v>0.64983164983164987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Encargos'!$L28)*(1+SUM($B111:$B$228))+('Swap - Encargos'!Z28)*(1+SUM($B111:$B$228))</f>
        <v>163.63679999999999</v>
      </c>
      <c r="N111" s="4">
        <f>Forward!N111*(1+SUM($B111:$B$228))+(-'Swap - Encargos'!E28-'Swap - Encargos'!$L28)*(1+SUM($B111:$B$228))+('Swap - Encargos'!AA28)*(1+SUM($B111:$B$228))</f>
        <v>228.64320000000001</v>
      </c>
      <c r="O111" s="4">
        <f>Forward!O111*(1+SUM($B111:$B$228))+(-'Swap - Encargos'!F28-'Swap - Encargos'!$L28)*(1+SUM($B111:$B$228))+('Swap - Encargos'!AB28)*(1+SUM($B111:$B$228))</f>
        <v>224.16000000000003</v>
      </c>
      <c r="P111" s="4">
        <f>Forward!P111*(1+SUM($B111:$B$228))+(-'Swap - Encargos'!G28-'Swap - Encargos'!$L28)*(1+SUM($B111:$B$228))+('Swap - Encargos'!AC28)*(1+SUM($B111:$B$228))</f>
        <v>212.952</v>
      </c>
      <c r="Q111" s="4">
        <f>Forward!Q111*(1+SUM($B111:$B$228))+(-'Swap - Encargos'!H28-'Swap - Encargos'!$L28)*(1+SUM($B111:$B$228))+('Swap - Encargos'!AD28)*(1+SUM($B111:$B$228))</f>
        <v>203.98560000000001</v>
      </c>
      <c r="R111" s="4">
        <f>Forward!R111*(1+SUM($B111:$B$228))+(-'Swap - Encargos'!I28-'Swap - Encargos'!$L28)*(1+SUM($B111:$B$228))+('Swap - Encargos'!AE28)*(1+SUM($B111:$B$228))</f>
        <v>197.26080000000002</v>
      </c>
      <c r="S111" s="4">
        <f>Forward!S111*(1+SUM($B111:$B$228))+(-'Swap - Encargos'!J28-'Swap - Encargos'!$L28)*(1+SUM($B111:$B$228))+('Swap - Encargos'!AF28)*(1+SUM($B111:$B$228))</f>
        <v>192.77760000000001</v>
      </c>
      <c r="T111" s="4">
        <f>Forward!T111*(1+SUM($B111:$B$228))+(-'Swap - Encargos'!K28-'Swap - Encargos'!$L28)*(1+SUM($B111:$B$228))+('Swap - Encargos'!AG28)*(1+SUM($B111:$B$228))</f>
        <v>187.17360000000002</v>
      </c>
      <c r="U111" s="4">
        <f>Forward!U111*(1+SUM($B111:$B$228))</f>
        <v>0</v>
      </c>
      <c r="V111" s="6"/>
      <c r="W111" s="20">
        <f t="shared" si="0"/>
        <v>206.84986666666668</v>
      </c>
      <c r="X111" s="20">
        <f t="shared" si="1"/>
        <v>196.17440585858586</v>
      </c>
      <c r="Y111" s="23">
        <f t="shared" si="2"/>
        <v>207.23592000000002</v>
      </c>
      <c r="Z111" s="23">
        <f t="shared" si="3"/>
        <v>193.09371306060609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182.96263333333332</v>
      </c>
      <c r="AJ111" s="9">
        <f t="shared" si="8"/>
        <v>0.46936061140505581</v>
      </c>
      <c r="AK111" s="9">
        <f t="shared" si="9"/>
        <v>0.46936061140505581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Encargos'!$L29)*(1+SUM($B112:$B$228))+('Swap - Encargos'!Z29)*(1+SUM($B112:$B$228))</f>
        <v>170.21250000000001</v>
      </c>
      <c r="N112" s="4">
        <f>Forward!N112*(1+SUM($B112:$B$228))+(-'Swap - Encargos'!E29-'Swap - Encargos'!$L29)*(1+SUM($B112:$B$228))+('Swap - Encargos'!AA29)*(1+SUM($B112:$B$228))</f>
        <v>205.8125</v>
      </c>
      <c r="O112" s="4">
        <f>Forward!O112*(1+SUM($B112:$B$228))+(-'Swap - Encargos'!F29-'Swap - Encargos'!$L29)*(1+SUM($B112:$B$228))+('Swap - Encargos'!AB29)*(1+SUM($B112:$B$228))</f>
        <v>202.47499999999999</v>
      </c>
      <c r="P112" s="4">
        <f>Forward!P112*(1+SUM($B112:$B$228))+(-'Swap - Encargos'!G29-'Swap - Encargos'!$L29)*(1+SUM($B112:$B$228))+('Swap - Encargos'!AC29)*(1+SUM($B112:$B$228))</f>
        <v>192.46250000000003</v>
      </c>
      <c r="Q112" s="4">
        <f>Forward!Q112*(1+SUM($B112:$B$228))+(-'Swap - Encargos'!H29-'Swap - Encargos'!$L29)*(1+SUM($B112:$B$228))+('Swap - Encargos'!AD29)*(1+SUM($B112:$B$228))</f>
        <v>198.02500000000001</v>
      </c>
      <c r="R112" s="4">
        <f>Forward!R112*(1+SUM($B112:$B$228))+(-'Swap - Encargos'!I29-'Swap - Encargos'!$L29)*(1+SUM($B112:$B$228))+('Swap - Encargos'!AE29)*(1+SUM($B112:$B$228))</f>
        <v>196.91250000000002</v>
      </c>
      <c r="S112" s="4">
        <f>Forward!S112*(1+SUM($B112:$B$228))+(-'Swap - Encargos'!J29-'Swap - Encargos'!$L29)*(1+SUM($B112:$B$228))+('Swap - Encargos'!AF29)*(1+SUM($B112:$B$228))</f>
        <v>193.57500000000002</v>
      </c>
      <c r="T112" s="4">
        <f>Forward!T112*(1+SUM($B112:$B$228))+(-'Swap - Encargos'!K29-'Swap - Encargos'!$L29)*(1+SUM($B112:$B$228))+('Swap - Encargos'!AG29)*(1+SUM($B112:$B$228))</f>
        <v>185.78750000000002</v>
      </c>
      <c r="U112" s="4">
        <f>Forward!U112*(1+SUM($B112:$B$228))</f>
        <v>0</v>
      </c>
      <c r="V112" s="6"/>
      <c r="W112" s="20">
        <f t="shared" si="0"/>
        <v>194.06944444444446</v>
      </c>
      <c r="X112" s="20">
        <f t="shared" si="1"/>
        <v>196.17440585858586</v>
      </c>
      <c r="Y112" s="23">
        <f t="shared" si="2"/>
        <v>194.6875</v>
      </c>
      <c r="Z112" s="23">
        <f t="shared" si="3"/>
        <v>193.09371306060609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195.74305555555554</v>
      </c>
      <c r="AJ112" s="9">
        <f t="shared" si="8"/>
        <v>0.50214668733187251</v>
      </c>
      <c r="AK112" s="9">
        <f t="shared" si="9"/>
        <v>0.50214668733187251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Encargos'!$L30)*(1+SUM($B113:$B$228))+('Swap - Encargos'!Z30)*(1+SUM($B113:$B$228))</f>
        <v>151.08240000000001</v>
      </c>
      <c r="N113" s="4">
        <f>Forward!N113*(1+SUM($B113:$B$228))+(-'Swap - Encargos'!E30-'Swap - Encargos'!$L30)*(1+SUM($B113:$B$228))+('Swap - Encargos'!AA30)*(1+SUM($B113:$B$228))</f>
        <v>181.07669999999999</v>
      </c>
      <c r="O113" s="4">
        <f>Forward!O113*(1+SUM($B113:$B$228))+(-'Swap - Encargos'!F30-'Swap - Encargos'!$L30)*(1+SUM($B113:$B$228))+('Swap - Encargos'!AB30)*(1+SUM($B113:$B$228))</f>
        <v>188.85299999999998</v>
      </c>
      <c r="P113" s="4">
        <f>Forward!P113*(1+SUM($B113:$B$228))+(-'Swap - Encargos'!G30-'Swap - Encargos'!$L30)*(1+SUM($B113:$B$228))+('Swap - Encargos'!AC30)*(1+SUM($B113:$B$228))</f>
        <v>188.85299999999998</v>
      </c>
      <c r="Q113" s="4">
        <f>Forward!Q113*(1+SUM($B113:$B$228))+(-'Swap - Encargos'!H30-'Swap - Encargos'!$L30)*(1+SUM($B113:$B$228))+('Swap - Encargos'!AD30)*(1+SUM($B113:$B$228))</f>
        <v>184.40940000000001</v>
      </c>
      <c r="R113" s="4">
        <f>Forward!R113*(1+SUM($B113:$B$228))+(-'Swap - Encargos'!I30-'Swap - Encargos'!$L30)*(1+SUM($B113:$B$228))+('Swap - Encargos'!AE30)*(1+SUM($B113:$B$228))</f>
        <v>179.9658</v>
      </c>
      <c r="S113" s="4">
        <f>Forward!S113*(1+SUM($B113:$B$228))+(-'Swap - Encargos'!J30-'Swap - Encargos'!$L30)*(1+SUM($B113:$B$228))+('Swap - Encargos'!AF30)*(1+SUM($B113:$B$228))</f>
        <v>176.63309999999998</v>
      </c>
      <c r="T113" s="4">
        <f>Forward!T113*(1+SUM($B113:$B$228))+(-'Swap - Encargos'!K30-'Swap - Encargos'!$L30)*(1+SUM($B113:$B$228))+('Swap - Encargos'!AG30)*(1+SUM($B113:$B$228))</f>
        <v>169.96770000000001</v>
      </c>
      <c r="U113" s="4">
        <f>Forward!U113*(1+SUM($B113:$B$228))</f>
        <v>0</v>
      </c>
      <c r="V113" s="6"/>
      <c r="W113" s="20">
        <f t="shared" si="0"/>
        <v>176.81825000000001</v>
      </c>
      <c r="X113" s="20">
        <f t="shared" si="1"/>
        <v>196.17440585858586</v>
      </c>
      <c r="Y113" s="23">
        <f t="shared" si="2"/>
        <v>180.29907</v>
      </c>
      <c r="Z113" s="23">
        <f t="shared" si="3"/>
        <v>193.09371306060609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212.99424999999999</v>
      </c>
      <c r="AJ113" s="9">
        <f t="shared" si="8"/>
        <v>0.54640179573512904</v>
      </c>
      <c r="AK113" s="9">
        <f t="shared" si="9"/>
        <v>0.54640179573512904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Encargos'!$L31)*(1+SUM($B114:$B$228))+('Swap - Encargos'!Z31)*(1+SUM($B114:$B$228))</f>
        <v>119.5668</v>
      </c>
      <c r="N114" s="4">
        <f>Forward!N114*(1+SUM($B114:$B$228))+(-'Swap - Encargos'!E31-'Swap - Encargos'!$L31)*(1+SUM($B114:$B$228))+('Swap - Encargos'!AA31)*(1+SUM($B114:$B$228))</f>
        <v>161.63659999999999</v>
      </c>
      <c r="O114" s="4">
        <f>Forward!O114*(1+SUM($B114:$B$228))+(-'Swap - Encargos'!F31-'Swap - Encargos'!$L31)*(1+SUM($B114:$B$228))+('Swap - Encargos'!AB31)*(1+SUM($B114:$B$228))</f>
        <v>179.35020000000003</v>
      </c>
      <c r="P114" s="4">
        <f>Forward!P114*(1+SUM($B114:$B$228))+(-'Swap - Encargos'!G31-'Swap - Encargos'!$L31)*(1+SUM($B114:$B$228))+('Swap - Encargos'!AC31)*(1+SUM($B114:$B$228))</f>
        <v>178.2431</v>
      </c>
      <c r="Q114" s="4">
        <f>Forward!Q114*(1+SUM($B114:$B$228))+(-'Swap - Encargos'!H31-'Swap - Encargos'!$L31)*(1+SUM($B114:$B$228))+('Swap - Encargos'!AD31)*(1+SUM($B114:$B$228))</f>
        <v>173.81469999999999</v>
      </c>
      <c r="R114" s="4">
        <f>Forward!R114*(1+SUM($B114:$B$228))+(-'Swap - Encargos'!I31-'Swap - Encargos'!$L31)*(1+SUM($B114:$B$228))+('Swap - Encargos'!AE31)*(1+SUM($B114:$B$228))</f>
        <v>169.38630000000001</v>
      </c>
      <c r="S114" s="4">
        <f>Forward!S114*(1+SUM($B114:$B$228))+(-'Swap - Encargos'!J31-'Swap - Encargos'!$L31)*(1+SUM($B114:$B$228))+('Swap - Encargos'!AF31)*(1+SUM($B114:$B$228))</f>
        <v>162.74369999999999</v>
      </c>
      <c r="T114" s="4">
        <f>Forward!T114*(1+SUM($B114:$B$228))+(-'Swap - Encargos'!K31-'Swap - Encargos'!$L31)*(1+SUM($B114:$B$228))+('Swap - Encargos'!AG31)*(1+SUM($B114:$B$228))</f>
        <v>160.52950000000001</v>
      </c>
      <c r="U114" s="4">
        <f>Forward!U114*(1+SUM($B114:$B$228))</f>
        <v>0</v>
      </c>
      <c r="V114" s="6"/>
      <c r="W114" s="20">
        <f t="shared" si="0"/>
        <v>160.03745555555554</v>
      </c>
      <c r="X114" s="20">
        <f t="shared" si="1"/>
        <v>196.17440585858586</v>
      </c>
      <c r="Y114" s="23">
        <f t="shared" si="2"/>
        <v>165.84358</v>
      </c>
      <c r="Z114" s="23">
        <f t="shared" si="3"/>
        <v>193.09371306060609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229.77504444444446</v>
      </c>
      <c r="AJ114" s="9">
        <f t="shared" si="8"/>
        <v>0.58945017013165169</v>
      </c>
      <c r="AK114" s="9">
        <f t="shared" si="9"/>
        <v>0.58945017013165169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Encargos'!$L32)*(1+SUM($B115:$B$228))+('Swap - Encargos'!Z32)*(1+SUM($B115:$B$228))</f>
        <v>180.81</v>
      </c>
      <c r="N115" s="4">
        <f>Forward!N115*(1+SUM($B115:$B$228))+(-'Swap - Encargos'!E32-'Swap - Encargos'!$L32)*(1+SUM($B115:$B$228))+('Swap - Encargos'!AA32)*(1+SUM($B115:$B$228))</f>
        <v>197.34750000000003</v>
      </c>
      <c r="O115" s="4">
        <f>Forward!O115*(1+SUM($B115:$B$228))+(-'Swap - Encargos'!F32-'Swap - Encargos'!$L32)*(1+SUM($B115:$B$228))+('Swap - Encargos'!AB32)*(1+SUM($B115:$B$228))</f>
        <v>194.04000000000002</v>
      </c>
      <c r="P115" s="4">
        <f>Forward!P115*(1+SUM($B115:$B$228))+(-'Swap - Encargos'!G32-'Swap - Encargos'!$L32)*(1+SUM($B115:$B$228))+('Swap - Encargos'!AC32)*(1+SUM($B115:$B$228))</f>
        <v>185.22000000000003</v>
      </c>
      <c r="Q115" s="4">
        <f>Forward!Q115*(1+SUM($B115:$B$228))+(-'Swap - Encargos'!H32-'Swap - Encargos'!$L32)*(1+SUM($B115:$B$228))+('Swap - Encargos'!AD32)*(1+SUM($B115:$B$228))</f>
        <v>184.11750000000001</v>
      </c>
      <c r="R115" s="4">
        <f>Forward!R115*(1+SUM($B115:$B$228))+(-'Swap - Encargos'!I32-'Swap - Encargos'!$L32)*(1+SUM($B115:$B$228))+('Swap - Encargos'!AE32)*(1+SUM($B115:$B$228))</f>
        <v>178.60500000000002</v>
      </c>
      <c r="S115" s="4">
        <f>Forward!S115*(1+SUM($B115:$B$228))+(-'Swap - Encargos'!J32-'Swap - Encargos'!$L32)*(1+SUM($B115:$B$228))+('Swap - Encargos'!AF32)*(1+SUM($B115:$B$228))</f>
        <v>173.09249999999997</v>
      </c>
      <c r="T115" s="4">
        <f>Forward!T115*(1+SUM($B115:$B$228))+(-'Swap - Encargos'!K32-'Swap - Encargos'!$L32)*(1+SUM($B115:$B$228))+('Swap - Encargos'!AG32)*(1+SUM($B115:$B$228))</f>
        <v>168.6825</v>
      </c>
      <c r="U115" s="4">
        <f>Forward!U115*(1+SUM($B115:$B$228))</f>
        <v>0</v>
      </c>
      <c r="V115" s="6"/>
      <c r="W115" s="20">
        <f t="shared" si="0"/>
        <v>191.34500000000003</v>
      </c>
      <c r="X115" s="20">
        <f t="shared" si="1"/>
        <v>196.17440585858586</v>
      </c>
      <c r="Y115" s="23">
        <f t="shared" si="2"/>
        <v>188.12325000000001</v>
      </c>
      <c r="Z115" s="23">
        <f t="shared" si="3"/>
        <v>193.09371306060609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198.46749999999997</v>
      </c>
      <c r="AJ115" s="9">
        <f t="shared" si="8"/>
        <v>0.5091358024691357</v>
      </c>
      <c r="AK115" s="9">
        <f t="shared" si="9"/>
        <v>0.5091358024691357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Encargos'!$L33)*(1+SUM($B116:$B$228))+('Swap - Encargos'!Z33)*(1+SUM($B116:$B$228))</f>
        <v>244.28880000000001</v>
      </c>
      <c r="N116" s="4">
        <f>Forward!N116*(1+SUM($B116:$B$228))+(-'Swap - Encargos'!E33-'Swap - Encargos'!$L33)*(1+SUM($B116:$B$228))+('Swap - Encargos'!AA33)*(1+SUM($B116:$B$228))</f>
        <v>220.08</v>
      </c>
      <c r="O116" s="4">
        <f>Forward!O116*(1+SUM($B116:$B$228))+(-'Swap - Encargos'!F33-'Swap - Encargos'!$L33)*(1+SUM($B116:$B$228))+('Swap - Encargos'!AB33)*(1+SUM($B116:$B$228))</f>
        <v>205.77480000000003</v>
      </c>
      <c r="P116" s="4">
        <f>Forward!P116*(1+SUM($B116:$B$228))+(-'Swap - Encargos'!G33-'Swap - Encargos'!$L33)*(1+SUM($B116:$B$228))+('Swap - Encargos'!AC33)*(1+SUM($B116:$B$228))</f>
        <v>187.06800000000001</v>
      </c>
      <c r="Q116" s="4">
        <f>Forward!Q116*(1+SUM($B116:$B$228))+(-'Swap - Encargos'!H33-'Swap - Encargos'!$L33)*(1+SUM($B116:$B$228))+('Swap - Encargos'!AD33)*(1+SUM($B116:$B$228))</f>
        <v>183.76680000000002</v>
      </c>
      <c r="R116" s="4">
        <f>Forward!R116*(1+SUM($B116:$B$228))+(-'Swap - Encargos'!I33-'Swap - Encargos'!$L33)*(1+SUM($B116:$B$228))+('Swap - Encargos'!AE33)*(1+SUM($B116:$B$228))</f>
        <v>177.16440000000003</v>
      </c>
      <c r="S116" s="4">
        <f>Forward!S116*(1+SUM($B116:$B$228))+(-'Swap - Encargos'!J33-'Swap - Encargos'!$L33)*(1+SUM($B116:$B$228))+('Swap - Encargos'!AF33)*(1+SUM($B116:$B$228))</f>
        <v>174.96360000000001</v>
      </c>
      <c r="T116" s="4">
        <f>Forward!T116*(1+SUM($B116:$B$228))+(-'Swap - Encargos'!K33-'Swap - Encargos'!$L33)*(1+SUM($B116:$B$228))+('Swap - Encargos'!AG33)*(1+SUM($B116:$B$228))</f>
        <v>166.16040000000001</v>
      </c>
      <c r="U116" s="4">
        <f>Forward!U116*(1+SUM($B116:$B$228))</f>
        <v>0</v>
      </c>
      <c r="V116" s="6"/>
      <c r="W116" s="20">
        <f t="shared" si="0"/>
        <v>213.84440000000004</v>
      </c>
      <c r="X116" s="20">
        <f t="shared" si="1"/>
        <v>196.17440585858586</v>
      </c>
      <c r="Y116" s="23">
        <f t="shared" si="2"/>
        <v>201.48324000000002</v>
      </c>
      <c r="Z116" s="23">
        <f t="shared" si="3"/>
        <v>193.09371306060609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175.96809999999996</v>
      </c>
      <c r="AJ116" s="9">
        <f t="shared" si="8"/>
        <v>0.4514172839506172</v>
      </c>
      <c r="AK116" s="9">
        <f t="shared" si="9"/>
        <v>0.4514172839506172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Encargos'!$L34)*(1+SUM($B117:$B$228))+('Swap - Encargos'!Z34)*(1+SUM($B117:$B$228))</f>
        <v>188.61520000000002</v>
      </c>
      <c r="N117" s="4">
        <f>Forward!N117*(1+SUM($B117:$B$228))+(-'Swap - Encargos'!E34-'Swap - Encargos'!$L34)*(1+SUM($B117:$B$228))+('Swap - Encargos'!AA34)*(1+SUM($B117:$B$228))</f>
        <v>208.35400000000001</v>
      </c>
      <c r="O117" s="4">
        <f>Forward!O117*(1+SUM($B117:$B$228))+(-'Swap - Encargos'!F34-'Swap - Encargos'!$L34)*(1+SUM($B117:$B$228))+('Swap - Encargos'!AB34)*(1+SUM($B117:$B$228))</f>
        <v>198.48460000000003</v>
      </c>
      <c r="P117" s="4">
        <f>Forward!P117*(1+SUM($B117:$B$228))+(-'Swap - Encargos'!G34-'Swap - Encargos'!$L34)*(1+SUM($B117:$B$228))+('Swap - Encargos'!AC34)*(1+SUM($B117:$B$228))</f>
        <v>186.42200000000003</v>
      </c>
      <c r="Q117" s="4">
        <f>Forward!Q117*(1+SUM($B117:$B$228))+(-'Swap - Encargos'!H34-'Swap - Encargos'!$L34)*(1+SUM($B117:$B$228))+('Swap - Encargos'!AD34)*(1+SUM($B117:$B$228))</f>
        <v>177.64920000000001</v>
      </c>
      <c r="R117" s="4">
        <f>Forward!R117*(1+SUM($B117:$B$228))+(-'Swap - Encargos'!I34-'Swap - Encargos'!$L34)*(1+SUM($B117:$B$228))+('Swap - Encargos'!AE34)*(1+SUM($B117:$B$228))</f>
        <v>174.35939999999999</v>
      </c>
      <c r="S117" s="4">
        <f>Forward!S117*(1+SUM($B117:$B$228))+(-'Swap - Encargos'!J34-'Swap - Encargos'!$L34)*(1+SUM($B117:$B$228))+('Swap - Encargos'!AF34)*(1+SUM($B117:$B$228))</f>
        <v>168.87639999999999</v>
      </c>
      <c r="T117" s="4">
        <f>Forward!T117*(1+SUM($B117:$B$228))+(-'Swap - Encargos'!K34-'Swap - Encargos'!$L34)*(1+SUM($B117:$B$228))+('Swap - Encargos'!AG34)*(1+SUM($B117:$B$228))</f>
        <v>167.77980000000002</v>
      </c>
      <c r="U117" s="4">
        <f>Forward!U117*(1+SUM($B117:$B$228))</f>
        <v>0</v>
      </c>
      <c r="V117" s="6"/>
      <c r="W117" s="20">
        <f t="shared" si="0"/>
        <v>198.05814444444448</v>
      </c>
      <c r="X117" s="20">
        <f t="shared" si="1"/>
        <v>196.17440585858586</v>
      </c>
      <c r="Y117" s="23">
        <f t="shared" si="2"/>
        <v>190.24182333333334</v>
      </c>
      <c r="Z117" s="23">
        <f t="shared" si="3"/>
        <v>193.09371306060609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191.75435555555552</v>
      </c>
      <c r="AJ117" s="9">
        <f t="shared" si="8"/>
        <v>0.49191433203285045</v>
      </c>
      <c r="AK117" s="9">
        <f t="shared" si="9"/>
        <v>0.49191433203285045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Encargos'!$L35)*(1+SUM($B118:$B$228))+('Swap - Encargos'!Z35)*(1+SUM($B118:$B$228))</f>
        <v>236.45519999999999</v>
      </c>
      <c r="N118" s="4">
        <f>Forward!N118*(1+SUM($B118:$B$228))+(-'Swap - Encargos'!E35-'Swap - Encargos'!$L35)*(1+SUM($B118:$B$228))+('Swap - Encargos'!AA35)*(1+SUM($B118:$B$228))</f>
        <v>213.4665</v>
      </c>
      <c r="O118" s="4">
        <f>Forward!O118*(1+SUM($B118:$B$228))+(-'Swap - Encargos'!F35-'Swap - Encargos'!$L35)*(1+SUM($B118:$B$228))+('Swap - Encargos'!AB35)*(1+SUM($B118:$B$228))</f>
        <v>205.80360000000002</v>
      </c>
      <c r="P118" s="4">
        <f>Forward!P118*(1+SUM($B118:$B$228))+(-'Swap - Encargos'!G35-'Swap - Encargos'!$L35)*(1+SUM($B118:$B$228))+('Swap - Encargos'!AC35)*(1+SUM($B118:$B$228))</f>
        <v>190.4778</v>
      </c>
      <c r="Q118" s="4">
        <f>Forward!Q118*(1+SUM($B118:$B$228))+(-'Swap - Encargos'!H35-'Swap - Encargos'!$L35)*(1+SUM($B118:$B$228))+('Swap - Encargos'!AD35)*(1+SUM($B118:$B$228))</f>
        <v>181.72020000000001</v>
      </c>
      <c r="R118" s="4">
        <f>Forward!R118*(1+SUM($B118:$B$228))+(-'Swap - Encargos'!I35-'Swap - Encargos'!$L35)*(1+SUM($B118:$B$228))+('Swap - Encargos'!AE35)*(1+SUM($B118:$B$228))</f>
        <v>176.2467</v>
      </c>
      <c r="S118" s="4">
        <f>Forward!S118*(1+SUM($B118:$B$228))+(-'Swap - Encargos'!J35-'Swap - Encargos'!$L35)*(1+SUM($B118:$B$228))+('Swap - Encargos'!AF35)*(1+SUM($B118:$B$228))</f>
        <v>172.96260000000001</v>
      </c>
      <c r="T118" s="4">
        <f>Forward!T118*(1+SUM($B118:$B$228))+(-'Swap - Encargos'!K35-'Swap - Encargos'!$L35)*(1+SUM($B118:$B$228))+('Swap - Encargos'!AG35)*(1+SUM($B118:$B$228))</f>
        <v>169.67850000000001</v>
      </c>
      <c r="U118" s="4">
        <f>Forward!U118*(1+SUM($B118:$B$228))</f>
        <v>0</v>
      </c>
      <c r="V118" s="6"/>
      <c r="W118" s="20">
        <f t="shared" si="0"/>
        <v>208.3579</v>
      </c>
      <c r="X118" s="20">
        <f t="shared" si="1"/>
        <v>196.17440585858586</v>
      </c>
      <c r="Y118" s="23">
        <f t="shared" si="2"/>
        <v>197.55686</v>
      </c>
      <c r="Z118" s="23">
        <f t="shared" si="3"/>
        <v>193.09371306060609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181.4546</v>
      </c>
      <c r="AJ118" s="9">
        <f t="shared" si="8"/>
        <v>0.46549199935866603</v>
      </c>
      <c r="AK118" s="9">
        <f t="shared" si="9"/>
        <v>0.46549199935866603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Encargos'!$L36)*(1+SUM($B119:$B$228))+('Swap - Encargos'!Z36)*(1+SUM($B119:$B$228))</f>
        <v>296.5616</v>
      </c>
      <c r="N119" s="4">
        <f>Forward!N119*(1+SUM($B119:$B$228))+(-'Swap - Encargos'!E36-'Swap - Encargos'!$L36)*(1+SUM($B119:$B$228))+('Swap - Encargos'!AA36)*(1+SUM($B119:$B$228))</f>
        <v>225.69210000000001</v>
      </c>
      <c r="O119" s="4">
        <f>Forward!O119*(1+SUM($B119:$B$228))+(-'Swap - Encargos'!F36-'Swap - Encargos'!$L36)*(1+SUM($B119:$B$228))+('Swap - Encargos'!AB36)*(1+SUM($B119:$B$228))</f>
        <v>200.61520000000002</v>
      </c>
      <c r="P119" s="4">
        <f>Forward!P119*(1+SUM($B119:$B$228))+(-'Swap - Encargos'!G36-'Swap - Encargos'!$L36)*(1+SUM($B119:$B$228))+('Swap - Encargos'!AC36)*(1+SUM($B119:$B$228))</f>
        <v>180.98980000000003</v>
      </c>
      <c r="Q119" s="4">
        <f>Forward!Q119*(1+SUM($B119:$B$228))+(-'Swap - Encargos'!H36-'Swap - Encargos'!$L36)*(1+SUM($B119:$B$228))+('Swap - Encargos'!AD36)*(1+SUM($B119:$B$228))</f>
        <v>182.08010000000002</v>
      </c>
      <c r="R119" s="4">
        <f>Forward!R119*(1+SUM($B119:$B$228))+(-'Swap - Encargos'!I36-'Swap - Encargos'!$L36)*(1+SUM($B119:$B$228))+('Swap - Encargos'!AE36)*(1+SUM($B119:$B$228))</f>
        <v>174.44800000000004</v>
      </c>
      <c r="S119" s="4">
        <f>Forward!S119*(1+SUM($B119:$B$228))+(-'Swap - Encargos'!J36-'Swap - Encargos'!$L36)*(1+SUM($B119:$B$228))+('Swap - Encargos'!AF36)*(1+SUM($B119:$B$228))</f>
        <v>172.26739999999998</v>
      </c>
      <c r="T119" s="4">
        <f>Forward!T119*(1+SUM($B119:$B$228))+(-'Swap - Encargos'!K36-'Swap - Encargos'!$L36)*(1+SUM($B119:$B$228))+('Swap - Encargos'!AG36)*(1+SUM($B119:$B$228))</f>
        <v>167.90620000000001</v>
      </c>
      <c r="U119" s="4">
        <f>Forward!U119*(1+SUM($B119:$B$228))</f>
        <v>0</v>
      </c>
      <c r="V119" s="6"/>
      <c r="W119" s="20">
        <f t="shared" si="0"/>
        <v>212.06335000000001</v>
      </c>
      <c r="X119" s="20">
        <f t="shared" si="1"/>
        <v>196.17440585858586</v>
      </c>
      <c r="Y119" s="23">
        <f t="shared" si="2"/>
        <v>198.87072000000001</v>
      </c>
      <c r="Z119" s="23">
        <f t="shared" si="3"/>
        <v>193.09371306060609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177.74914999999999</v>
      </c>
      <c r="AJ119" s="9">
        <f t="shared" si="8"/>
        <v>0.45598627545294207</v>
      </c>
      <c r="AK119" s="9">
        <f t="shared" si="9"/>
        <v>0.45598627545294207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Encargos'!$L37)*(1+SUM($B120:$B$228))+('Swap - Encargos'!Z37)*(1+SUM($B120:$B$228))</f>
        <v>257.12130000000002</v>
      </c>
      <c r="N120" s="4">
        <f>Forward!N120*(1+SUM($B120:$B$228))+(-'Swap - Encargos'!E37-'Swap - Encargos'!$L37)*(1+SUM($B120:$B$228))+('Swap - Encargos'!AA37)*(1+SUM($B120:$B$228))</f>
        <v>151.886</v>
      </c>
      <c r="O120" s="4">
        <f>Forward!O120*(1+SUM($B120:$B$228))+(-'Swap - Encargos'!F37-'Swap - Encargos'!$L37)*(1+SUM($B120:$B$228))+('Swap - Encargos'!AB37)*(1+SUM($B120:$B$228))</f>
        <v>186.6028</v>
      </c>
      <c r="P120" s="4">
        <f>Forward!P120*(1+SUM($B120:$B$228))+(-'Swap - Encargos'!G37-'Swap - Encargos'!$L37)*(1+SUM($B120:$B$228))+('Swap - Encargos'!AC37)*(1+SUM($B120:$B$228))</f>
        <v>183.34809999999999</v>
      </c>
      <c r="Q120" s="4">
        <f>Forward!Q120*(1+SUM($B120:$B$228))+(-'Swap - Encargos'!H37-'Swap - Encargos'!$L37)*(1+SUM($B120:$B$228))+('Swap - Encargos'!AD37)*(1+SUM($B120:$B$228))</f>
        <v>176.83870000000002</v>
      </c>
      <c r="R120" s="4">
        <f>Forward!R120*(1+SUM($B120:$B$228))+(-'Swap - Encargos'!I37-'Swap - Encargos'!$L37)*(1+SUM($B120:$B$228))+('Swap - Encargos'!AE37)*(1+SUM($B120:$B$228))</f>
        <v>170.32929999999999</v>
      </c>
      <c r="S120" s="4">
        <f>Forward!S120*(1+SUM($B120:$B$228))+(-'Swap - Encargos'!J37-'Swap - Encargos'!$L37)*(1+SUM($B120:$B$228))+('Swap - Encargos'!AF37)*(1+SUM($B120:$B$228))</f>
        <v>165.98969999999997</v>
      </c>
      <c r="T120" s="4">
        <f>Forward!T120*(1+SUM($B120:$B$228))+(-'Swap - Encargos'!K37-'Swap - Encargos'!$L37)*(1+SUM($B120:$B$228))+('Swap - Encargos'!AG37)*(1+SUM($B120:$B$228))</f>
        <v>161.65010000000001</v>
      </c>
      <c r="U120" s="4">
        <f>Forward!U120*(1+SUM($B120:$B$228))</f>
        <v>0</v>
      </c>
      <c r="V120" s="6"/>
      <c r="W120" s="20">
        <f t="shared" si="0"/>
        <v>178.04414444444444</v>
      </c>
      <c r="X120" s="20">
        <f t="shared" si="1"/>
        <v>196.17440585858586</v>
      </c>
      <c r="Y120" s="23">
        <f t="shared" si="2"/>
        <v>176.69404666666665</v>
      </c>
      <c r="Z120" s="23">
        <f t="shared" si="3"/>
        <v>193.09371306060609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211.76835555555556</v>
      </c>
      <c r="AJ120" s="9">
        <f t="shared" si="8"/>
        <v>0.54325696470881657</v>
      </c>
      <c r="AK120" s="9">
        <f t="shared" si="9"/>
        <v>0.54325696470881657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Encargos'!$L38)*(1+SUM($B121:$B$228))+('Swap - Encargos'!Z38)*(1+SUM($B121:$B$228))</f>
        <v>116.74799999999999</v>
      </c>
      <c r="N121" s="4">
        <f>Forward!N121*(1+SUM($B121:$B$228))+(-'Swap - Encargos'!E38-'Swap - Encargos'!$L38)*(1+SUM($B121:$B$228))+('Swap - Encargos'!AA38)*(1+SUM($B121:$B$228))</f>
        <v>164.31199999999998</v>
      </c>
      <c r="O121" s="4">
        <f>Forward!O121*(1+SUM($B121:$B$228))+(-'Swap - Encargos'!F38-'Swap - Encargos'!$L38)*(1+SUM($B121:$B$228))+('Swap - Encargos'!AB38)*(1+SUM($B121:$B$228))</f>
        <v>185.93199999999999</v>
      </c>
      <c r="P121" s="4">
        <f>Forward!P121*(1+SUM($B121:$B$228))+(-'Swap - Encargos'!G38-'Swap - Encargos'!$L38)*(1+SUM($B121:$B$228))+('Swap - Encargos'!AC38)*(1+SUM($B121:$B$228))</f>
        <v>190.256</v>
      </c>
      <c r="Q121" s="4">
        <f>Forward!Q121*(1+SUM($B121:$B$228))+(-'Swap - Encargos'!H38-'Swap - Encargos'!$L38)*(1+SUM($B121:$B$228))+('Swap - Encargos'!AD38)*(1+SUM($B121:$B$228))</f>
        <v>179.446</v>
      </c>
      <c r="R121" s="4">
        <f>Forward!R121*(1+SUM($B121:$B$228))+(-'Swap - Encargos'!I38-'Swap - Encargos'!$L38)*(1+SUM($B121:$B$228))+('Swap - Encargos'!AE38)*(1+SUM($B121:$B$228))</f>
        <v>178.36500000000001</v>
      </c>
      <c r="S121" s="4">
        <f>Forward!S121*(1+SUM($B121:$B$228))+(-'Swap - Encargos'!J38-'Swap - Encargos'!$L38)*(1+SUM($B121:$B$228))+('Swap - Encargos'!AF38)*(1+SUM($B121:$B$228))</f>
        <v>174.041</v>
      </c>
      <c r="T121" s="4">
        <f>Forward!T121*(1+SUM($B121:$B$228))+(-'Swap - Encargos'!K38-'Swap - Encargos'!$L38)*(1+SUM($B121:$B$228))+('Swap - Encargos'!AG38)*(1+SUM($B121:$B$228))</f>
        <v>171.87899999999999</v>
      </c>
      <c r="U121" s="4">
        <f>Forward!U121*(1+SUM($B121:$B$228))</f>
        <v>0</v>
      </c>
      <c r="V121" s="6"/>
      <c r="W121" s="20">
        <f t="shared" si="0"/>
        <v>178.12477777777775</v>
      </c>
      <c r="X121" s="20">
        <f t="shared" si="1"/>
        <v>196.17440585858586</v>
      </c>
      <c r="Y121" s="23">
        <f t="shared" si="2"/>
        <v>178.63524999999996</v>
      </c>
      <c r="Z121" s="23">
        <f t="shared" si="3"/>
        <v>193.09371306060609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211.68772222222225</v>
      </c>
      <c r="AJ121" s="9">
        <f t="shared" si="8"/>
        <v>0.54305011312418727</v>
      </c>
      <c r="AK121" s="9">
        <f t="shared" si="9"/>
        <v>0.54305011312418727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Encargos'!$L39)*(1+SUM($B122:$B$228))+('Swap - Encargos'!AA39)*(1+SUM($B122:$B$228))</f>
        <v>159.2184</v>
      </c>
      <c r="O122" s="4">
        <f>Forward!O122*(1+SUM($B122:$B$228))+(-'Swap - Encargos'!F39-'Swap - Encargos'!$L39)*(1+SUM($B122:$B$228))+('Swap - Encargos'!AB39)*(1+SUM($B122:$B$228))</f>
        <v>199.02300000000002</v>
      </c>
      <c r="P122" s="4">
        <f>Forward!P122*(1+SUM($B122:$B$228))+(-'Swap - Encargos'!G39-'Swap - Encargos'!$L39)*(1+SUM($B122:$B$228))+('Swap - Encargos'!AC39)*(1+SUM($B122:$B$228))</f>
        <v>180.73439999999999</v>
      </c>
      <c r="Q122" s="4">
        <f>Forward!Q122*(1+SUM($B122:$B$228))+(-'Swap - Encargos'!H39-'Swap - Encargos'!$L39)*(1+SUM($B122:$B$228))+('Swap - Encargos'!AD39)*(1+SUM($B122:$B$228))</f>
        <v>172.12800000000001</v>
      </c>
      <c r="R122" s="4">
        <f>Forward!R122*(1+SUM($B122:$B$228))+(-'Swap - Encargos'!I39-'Swap - Encargos'!$L39)*(1+SUM($B122:$B$228))+('Swap - Encargos'!AE39)*(1+SUM($B122:$B$228))</f>
        <v>171.05220000000003</v>
      </c>
      <c r="S122" s="4">
        <f>Forward!S122*(1+SUM($B122:$B$228))+(-'Swap - Encargos'!J39-'Swap - Encargos'!$L39)*(1+SUM($B122:$B$228))+('Swap - Encargos'!AF39)*(1+SUM($B122:$B$228))</f>
        <v>168.9006</v>
      </c>
      <c r="T122" s="4">
        <f>Forward!T122*(1+SUM($B122:$B$228))+(-'Swap - Encargos'!K39-'Swap - Encargos'!$L39)*(1+SUM($B122:$B$228))+('Swap - Encargos'!AG39)*(1+SUM($B122:$B$228))</f>
        <v>164.59740000000002</v>
      </c>
      <c r="U122" s="4">
        <f>Forward!U122*(1+SUM($B122:$B$228))</f>
        <v>0</v>
      </c>
      <c r="V122" s="6"/>
      <c r="W122" s="20">
        <f t="shared" si="0"/>
        <v>179.65860000000001</v>
      </c>
      <c r="X122" s="20">
        <f t="shared" si="1"/>
        <v>196.17440585858586</v>
      </c>
      <c r="Y122" s="23">
        <f t="shared" si="2"/>
        <v>176.43119999999999</v>
      </c>
      <c r="Z122" s="23">
        <f t="shared" si="3"/>
        <v>193.09371306060609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227.31654</v>
      </c>
      <c r="AJ122" s="9">
        <f t="shared" si="8"/>
        <v>0.55855141422151733</v>
      </c>
      <c r="AK122" s="9">
        <f t="shared" si="9"/>
        <v>0.55855141422151733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Encargos'!$L40)*(1+SUM($B123:$B$228))+('Swap - Encargos'!AA40)*(1+SUM($B123:$B$228))</f>
        <v>219.13680000000002</v>
      </c>
      <c r="O123" s="4">
        <f>Forward!O123*(1+SUM($B123:$B$228))+(-'Swap - Encargos'!F40-'Swap - Encargos'!$L40)*(1+SUM($B123:$B$228))+('Swap - Encargos'!AB40)*(1+SUM($B123:$B$228))</f>
        <v>212.69160000000002</v>
      </c>
      <c r="P123" s="4">
        <f>Forward!P123*(1+SUM($B123:$B$228))+(-'Swap - Encargos'!G40-'Swap - Encargos'!$L40)*(1+SUM($B123:$B$228))+('Swap - Encargos'!AC40)*(1+SUM($B123:$B$228))</f>
        <v>196.57860000000002</v>
      </c>
      <c r="Q123" s="4">
        <f>Forward!Q123*(1+SUM($B123:$B$228))+(-'Swap - Encargos'!H40-'Swap - Encargos'!$L40)*(1+SUM($B123:$B$228))+('Swap - Encargos'!AD40)*(1+SUM($B123:$B$228))</f>
        <v>183.68819999999997</v>
      </c>
      <c r="R123" s="4">
        <f>Forward!R123*(1+SUM($B123:$B$228))+(-'Swap - Encargos'!I40-'Swap - Encargos'!$L40)*(1+SUM($B123:$B$228))+('Swap - Encargos'!AE40)*(1+SUM($B123:$B$228))</f>
        <v>177.24300000000002</v>
      </c>
      <c r="S123" s="4">
        <f>Forward!S123*(1+SUM($B123:$B$228))+(-'Swap - Encargos'!J40-'Swap - Encargos'!$L40)*(1+SUM($B123:$B$228))+('Swap - Encargos'!AF40)*(1+SUM($B123:$B$228))</f>
        <v>174.02040000000002</v>
      </c>
      <c r="T123" s="4">
        <f>Forward!T123*(1+SUM($B123:$B$228))+(-'Swap - Encargos'!K40-'Swap - Encargos'!$L40)*(1+SUM($B123:$B$228))+('Swap - Encargos'!AG40)*(1+SUM($B123:$B$228))</f>
        <v>164.35260000000002</v>
      </c>
      <c r="U123" s="4">
        <f>Forward!U123*(1+SUM($B123:$B$228))</f>
        <v>0</v>
      </c>
      <c r="V123" s="6"/>
      <c r="W123" s="20">
        <f t="shared" si="0"/>
        <v>208.48431666666664</v>
      </c>
      <c r="X123" s="20">
        <f t="shared" si="1"/>
        <v>196.17440585858586</v>
      </c>
      <c r="Y123" s="23">
        <f t="shared" si="2"/>
        <v>197.1157</v>
      </c>
      <c r="Z123" s="23">
        <f t="shared" si="3"/>
        <v>193.09371306060609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198.49082333333337</v>
      </c>
      <c r="AJ123" s="9">
        <f t="shared" si="8"/>
        <v>0.4877222312235911</v>
      </c>
      <c r="AK123" s="9">
        <f t="shared" si="9"/>
        <v>0.4877222312235911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Encargos'!$L41)*(1+SUM($B124:$B$228))+('Swap - Encargos'!AA41)*(1+SUM($B124:$B$228))</f>
        <v>290.7414</v>
      </c>
      <c r="O124" s="4">
        <f>Forward!O124*(1+SUM($B124:$B$228))+(-'Swap - Encargos'!F41-'Swap - Encargos'!$L41)*(1+SUM($B124:$B$228))+('Swap - Encargos'!AB41)*(1+SUM($B124:$B$228))</f>
        <v>236.62530000000001</v>
      </c>
      <c r="P124" s="4">
        <f>Forward!P124*(1+SUM($B124:$B$228))+(-'Swap - Encargos'!G41-'Swap - Encargos'!$L41)*(1+SUM($B124:$B$228))+('Swap - Encargos'!AC41)*(1+SUM($B124:$B$228))</f>
        <v>194.18129999999996</v>
      </c>
      <c r="Q124" s="4">
        <f>Forward!Q124*(1+SUM($B124:$B$228))+(-'Swap - Encargos'!H41-'Swap - Encargos'!$L41)*(1+SUM($B124:$B$228))+('Swap - Encargos'!AD41)*(1+SUM($B124:$B$228))</f>
        <v>185.6925</v>
      </c>
      <c r="R124" s="4">
        <f>Forward!R124*(1+SUM($B124:$B$228))+(-'Swap - Encargos'!I41-'Swap - Encargos'!$L41)*(1+SUM($B124:$B$228))+('Swap - Encargos'!AE41)*(1+SUM($B124:$B$228))</f>
        <v>185.69250000000002</v>
      </c>
      <c r="S124" s="4">
        <f>Forward!S124*(1+SUM($B124:$B$228))+(-'Swap - Encargos'!J41-'Swap - Encargos'!$L41)*(1+SUM($B124:$B$228))+('Swap - Encargos'!AF41)*(1+SUM($B124:$B$228))</f>
        <v>184.63139999999999</v>
      </c>
      <c r="T124" s="4">
        <f>Forward!T124*(1+SUM($B124:$B$228))+(-'Swap - Encargos'!K41-'Swap - Encargos'!$L41)*(1+SUM($B124:$B$228))+('Swap - Encargos'!AG41)*(1+SUM($B124:$B$228))</f>
        <v>170.83709999999999</v>
      </c>
      <c r="U124" s="4">
        <f>Forward!U124*(1+SUM($B124:$B$228))</f>
        <v>0</v>
      </c>
      <c r="V124" s="6"/>
      <c r="W124" s="20">
        <f t="shared" si="0"/>
        <v>234.67994999999999</v>
      </c>
      <c r="X124" s="20">
        <f t="shared" si="1"/>
        <v>196.17440585858586</v>
      </c>
      <c r="Y124" s="23">
        <f t="shared" si="2"/>
        <v>215.04959999999997</v>
      </c>
      <c r="Z124" s="23">
        <f t="shared" si="3"/>
        <v>193.09371306060609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172.29519000000002</v>
      </c>
      <c r="AJ124" s="9">
        <f t="shared" si="8"/>
        <v>0.42335556417524672</v>
      </c>
      <c r="AK124" s="9">
        <f t="shared" si="9"/>
        <v>0.42335556417524672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Encargos'!$L42)*(1+SUM($B125:$B$228))+('Swap - Encargos'!AA42)*(1+SUM($B125:$B$228))</f>
        <v>293.20659999999998</v>
      </c>
      <c r="O125" s="4">
        <f>Forward!O125*(1+SUM($B125:$B$228))+(-'Swap - Encargos'!F42-'Swap - Encargos'!$L42)*(1+SUM($B125:$B$228))+('Swap - Encargos'!AB42)*(1+SUM($B125:$B$228))</f>
        <v>237.30749999999995</v>
      </c>
      <c r="P125" s="4">
        <f>Forward!P125*(1+SUM($B125:$B$228))+(-'Swap - Encargos'!G42-'Swap - Encargos'!$L42)*(1+SUM($B125:$B$228))+('Swap - Encargos'!AC42)*(1+SUM($B125:$B$228))</f>
        <v>187.73659999999998</v>
      </c>
      <c r="Q125" s="4">
        <f>Forward!Q125*(1+SUM($B125:$B$228))+(-'Swap - Encargos'!H42-'Swap - Encargos'!$L42)*(1+SUM($B125:$B$228))+('Swap - Encargos'!AD42)*(1+SUM($B125:$B$228))</f>
        <v>176.13490000000002</v>
      </c>
      <c r="R125" s="4">
        <f>Forward!R125*(1+SUM($B125:$B$228))+(-'Swap - Encargos'!I42-'Swap - Encargos'!$L42)*(1+SUM($B125:$B$228))+('Swap - Encargos'!AE42)*(1+SUM($B125:$B$228))</f>
        <v>185.62719999999996</v>
      </c>
      <c r="S125" s="4">
        <f>Forward!S125*(1+SUM($B125:$B$228))+(-'Swap - Encargos'!J42-'Swap - Encargos'!$L42)*(1+SUM($B125:$B$228))+('Swap - Encargos'!AF42)*(1+SUM($B125:$B$228))</f>
        <v>184.57249999999999</v>
      </c>
      <c r="T125" s="4">
        <f>Forward!T125*(1+SUM($B125:$B$228))+(-'Swap - Encargos'!K42-'Swap - Encargos'!$L42)*(1+SUM($B125:$B$228))+('Swap - Encargos'!AG42)*(1+SUM($B125:$B$228))</f>
        <v>177.18960000000001</v>
      </c>
      <c r="U125" s="4">
        <f>Forward!U125*(1+SUM($B125:$B$228))</f>
        <v>0</v>
      </c>
      <c r="V125" s="6"/>
      <c r="W125" s="20">
        <f t="shared" si="0"/>
        <v>229.66092500000002</v>
      </c>
      <c r="X125" s="20">
        <f t="shared" si="1"/>
        <v>196.17440585858586</v>
      </c>
      <c r="Y125" s="23">
        <f t="shared" si="2"/>
        <v>210.57085500000002</v>
      </c>
      <c r="Z125" s="23">
        <f t="shared" si="3"/>
        <v>193.09371306060609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177.31421499999999</v>
      </c>
      <c r="AJ125" s="9">
        <f t="shared" si="8"/>
        <v>0.43568807421504907</v>
      </c>
      <c r="AK125" s="9">
        <f t="shared" si="9"/>
        <v>0.43568807421504907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Encargos'!$L43)*(1+SUM($B126:$B$228))+('Swap - Encargos'!AA43)*(1+SUM($B126:$B$228))</f>
        <v>309.86799999999999</v>
      </c>
      <c r="O126" s="4">
        <f>Forward!O126*(1+SUM($B126:$B$228))+(-'Swap - Encargos'!F43-'Swap - Encargos'!$L43)*(1+SUM($B126:$B$228))+('Swap - Encargos'!AB43)*(1+SUM($B126:$B$228))</f>
        <v>242.64239999999998</v>
      </c>
      <c r="P126" s="4">
        <f>Forward!P126*(1+SUM($B126:$B$228))+(-'Swap - Encargos'!G43-'Swap - Encargos'!$L43)*(1+SUM($B126:$B$228))+('Swap - Encargos'!AC43)*(1+SUM($B126:$B$228))</f>
        <v>189.072</v>
      </c>
      <c r="Q126" s="4">
        <f>Forward!Q126*(1+SUM($B126:$B$228))+(-'Swap - Encargos'!H43-'Swap - Encargos'!$L43)*(1+SUM($B126:$B$228))+('Swap - Encargos'!AD43)*(1+SUM($B126:$B$228))</f>
        <v>177.51760000000002</v>
      </c>
      <c r="R126" s="4">
        <f>Forward!R126*(1+SUM($B126:$B$228))+(-'Swap - Encargos'!I43-'Swap - Encargos'!$L43)*(1+SUM($B126:$B$228))+('Swap - Encargos'!AE43)*(1+SUM($B126:$B$228))</f>
        <v>183.82</v>
      </c>
      <c r="S126" s="4">
        <f>Forward!S126*(1+SUM($B126:$B$228))+(-'Swap - Encargos'!J43-'Swap - Encargos'!$L43)*(1+SUM($B126:$B$228))+('Swap - Encargos'!AF43)*(1+SUM($B126:$B$228))</f>
        <v>188.02159999999998</v>
      </c>
      <c r="T126" s="4">
        <f>Forward!T126*(1+SUM($B126:$B$228))+(-'Swap - Encargos'!K43-'Swap - Encargos'!$L43)*(1+SUM($B126:$B$228))+('Swap - Encargos'!AG43)*(1+SUM($B126:$B$228))</f>
        <v>176.46719999999999</v>
      </c>
      <c r="U126" s="4">
        <f>Forward!U126*(1+SUM($B126:$B$228))</f>
        <v>0</v>
      </c>
      <c r="V126" s="6"/>
      <c r="W126" s="20">
        <f t="shared" si="0"/>
        <v>232.48853333333332</v>
      </c>
      <c r="X126" s="20">
        <f t="shared" si="1"/>
        <v>196.17440585858586</v>
      </c>
      <c r="Y126" s="23">
        <f t="shared" si="2"/>
        <v>212.46090666666666</v>
      </c>
      <c r="Z126" s="23">
        <f t="shared" si="3"/>
        <v>193.09371306060609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174.48660666666669</v>
      </c>
      <c r="AJ126" s="9">
        <f t="shared" si="8"/>
        <v>0.42874020920950279</v>
      </c>
      <c r="AK126" s="9">
        <f t="shared" si="9"/>
        <v>0.42874020920950279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Encargos'!$L44)*(1+SUM($B127:$B$228))+('Swap - Encargos'!AA44)*(1+SUM($B127:$B$228))</f>
        <v>324.81800000000004</v>
      </c>
      <c r="O127" s="4">
        <f>Forward!O127*(1+SUM($B127:$B$228))+(-'Swap - Encargos'!F44-'Swap - Encargos'!$L44)*(1+SUM($B127:$B$228))+('Swap - Encargos'!AB44)*(1+SUM($B127:$B$228))</f>
        <v>256.71100000000001</v>
      </c>
      <c r="P127" s="4">
        <f>Forward!P127*(1+SUM($B127:$B$228))+(-'Swap - Encargos'!G44-'Swap - Encargos'!$L44)*(1+SUM($B127:$B$228))+('Swap - Encargos'!AC44)*(1+SUM($B127:$B$228))</f>
        <v>194.89080000000001</v>
      </c>
      <c r="Q127" s="4">
        <f>Forward!Q127*(1+SUM($B127:$B$228))+(-'Swap - Encargos'!H44-'Swap - Encargos'!$L44)*(1+SUM($B127:$B$228))+('Swap - Encargos'!AD44)*(1+SUM($B127:$B$228))</f>
        <v>183.36500000000001</v>
      </c>
      <c r="R127" s="4">
        <f>Forward!R127*(1+SUM($B127:$B$228))+(-'Swap - Encargos'!I44-'Swap - Encargos'!$L44)*(1+SUM($B127:$B$228))+('Swap - Encargos'!AE44)*(1+SUM($B127:$B$228))</f>
        <v>191.74740000000003</v>
      </c>
      <c r="S127" s="4">
        <f>Forward!S127*(1+SUM($B127:$B$228))+(-'Swap - Encargos'!J44-'Swap - Encargos'!$L44)*(1+SUM($B127:$B$228))+('Swap - Encargos'!AF44)*(1+SUM($B127:$B$228))</f>
        <v>188.60400000000001</v>
      </c>
      <c r="T127" s="4">
        <f>Forward!T127*(1+SUM($B127:$B$228))+(-'Swap - Encargos'!K44-'Swap - Encargos'!$L44)*(1+SUM($B127:$B$228))+('Swap - Encargos'!AG44)*(1+SUM($B127:$B$228))</f>
        <v>177.07820000000001</v>
      </c>
      <c r="U127" s="4">
        <f>Forward!U127*(1+SUM($B127:$B$228))</f>
        <v>0</v>
      </c>
      <c r="V127" s="6"/>
      <c r="W127" s="20">
        <f t="shared" si="0"/>
        <v>239.16034999999999</v>
      </c>
      <c r="X127" s="20">
        <f t="shared" si="1"/>
        <v>196.17440585858586</v>
      </c>
      <c r="Y127" s="23">
        <f t="shared" si="2"/>
        <v>218.95527333333337</v>
      </c>
      <c r="Z127" s="23">
        <f t="shared" si="3"/>
        <v>193.09371306060609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167.81479000000002</v>
      </c>
      <c r="AJ127" s="9">
        <f t="shared" si="8"/>
        <v>0.41234653792366782</v>
      </c>
      <c r="AK127" s="9">
        <f t="shared" si="9"/>
        <v>0.41234653792366782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Encargos'!$L45)*(1+SUM($B128:$B$228))+('Swap - Encargos'!AA45)*(1+SUM($B128:$B$228))</f>
        <v>288.53039999999999</v>
      </c>
      <c r="O128" s="4">
        <f>Forward!O128*(1+SUM($B128:$B$228))+(-'Swap - Encargos'!F45-'Swap - Encargos'!$L45)*(1+SUM($B128:$B$228))+('Swap - Encargos'!AB45)*(1+SUM($B128:$B$228))</f>
        <v>245.66899999999998</v>
      </c>
      <c r="P128" s="4">
        <f>Forward!P128*(1+SUM($B128:$B$228))+(-'Swap - Encargos'!G45-'Swap - Encargos'!$L45)*(1+SUM($B128:$B$228))+('Swap - Encargos'!AC45)*(1+SUM($B128:$B$228))</f>
        <v>206.98919999999998</v>
      </c>
      <c r="Q128" s="4">
        <f>Forward!Q128*(1+SUM($B128:$B$228))+(-'Swap - Encargos'!H45-'Swap - Encargos'!$L45)*(1+SUM($B128:$B$228))+('Swap - Encargos'!AD45)*(1+SUM($B128:$B$228))</f>
        <v>187.1266</v>
      </c>
      <c r="R128" s="4">
        <f>Forward!R128*(1+SUM($B128:$B$228))+(-'Swap - Encargos'!I45-'Swap - Encargos'!$L45)*(1+SUM($B128:$B$228))+('Swap - Encargos'!AE45)*(1+SUM($B128:$B$228))</f>
        <v>190.26279999999997</v>
      </c>
      <c r="S128" s="4">
        <f>Forward!S128*(1+SUM($B128:$B$228))+(-'Swap - Encargos'!J45-'Swap - Encargos'!$L45)*(1+SUM($B128:$B$228))+('Swap - Encargos'!AF45)*(1+SUM($B128:$B$228))</f>
        <v>187.12659999999997</v>
      </c>
      <c r="T128" s="4">
        <f>Forward!T128*(1+SUM($B128:$B$228))+(-'Swap - Encargos'!K45-'Swap - Encargos'!$L45)*(1+SUM($B128:$B$228))+('Swap - Encargos'!AG45)*(1+SUM($B128:$B$228))</f>
        <v>174.58179999999996</v>
      </c>
      <c r="U128" s="4">
        <f>Forward!U128*(1+SUM($B128:$B$228))</f>
        <v>0</v>
      </c>
      <c r="V128" s="6"/>
      <c r="W128" s="20">
        <f t="shared" si="0"/>
        <v>230.16223333333332</v>
      </c>
      <c r="X128" s="20">
        <f t="shared" si="1"/>
        <v>196.17440585858586</v>
      </c>
      <c r="Y128" s="23">
        <f t="shared" si="2"/>
        <v>213.57521999999997</v>
      </c>
      <c r="Z128" s="23">
        <f t="shared" si="3"/>
        <v>193.09371306060609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176.81290666666669</v>
      </c>
      <c r="AJ128" s="9">
        <f t="shared" si="8"/>
        <v>0.43445628316920459</v>
      </c>
      <c r="AK128" s="9">
        <f t="shared" si="9"/>
        <v>0.43445628316920459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Encargos'!$L46)*(1+SUM($B129:$B$228))+('Swap - Encargos'!AA46)*(1+SUM($B129:$B$228))</f>
        <v>263.82839999999999</v>
      </c>
      <c r="O129" s="4">
        <f>Forward!O129*(1+SUM($B129:$B$228))+(-'Swap - Encargos'!F46-'Swap - Encargos'!$L46)*(1+SUM($B129:$B$228))+('Swap - Encargos'!AB46)*(1+SUM($B129:$B$228))</f>
        <v>226.2876</v>
      </c>
      <c r="P129" s="4">
        <f>Forward!P129*(1+SUM($B129:$B$228))+(-'Swap - Encargos'!G46-'Swap - Encargos'!$L46)*(1+SUM($B129:$B$228))+('Swap - Encargos'!AC46)*(1+SUM($B129:$B$228))</f>
        <v>200.2176</v>
      </c>
      <c r="Q129" s="4">
        <f>Forward!Q129*(1+SUM($B129:$B$228))+(-'Swap - Encargos'!H46-'Swap - Encargos'!$L46)*(1+SUM($B129:$B$228))+('Swap - Encargos'!AD46)*(1+SUM($B129:$B$228))</f>
        <v>181.44720000000001</v>
      </c>
      <c r="R129" s="4">
        <f>Forward!R129*(1+SUM($B129:$B$228))+(-'Swap - Encargos'!I46-'Swap - Encargos'!$L46)*(1+SUM($B129:$B$228))+('Swap - Encargos'!AE46)*(1+SUM($B129:$B$228))</f>
        <v>192.91800000000001</v>
      </c>
      <c r="S129" s="4">
        <f>Forward!S129*(1+SUM($B129:$B$228))+(-'Swap - Encargos'!J46-'Swap - Encargos'!$L46)*(1+SUM($B129:$B$228))+('Swap - Encargos'!AF46)*(1+SUM($B129:$B$228))</f>
        <v>186.66120000000001</v>
      </c>
      <c r="T129" s="4">
        <f>Forward!T129*(1+SUM($B129:$B$228))+(-'Swap - Encargos'!K46-'Swap - Encargos'!$L46)*(1+SUM($B129:$B$228))+('Swap - Encargos'!AG46)*(1+SUM($B129:$B$228))</f>
        <v>180.40439999999998</v>
      </c>
      <c r="U129" s="4">
        <f>Forward!U129*(1+SUM($B129:$B$228))</f>
        <v>0</v>
      </c>
      <c r="V129" s="6"/>
      <c r="W129" s="20">
        <f t="shared" si="0"/>
        <v>214.09263333333334</v>
      </c>
      <c r="X129" s="20">
        <f t="shared" si="1"/>
        <v>196.17440585858586</v>
      </c>
      <c r="Y129" s="23">
        <f t="shared" si="2"/>
        <v>203.93692000000001</v>
      </c>
      <c r="Z129" s="23">
        <f t="shared" si="3"/>
        <v>193.09371306060609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192.88250666666667</v>
      </c>
      <c r="AJ129" s="9">
        <f t="shared" si="8"/>
        <v>0.47394174166674324</v>
      </c>
      <c r="AK129" s="9">
        <f t="shared" si="9"/>
        <v>0.47394174166674324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Encargos'!$L47)*(1+SUM($B130:$B$228))+('Swap - Encargos'!AA47)*(1+SUM($B130:$B$228))</f>
        <v>317.34559999999999</v>
      </c>
      <c r="O130" s="4">
        <f>Forward!O130*(1+SUM($B130:$B$228))+(-'Swap - Encargos'!F47-'Swap - Encargos'!$L47)*(1+SUM($B130:$B$228))+('Swap - Encargos'!AB47)*(1+SUM($B130:$B$228))</f>
        <v>245.31649999999999</v>
      </c>
      <c r="P130" s="4">
        <f>Forward!P130*(1+SUM($B130:$B$228))+(-'Swap - Encargos'!G47-'Swap - Encargos'!$L47)*(1+SUM($B130:$B$228))+('Swap - Encargos'!AC47)*(1+SUM($B130:$B$228))</f>
        <v>202.51659999999998</v>
      </c>
      <c r="Q130" s="4">
        <f>Forward!Q130*(1+SUM($B130:$B$228))+(-'Swap - Encargos'!H47-'Swap - Encargos'!$L47)*(1+SUM($B130:$B$228))+('Swap - Encargos'!AD47)*(1+SUM($B130:$B$228))</f>
        <v>191.03370000000001</v>
      </c>
      <c r="R130" s="4">
        <f>Forward!R130*(1+SUM($B130:$B$228))+(-'Swap - Encargos'!I47-'Swap - Encargos'!$L47)*(1+SUM($B130:$B$228))+('Swap - Encargos'!AE47)*(1+SUM($B130:$B$228))</f>
        <v>201.4727</v>
      </c>
      <c r="S130" s="4">
        <f>Forward!S130*(1+SUM($B130:$B$228))+(-'Swap - Encargos'!J47-'Swap - Encargos'!$L47)*(1+SUM($B130:$B$228))+('Swap - Encargos'!AF47)*(1+SUM($B130:$B$228))</f>
        <v>202.51660000000001</v>
      </c>
      <c r="T130" s="4">
        <f>Forward!T130*(1+SUM($B130:$B$228))+(-'Swap - Encargos'!K47-'Swap - Encargos'!$L47)*(1+SUM($B130:$B$228))+('Swap - Encargos'!AG47)*(1+SUM($B130:$B$228))</f>
        <v>194.16539999999998</v>
      </c>
      <c r="U130" s="4">
        <f>Forward!U130*(1+SUM($B130:$B$228))</f>
        <v>0</v>
      </c>
      <c r="V130" s="6"/>
      <c r="W130" s="20">
        <f t="shared" si="0"/>
        <v>226.99025555555556</v>
      </c>
      <c r="X130" s="20">
        <f t="shared" si="1"/>
        <v>196.17440585858586</v>
      </c>
      <c r="Y130" s="23">
        <f t="shared" si="2"/>
        <v>216.22648666666663</v>
      </c>
      <c r="Z130" s="23">
        <f t="shared" si="3"/>
        <v>193.09371306060609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179.98488444444445</v>
      </c>
      <c r="AJ130" s="9">
        <f t="shared" si="8"/>
        <v>0.44225031643073931</v>
      </c>
      <c r="AK130" s="9">
        <f t="shared" si="9"/>
        <v>0.44225031643073931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Encargos'!$L48)*(1+SUM($B131:$B$228))+('Swap - Encargos'!AA48)*(1+SUM($B131:$B$228))</f>
        <v>309.65179999999998</v>
      </c>
      <c r="O131" s="4">
        <f>Forward!O131*(1+SUM($B131:$B$228))+(-'Swap - Encargos'!F48-'Swap - Encargos'!$L48)*(1+SUM($B131:$B$228))+('Swap - Encargos'!AB48)*(1+SUM($B131:$B$228))</f>
        <v>223.40649999999999</v>
      </c>
      <c r="P131" s="4">
        <f>Forward!P131*(1+SUM($B131:$B$228))+(-'Swap - Encargos'!G48-'Swap - Encargos'!$L48)*(1+SUM($B131:$B$228))+('Swap - Encargos'!AC48)*(1+SUM($B131:$B$228))</f>
        <v>201.58539999999999</v>
      </c>
      <c r="Q131" s="4">
        <f>Forward!Q131*(1+SUM($B131:$B$228))+(-'Swap - Encargos'!H48-'Swap - Encargos'!$L48)*(1+SUM($B131:$B$228))+('Swap - Encargos'!AD48)*(1+SUM($B131:$B$228))</f>
        <v>206.78089999999997</v>
      </c>
      <c r="R131" s="4">
        <f>Forward!R131*(1+SUM($B131:$B$228))+(-'Swap - Encargos'!I48-'Swap - Encargos'!$L48)*(1+SUM($B131:$B$228))+('Swap - Encargos'!AE48)*(1+SUM($B131:$B$228))</f>
        <v>210.93729999999999</v>
      </c>
      <c r="S131" s="4">
        <f>Forward!S131*(1+SUM($B131:$B$228))+(-'Swap - Encargos'!J48-'Swap - Encargos'!$L48)*(1+SUM($B131:$B$228))+('Swap - Encargos'!AF48)*(1+SUM($B131:$B$228))</f>
        <v>213.01549999999997</v>
      </c>
      <c r="T131" s="4">
        <f>Forward!T131*(1+SUM($B131:$B$228))+(-'Swap - Encargos'!K48-'Swap - Encargos'!$L48)*(1+SUM($B131:$B$228))+('Swap - Encargos'!AG48)*(1+SUM($B131:$B$228))</f>
        <v>202.62449999999995</v>
      </c>
      <c r="U131" s="4">
        <f>Forward!U131*(1+SUM($B131:$B$228))</f>
        <v>0</v>
      </c>
      <c r="V131" s="6"/>
      <c r="W131" s="20">
        <f t="shared" si="0"/>
        <v>219.16350833333331</v>
      </c>
      <c r="X131" s="20">
        <f t="shared" si="1"/>
        <v>196.17440585858586</v>
      </c>
      <c r="Y131" s="23">
        <f t="shared" si="2"/>
        <v>215.97693499999997</v>
      </c>
      <c r="Z131" s="23">
        <f t="shared" si="3"/>
        <v>193.09371306060609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187.8116316666667</v>
      </c>
      <c r="AJ131" s="9">
        <f t="shared" si="8"/>
        <v>0.46148182826761036</v>
      </c>
      <c r="AK131" s="9">
        <f>IF(AJ131&gt;0,AJ131,0)</f>
        <v>0.46148182826761036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Encargos'!$L49)*(1+SUM($B132:$B$228))+('Swap - Encargos'!AA49)*(1+SUM($B132:$B$228))</f>
        <v>280.31400000000002</v>
      </c>
      <c r="O132" s="4">
        <f>Forward!O132*(1+SUM($B132:$B$228))+(-'Swap - Encargos'!F49-'Swap - Encargos'!$L49)*(1+SUM($B132:$B$228))+('Swap - Encargos'!AB49)*(1+SUM($B132:$B$228))</f>
        <v>219.06020000000001</v>
      </c>
      <c r="P132" s="4">
        <f>Forward!P132*(1+SUM($B132:$B$228))+(-'Swap - Encargos'!G49-'Swap - Encargos'!$L49)*(1+SUM($B132:$B$228))+('Swap - Encargos'!AC49)*(1+SUM($B132:$B$228))</f>
        <v>196.21980000000002</v>
      </c>
      <c r="Q132" s="4">
        <f>Forward!Q132*(1+SUM($B132:$B$228))+(-'Swap - Encargos'!H49-'Swap - Encargos'!$L49)*(1+SUM($B132:$B$228))+('Swap - Encargos'!AD49)*(1+SUM($B132:$B$228))</f>
        <v>201.41079999999999</v>
      </c>
      <c r="R132" s="4">
        <f>Forward!R132*(1+SUM($B132:$B$228))+(-'Swap - Encargos'!I49-'Swap - Encargos'!$L49)*(1+SUM($B132:$B$228))+('Swap - Encargos'!AE49)*(1+SUM($B132:$B$228))</f>
        <v>200.37260000000001</v>
      </c>
      <c r="S132" s="4">
        <f>Forward!S132*(1+SUM($B132:$B$228))+(-'Swap - Encargos'!J49-'Swap - Encargos'!$L49)*(1+SUM($B132:$B$228))+('Swap - Encargos'!AF49)*(1+SUM($B132:$B$228))</f>
        <v>207.64</v>
      </c>
      <c r="T132" s="4">
        <f>Forward!T132*(1+SUM($B132:$B$228))+(-'Swap - Encargos'!K49-'Swap - Encargos'!$L49)*(1+SUM($B132:$B$228))+('Swap - Encargos'!AG49)*(1+SUM($B132:$B$228))</f>
        <v>198.2962</v>
      </c>
      <c r="U132" s="4">
        <f>Forward!U132*(1+SUM($B132:$B$228))</f>
        <v>0</v>
      </c>
      <c r="V132" s="6"/>
      <c r="W132" s="20">
        <f t="shared" si="0"/>
        <v>209.94711111111113</v>
      </c>
      <c r="X132" s="20">
        <f t="shared" si="1"/>
        <v>196.17440585858586</v>
      </c>
      <c r="Y132" s="23">
        <f t="shared" si="2"/>
        <v>207.36314666666667</v>
      </c>
      <c r="Z132" s="23">
        <f t="shared" si="3"/>
        <v>193.09371306060609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197.02802888888888</v>
      </c>
      <c r="AJ132" s="9">
        <f t="shared" si="8"/>
        <v>0.4841279221352166</v>
      </c>
      <c r="AK132" s="9">
        <f>IF(AJ132&gt;0,AJ132,0)</f>
        <v>0.4841279221352166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Encargos'!$L50)*(1+SUM($B133:$B$228))+('Swap - Encargos'!AA50)*(1+SUM($B133:$B$228))</f>
        <v>306.77440000000001</v>
      </c>
      <c r="O133" s="4">
        <f>Forward!O133*(1+SUM($B133:$B$228))+(-'Swap - Encargos'!F50-'Swap - Encargos'!$L50)*(1+SUM($B133:$B$228))+('Swap - Encargos'!AB50)*(1+SUM($B133:$B$228))</f>
        <v>260.13640000000004</v>
      </c>
      <c r="P133" s="4">
        <f>Forward!P133*(1+SUM($B133:$B$228))+(-'Swap - Encargos'!G50-'Swap - Encargos'!$L50)*(1+SUM($B133:$B$228))+('Swap - Encargos'!AC50)*(1+SUM($B133:$B$228))</f>
        <v>233.19000000000003</v>
      </c>
      <c r="Q133" s="4">
        <f>Forward!Q133*(1+SUM($B133:$B$228))+(-'Swap - Encargos'!H50-'Swap - Encargos'!$L50)*(1+SUM($B133:$B$228))+('Swap - Encargos'!AD50)*(1+SUM($B133:$B$228))</f>
        <v>234.22640000000001</v>
      </c>
      <c r="R133" s="4">
        <f>Forward!R133*(1+SUM($B133:$B$228))+(-'Swap - Encargos'!I50-'Swap - Encargos'!$L50)*(1+SUM($B133:$B$228))+('Swap - Encargos'!AE50)*(1+SUM($B133:$B$228))</f>
        <v>213.4984</v>
      </c>
      <c r="S133" s="4">
        <f>Forward!S133*(1+SUM($B133:$B$228))+(-'Swap - Encargos'!J50-'Swap - Encargos'!$L50)*(1+SUM($B133:$B$228))+('Swap - Encargos'!AF50)*(1+SUM($B133:$B$228))</f>
        <v>196.916</v>
      </c>
      <c r="T133" s="4">
        <f>Forward!T133*(1+SUM($B133:$B$228))+(-'Swap - Encargos'!K50-'Swap - Encargos'!$L50)*(1+SUM($B133:$B$228))+('Swap - Encargos'!AG50)*(1+SUM($B133:$B$228))</f>
        <v>183.44279999999998</v>
      </c>
      <c r="U133" s="4">
        <f>Forward!U133*(1+SUM($B133:$B$228))</f>
        <v>0</v>
      </c>
      <c r="V133" s="6"/>
      <c r="W133" s="20">
        <f t="shared" si="0"/>
        <v>244.53282222222228</v>
      </c>
      <c r="X133" s="20">
        <f t="shared" si="1"/>
        <v>196.17440585858586</v>
      </c>
      <c r="Y133" s="23">
        <f t="shared" si="2"/>
        <v>229.42441333333335</v>
      </c>
      <c r="Z133" s="23">
        <f t="shared" si="3"/>
        <v>193.09371306060609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162.44231777777773</v>
      </c>
      <c r="AJ133" s="9">
        <f t="shared" si="8"/>
        <v>0.39914555414312952</v>
      </c>
      <c r="AK133" s="9">
        <f>IF(AJ133&gt;0,AJ133,0)</f>
        <v>0.39914555414312952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Encargos'!$L51)*(1+SUM($B134:$B$228))+('Swap - Encargos'!AB51)*(1+SUM($B134:$B$228))</f>
        <v>327.49270000000001</v>
      </c>
      <c r="P134" s="4">
        <f>Forward!P134*(1+SUM($B134:$B$228))+(-'Swap - Encargos'!G51-'Swap - Encargos'!$L51)*(1+SUM($B134:$B$228))+('Swap - Encargos'!AC51)*(1+SUM($B134:$B$228))</f>
        <v>260.34119999999996</v>
      </c>
      <c r="Q134" s="4">
        <f>Forward!Q134*(1+SUM($B134:$B$228))+(-'Swap - Encargos'!H51-'Swap - Encargos'!$L51)*(1+SUM($B134:$B$228))+('Swap - Encargos'!AD51)*(1+SUM($B134:$B$228))</f>
        <v>252.07639999999995</v>
      </c>
      <c r="R134" s="4">
        <f>Forward!R134*(1+SUM($B134:$B$228))+(-'Swap - Encargos'!I51-'Swap - Encargos'!$L51)*(1+SUM($B134:$B$228))+('Swap - Encargos'!AE51)*(1+SUM($B134:$B$228))</f>
        <v>236.57990000000001</v>
      </c>
      <c r="S134" s="4">
        <f>Forward!S134*(1+SUM($B134:$B$228))+(-'Swap - Encargos'!J51-'Swap - Encargos'!$L51)*(1+SUM($B134:$B$228))+('Swap - Encargos'!AF51)*(1+SUM($B134:$B$228))</f>
        <v>206.61999999999998</v>
      </c>
      <c r="T134" s="4">
        <f>Forward!T134*(1+SUM($B134:$B$228))+(-'Swap - Encargos'!K51-'Swap - Encargos'!$L51)*(1+SUM($B134:$B$228))+('Swap - Encargos'!AG51)*(1+SUM($B134:$B$228))</f>
        <v>196.28899999999999</v>
      </c>
      <c r="U134" s="4">
        <f>Forward!U134*(1+SUM($B134:$B$228))</f>
        <v>0</v>
      </c>
      <c r="V134" s="6"/>
      <c r="W134" s="20">
        <f t="shared" si="0"/>
        <v>279.97009999999995</v>
      </c>
      <c r="X134" s="20">
        <f t="shared" si="1"/>
        <v>196.17440585858586</v>
      </c>
      <c r="Y134" s="23">
        <f t="shared" si="2"/>
        <v>256.62203999999997</v>
      </c>
      <c r="Z134" s="23">
        <f t="shared" si="3"/>
        <v>193.09371306060609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122.93890000000005</v>
      </c>
      <c r="AJ134" s="9">
        <f t="shared" si="8"/>
        <v>0.30512820512820527</v>
      </c>
      <c r="AK134" s="9">
        <f>IF(AJ134&gt;0,AJ134,0)</f>
        <v>0.30512820512820527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Encargos'!$L52)*(1+SUM($B135:$B$228))+('Swap - Encargos'!AB52)*(1+SUM($B135:$B$228))</f>
        <v>376.87229999999994</v>
      </c>
      <c r="P135" s="4">
        <f>Forward!P135*(1+SUM($B135:$B$228))+(-'Swap - Encargos'!G52-'Swap - Encargos'!$L52)*(1+SUM($B135:$B$228))+('Swap - Encargos'!AC52)*(1+SUM($B135:$B$228))</f>
        <v>262.88639999999998</v>
      </c>
      <c r="Q135" s="4">
        <f>Forward!Q135*(1+SUM($B135:$B$228))+(-'Swap - Encargos'!H52-'Swap - Encargos'!$L52)*(1+SUM($B135:$B$228))+('Swap - Encargos'!AD52)*(1+SUM($B135:$B$228))</f>
        <v>269.04779999999994</v>
      </c>
      <c r="R135" s="4">
        <f>Forward!R135*(1+SUM($B135:$B$228))+(-'Swap - Encargos'!I52-'Swap - Encargos'!$L52)*(1+SUM($B135:$B$228))+('Swap - Encargos'!AE52)*(1+SUM($B135:$B$228))</f>
        <v>241.32149999999999</v>
      </c>
      <c r="S135" s="4">
        <f>Forward!S135*(1+SUM($B135:$B$228))+(-'Swap - Encargos'!J52-'Swap - Encargos'!$L52)*(1+SUM($B135:$B$228))+('Swap - Encargos'!AF52)*(1+SUM($B135:$B$228))</f>
        <v>222.8373</v>
      </c>
      <c r="T135" s="4">
        <f>Forward!T135*(1+SUM($B135:$B$228))+(-'Swap - Encargos'!K52-'Swap - Encargos'!$L52)*(1+SUM($B135:$B$228))+('Swap - Encargos'!AG52)*(1+SUM($B135:$B$228))</f>
        <v>197.16479999999999</v>
      </c>
      <c r="U135" s="4">
        <f>Forward!U135*(1+SUM($B135:$B$228))</f>
        <v>0</v>
      </c>
      <c r="V135" s="6"/>
      <c r="W135" s="20">
        <f t="shared" si="0"/>
        <v>299.17019999999997</v>
      </c>
      <c r="X135" s="20">
        <f t="shared" si="1"/>
        <v>196.17440585858586</v>
      </c>
      <c r="Y135" s="23">
        <f t="shared" si="2"/>
        <v>271.59793500000001</v>
      </c>
      <c r="Z135" s="23">
        <f t="shared" si="3"/>
        <v>193.09371306060609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103.73880000000003</v>
      </c>
      <c r="AJ135" s="9">
        <f>(AE135-W135)/AE135</f>
        <v>0.25747451657818521</v>
      </c>
      <c r="AK135" s="9">
        <f>IF(AJ135&gt;0,AJ135,0)</f>
        <v>0.25747451657818521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Encargos'!$L53)*(1+SUM($B136:$B$228))+('Swap - Encargos'!AB53)*(1+SUM($B136:$B$228))</f>
        <v>334.03050000000002</v>
      </c>
      <c r="P136" s="4">
        <f>Forward!P136*(1+SUM($B136:$B$228))+(-'Swap - Encargos'!G53-'Swap - Encargos'!$L53)*(1+SUM($B136:$B$228))+('Swap - Encargos'!AC53)*(1+SUM($B136:$B$228))</f>
        <v>246.18150000000003</v>
      </c>
      <c r="Q136" s="4">
        <f>Forward!Q136*(1+SUM($B136:$B$228))+(-'Swap - Encargos'!H53-'Swap - Encargos'!$L53)*(1+SUM($B136:$B$228))+('Swap - Encargos'!AD53)*(1+SUM($B136:$B$228))</f>
        <v>248.22450000000006</v>
      </c>
      <c r="R136" s="4">
        <f>Forward!R136*(1+SUM($B136:$B$228))+(-'Swap - Encargos'!I53-'Swap - Encargos'!$L53)*(1+SUM($B136:$B$228))+('Swap - Encargos'!AE53)*(1+SUM($B136:$B$228))</f>
        <v>232.90200000000004</v>
      </c>
      <c r="S136" s="4">
        <f>Forward!S136*(1+SUM($B136:$B$228))+(-'Swap - Encargos'!J53-'Swap - Encargos'!$L53)*(1+SUM($B136:$B$228))+('Swap - Encargos'!AF53)*(1+SUM($B136:$B$228))</f>
        <v>221.66550000000004</v>
      </c>
      <c r="T136" s="4">
        <f>Forward!T136*(1+SUM($B136:$B$228))+(-'Swap - Encargos'!K53-'Swap - Encargos'!$L53)*(1+SUM($B136:$B$228))+('Swap - Encargos'!AG53)*(1+SUM($B136:$B$228))</f>
        <v>208.38600000000002</v>
      </c>
      <c r="U136" s="4">
        <f>Forward!U136*(1+SUM($B136:$B$228))</f>
        <v>0</v>
      </c>
      <c r="V136" s="6"/>
      <c r="W136" s="20">
        <f t="shared" si="0"/>
        <v>270.52725000000004</v>
      </c>
      <c r="X136" s="20">
        <f t="shared" si="1"/>
        <v>196.17440585858586</v>
      </c>
      <c r="Y136" s="23">
        <f t="shared" si="2"/>
        <v>252.41265000000007</v>
      </c>
      <c r="Z136" s="23">
        <f t="shared" si="3"/>
        <v>193.09371306060609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132.38174999999995</v>
      </c>
      <c r="AJ136" s="9">
        <f t="shared" ref="AJ136:AJ139" si="18">(AE136-W136)/AE136</f>
        <v>0.32856488686030833</v>
      </c>
      <c r="AK136" s="9">
        <f t="shared" ref="AK136:AK139" si="19">IF(AJ136&gt;0,AJ136,0)</f>
        <v>0.32856488686030833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Encargos'!$L54)*(1+SUM($B137:$B$228))+('Swap - Encargos'!AB54)*(1+SUM($B137:$B$228))</f>
        <v>262.83319999999998</v>
      </c>
      <c r="P137" s="4">
        <f>Forward!P137*(1+SUM($B137:$B$228))+(-'Swap - Encargos'!G54-'Swap - Encargos'!$L54)*(1+SUM($B137:$B$228))+('Swap - Encargos'!AC54)*(1+SUM($B137:$B$228))</f>
        <v>244.56679999999994</v>
      </c>
      <c r="Q137" s="4">
        <f>Forward!Q137*(1+SUM($B137:$B$228))+(-'Swap - Encargos'!H54-'Swap - Encargos'!$L54)*(1+SUM($B137:$B$228))+('Swap - Encargos'!AD54)*(1+SUM($B137:$B$228))</f>
        <v>246.59640000000002</v>
      </c>
      <c r="R137" s="4">
        <f>Forward!R137*(1+SUM($B137:$B$228))+(-'Swap - Encargos'!I54-'Swap - Encargos'!$L54)*(1+SUM($B137:$B$228))+('Swap - Encargos'!AE54)*(1+SUM($B137:$B$228))</f>
        <v>228.32999999999998</v>
      </c>
      <c r="S137" s="4">
        <f>Forward!S137*(1+SUM($B137:$B$228))+(-'Swap - Encargos'!J54-'Swap - Encargos'!$L54)*(1+SUM($B137:$B$228))+('Swap - Encargos'!AF54)*(1+SUM($B137:$B$228))</f>
        <v>208.03399999999996</v>
      </c>
      <c r="T137" s="4">
        <f>Forward!T137*(1+SUM($B137:$B$228))+(-'Swap - Encargos'!K54-'Swap - Encargos'!$L54)*(1+SUM($B137:$B$228))+('Swap - Encargos'!AG54)*(1+SUM($B137:$B$228))</f>
        <v>199.91559999999998</v>
      </c>
      <c r="U137" s="4">
        <f>Forward!U137*(1+SUM($B137:$B$228))</f>
        <v>0</v>
      </c>
      <c r="V137" s="4"/>
      <c r="W137" s="20">
        <f t="shared" si="0"/>
        <v>248.45686666666663</v>
      </c>
      <c r="X137" s="20">
        <f t="shared" si="1"/>
        <v>196.17440585858586</v>
      </c>
      <c r="Y137" s="23">
        <f t="shared" si="2"/>
        <v>234.92619999999999</v>
      </c>
      <c r="Z137" s="23">
        <f t="shared" si="3"/>
        <v>193.09371306060609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154.45213333333336</v>
      </c>
      <c r="AJ137" s="9">
        <f t="shared" si="18"/>
        <v>0.3833424751825682</v>
      </c>
      <c r="AK137" s="9">
        <f t="shared" si="19"/>
        <v>0.3833424751825682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Encargos'!$L55)*(1+SUM($B138:$B$228))+('Swap - Encargos'!AB55)*(1+SUM($B138:$B$228))</f>
        <v>300.41379999999998</v>
      </c>
      <c r="P138" s="4">
        <f>Forward!P138*(1+SUM($B138:$B$228))+(-'Swap - Encargos'!G55-'Swap - Encargos'!$L55)*(1+SUM($B138:$B$228))+('Swap - Encargos'!AC55)*(1+SUM($B138:$B$228))</f>
        <v>258.0736</v>
      </c>
      <c r="Q138" s="4">
        <f>Forward!Q138*(1+SUM($B138:$B$228))+(-'Swap - Encargos'!H55-'Swap - Encargos'!$L55)*(1+SUM($B138:$B$228))+('Swap - Encargos'!AD55)*(1+SUM($B138:$B$228))</f>
        <v>245.97639999999998</v>
      </c>
      <c r="R138" s="4">
        <f>Forward!R138*(1+SUM($B138:$B$228))+(-'Swap - Encargos'!I55-'Swap - Encargos'!$L55)*(1+SUM($B138:$B$228))+('Swap - Encargos'!AE55)*(1+SUM($B138:$B$228))</f>
        <v>227.83059999999998</v>
      </c>
      <c r="S138" s="4">
        <f>Forward!S138*(1+SUM($B138:$B$228))+(-'Swap - Encargos'!J55-'Swap - Encargos'!$L55)*(1+SUM($B138:$B$228))+('Swap - Encargos'!AF55)*(1+SUM($B138:$B$228))</f>
        <v>223.79819999999998</v>
      </c>
      <c r="T138" s="4">
        <f>Forward!T138*(1+SUM($B138:$B$228))+(-'Swap - Encargos'!K55-'Swap - Encargos'!$L55)*(1+SUM($B138:$B$228))+('Swap - Encargos'!AG55)*(1+SUM($B138:$B$228))</f>
        <v>200.61190000000002</v>
      </c>
      <c r="U138" s="4">
        <f>Forward!U138*(1+SUM($B138:$B$228))</f>
        <v>0</v>
      </c>
      <c r="V138" s="4"/>
      <c r="W138" s="20">
        <f t="shared" si="0"/>
        <v>260.08979999999997</v>
      </c>
      <c r="X138" s="20">
        <f t="shared" si="1"/>
        <v>196.17440585858586</v>
      </c>
      <c r="Y138" s="23">
        <f t="shared" si="2"/>
        <v>244.56505999999999</v>
      </c>
      <c r="Z138" s="23">
        <f t="shared" si="3"/>
        <v>193.09371306060609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142.81920000000002</v>
      </c>
      <c r="AJ138" s="9">
        <f t="shared" si="18"/>
        <v>0.35447011608080242</v>
      </c>
      <c r="AK138" s="9">
        <f t="shared" si="19"/>
        <v>0.35447011608080242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Encargos'!$L56)*(1+SUM($B139:$B$228))+('Swap - Encargos'!AB56)*(1+SUM($B139:$B$228))</f>
        <v>285.65549999999996</v>
      </c>
      <c r="P139" s="4">
        <f>Forward!P139*(1+SUM($B139:$B$228))+(-'Swap - Encargos'!G56-'Swap - Encargos'!$L56)*(1+SUM($B139:$B$228))+('Swap - Encargos'!AC56)*(1+SUM($B139:$B$228))</f>
        <v>263.60489999999999</v>
      </c>
      <c r="Q139" s="4">
        <f>Forward!Q139*(1+SUM($B139:$B$228))+(-'Swap - Encargos'!H56-'Swap - Encargos'!$L56)*(1+SUM($B139:$B$228))+('Swap - Encargos'!AD56)*(1+SUM($B139:$B$228))</f>
        <v>247.56809999999999</v>
      </c>
      <c r="R139" s="4">
        <f>Forward!R139*(1+SUM($B139:$B$228))+(-'Swap - Encargos'!I56-'Swap - Encargos'!$L56)*(1+SUM($B139:$B$228))+('Swap - Encargos'!AE56)*(1+SUM($B139:$B$228))</f>
        <v>232.53359999999998</v>
      </c>
      <c r="S139" s="4">
        <f>Forward!S139*(1+SUM($B139:$B$228))+(-'Swap - Encargos'!J56-'Swap - Encargos'!$L56)*(1+SUM($B139:$B$228))+('Swap - Encargos'!AF56)*(1+SUM($B139:$B$228))</f>
        <v>214.49219999999997</v>
      </c>
      <c r="T139" s="4">
        <f>Forward!T139*(1+SUM($B139:$B$228))+(-'Swap - Encargos'!K56-'Swap - Encargos'!$L56)*(1+SUM($B139:$B$228))+('Swap - Encargos'!AG56)*(1+SUM($B139:$B$228))</f>
        <v>204.4692</v>
      </c>
      <c r="U139" s="4">
        <f>Forward!U139*(1+SUM($B139:$B$228))</f>
        <v>0</v>
      </c>
      <c r="V139" s="4"/>
      <c r="W139" s="20">
        <f t="shared" si="0"/>
        <v>258.23145833333331</v>
      </c>
      <c r="X139" s="20">
        <f t="shared" si="1"/>
        <v>196.17440585858586</v>
      </c>
      <c r="Y139" s="23">
        <f t="shared" si="2"/>
        <v>242.00533499999997</v>
      </c>
      <c r="Z139" s="23">
        <f t="shared" si="3"/>
        <v>193.09371306060609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144.67754166666668</v>
      </c>
      <c r="AJ139" s="9">
        <f t="shared" si="18"/>
        <v>0.35908242721474748</v>
      </c>
      <c r="AK139" s="9">
        <f t="shared" si="19"/>
        <v>0.35908242721474748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Encargos'!$L57)*(1+SUM($B140:$B$228))+('Swap - Encargos'!AB57)*(1+SUM($B140:$B$228))</f>
        <v>248.17359999999996</v>
      </c>
      <c r="P140" s="4">
        <f>Forward!P140*(1+SUM($B140:$B$228))+(-'Swap - Encargos'!G57-'Swap - Encargos'!$L57)*(1+SUM($B140:$B$228))+('Swap - Encargos'!AC57)*(1+SUM($B140:$B$228))</f>
        <v>263.18409999999994</v>
      </c>
      <c r="Q140" s="4">
        <f>Forward!Q140*(1+SUM($B140:$B$228))+(-'Swap - Encargos'!H57-'Swap - Encargos'!$L57)*(1+SUM($B140:$B$228))+('Swap - Encargos'!AD57)*(1+SUM($B140:$B$228))</f>
        <v>250.17500000000001</v>
      </c>
      <c r="R140" s="4">
        <f>Forward!R140*(1+SUM($B140:$B$228))+(-'Swap - Encargos'!I57-'Swap - Encargos'!$L57)*(1+SUM($B140:$B$228))+('Swap - Encargos'!AE57)*(1+SUM($B140:$B$228))</f>
        <v>233.16309999999996</v>
      </c>
      <c r="S140" s="4">
        <f>Forward!S140*(1+SUM($B140:$B$228))+(-'Swap - Encargos'!J57-'Swap - Encargos'!$L57)*(1+SUM($B140:$B$228))+('Swap - Encargos'!AF57)*(1+SUM($B140:$B$228))</f>
        <v>208.1456</v>
      </c>
      <c r="T140" s="4">
        <f>Forward!T140*(1+SUM($B140:$B$228))+(-'Swap - Encargos'!K57-'Swap - Encargos'!$L57)*(1+SUM($B140:$B$228))+('Swap - Encargos'!AG57)*(1+SUM($B140:$B$228))</f>
        <v>204.14279999999999</v>
      </c>
      <c r="U140" s="4">
        <f>Forward!U140*(1+SUM($B140:$B$228))</f>
        <v>0</v>
      </c>
      <c r="V140" s="4"/>
      <c r="W140" s="20">
        <f t="shared" si="0"/>
        <v>251.34248333333329</v>
      </c>
      <c r="X140" s="20">
        <f t="shared" si="1"/>
        <v>196.17440585858586</v>
      </c>
      <c r="Y140" s="23">
        <f t="shared" si="2"/>
        <v>236.16519999999997</v>
      </c>
      <c r="Z140" s="23">
        <f t="shared" si="3"/>
        <v>193.09371306060609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151.5665166666667</v>
      </c>
      <c r="AJ140" s="9">
        <f t="shared" ref="AJ140" si="23">(AE140-W140)/AE140</f>
        <v>0.37618051884337828</v>
      </c>
      <c r="AK140" s="9">
        <f t="shared" ref="AK140" si="24">IF(AJ140&gt;0,AJ140,0)</f>
        <v>0.37618051884337828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F47F6-11E9-4213-B3C3-DCB2C717FE6A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Encargos'!$L3)+('Swap - Encargos'!X3)</f>
        <v>208</v>
      </c>
      <c r="L86" s="4">
        <f>Forward!L86+(-'Swap - Encargos'!C3-'Swap - Encargos'!$L3)+('Swap - Encargos'!Y3)</f>
        <v>218</v>
      </c>
      <c r="M86" s="4">
        <f>Forward!M86+(-'Swap - Encargos'!D3-'Swap - Encargos'!$L3)+('Swap - Encargos'!Z3)</f>
        <v>195</v>
      </c>
      <c r="N86" s="4">
        <f>Forward!N86+(-'Swap - Encargos'!E3-'Swap - Encargos'!$L3)+('Swap - Encargos'!AA3)</f>
        <v>183</v>
      </c>
      <c r="O86" s="4">
        <f>Forward!O86+(-'Swap - Encargos'!F3-'Swap - Encargos'!$L3)+('Swap - Encargos'!AB3)</f>
        <v>175</v>
      </c>
      <c r="P86" s="4">
        <f>Forward!P86+(-'Swap - Encargos'!G3-'Swap - Encargos'!$L3)+('Swap - Encargos'!AC3)</f>
        <v>173</v>
      </c>
      <c r="Q86" s="4">
        <f>Forward!Q86+(-'Swap - Encargos'!H3-'Swap - Encargos'!$L3)+('Swap - Encargos'!AD3)</f>
        <v>168</v>
      </c>
      <c r="R86" s="4">
        <f>Forward!R86+(-'Swap - Encargos'!I3-'Swap - Encargos'!$L3)+('Swap - Encargos'!AE3)</f>
        <v>163</v>
      </c>
      <c r="S86" s="4">
        <f>Forward!S86+(-'Swap - Encargos'!J3-'Swap - Encargos'!$L3)+('Swap - Encargos'!AF3)</f>
        <v>159</v>
      </c>
      <c r="T86" s="4">
        <f>Forward!T86+(-'Swap - Encargos'!K3-'Swap - Encargos'!$L3)+('Swap - Encargos'!AG3)</f>
        <v>154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207</v>
      </c>
      <c r="X86" s="20">
        <f t="shared" ref="X86:X140" si="1">AVERAGE($W$2:$W$198)</f>
        <v>178.86565656565659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195.8</v>
      </c>
      <c r="Z86" s="23">
        <f t="shared" ref="Z86:Z140" si="3">AVERAGE($Y$2:$Y$198)</f>
        <v>175.69818181818184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99</v>
      </c>
      <c r="AJ86" s="9">
        <f t="shared" ref="AJ86:AJ134" si="8">(AE86-W86)/AE86</f>
        <v>0.3235294117647059</v>
      </c>
      <c r="AK86" s="9">
        <f t="shared" ref="AK86:AK130" si="9">IF(AJ86&gt;0,AJ86,0)</f>
        <v>0.3235294117647059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Encargos'!$L4)+('Swap - Encargos'!X4)</f>
        <v>138</v>
      </c>
      <c r="L87" s="4">
        <f>Forward!L87+(-'Swap - Encargos'!C4-'Swap - Encargos'!$L4)+('Swap - Encargos'!Y4)</f>
        <v>203</v>
      </c>
      <c r="M87" s="4">
        <f>Forward!M87+(-'Swap - Encargos'!D4-'Swap - Encargos'!$L4)+('Swap - Encargos'!Z4)</f>
        <v>200</v>
      </c>
      <c r="N87" s="4">
        <f>Forward!N87+(-'Swap - Encargos'!E4-'Swap - Encargos'!$L4)+('Swap - Encargos'!AA4)</f>
        <v>183</v>
      </c>
      <c r="O87" s="4">
        <f>Forward!O87+(-'Swap - Encargos'!F4-'Swap - Encargos'!$L4)+('Swap - Encargos'!AB4)</f>
        <v>178</v>
      </c>
      <c r="P87" s="4">
        <f>Forward!P87+(-'Swap - Encargos'!G4-'Swap - Encargos'!$L4)+('Swap - Encargos'!AC4)</f>
        <v>174</v>
      </c>
      <c r="Q87" s="4">
        <f>Forward!Q87+(-'Swap - Encargos'!H4-'Swap - Encargos'!$L4)+('Swap - Encargos'!AD4)</f>
        <v>171</v>
      </c>
      <c r="R87" s="4">
        <f>Forward!R87+(-'Swap - Encargos'!I4-'Swap - Encargos'!$L4)+('Swap - Encargos'!AE4)</f>
        <v>165</v>
      </c>
      <c r="S87" s="4">
        <f>Forward!S87+(-'Swap - Encargos'!J4-'Swap - Encargos'!$L4)+('Swap - Encargos'!AF4)</f>
        <v>160</v>
      </c>
      <c r="T87" s="4">
        <f>Forward!T87+(-'Swap - Encargos'!K4-'Swap - Encargos'!$L4)+('Swap - Encargos'!AG4)</f>
        <v>156</v>
      </c>
      <c r="U87" s="4">
        <f>Forward!U87</f>
        <v>0</v>
      </c>
      <c r="V87" s="6"/>
      <c r="W87" s="20">
        <f t="shared" si="0"/>
        <v>181.58333333333334</v>
      </c>
      <c r="X87" s="20">
        <f t="shared" si="1"/>
        <v>178.86565656565659</v>
      </c>
      <c r="Y87" s="23">
        <f t="shared" si="2"/>
        <v>181</v>
      </c>
      <c r="Z87" s="23">
        <f t="shared" si="3"/>
        <v>175.69818181818184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124.41666666666666</v>
      </c>
      <c r="AJ87" s="9">
        <f t="shared" si="8"/>
        <v>0.4065904139433551</v>
      </c>
      <c r="AK87" s="9">
        <f t="shared" si="9"/>
        <v>0.4065904139433551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Encargos'!$L5)+('Swap - Encargos'!X5)</f>
        <v>177</v>
      </c>
      <c r="L88" s="4">
        <f>Forward!L88+(-'Swap - Encargos'!C5-'Swap - Encargos'!$L5)+('Swap - Encargos'!Y5)</f>
        <v>234</v>
      </c>
      <c r="M88" s="4">
        <f>Forward!M88+(-'Swap - Encargos'!D5-'Swap - Encargos'!$L5)+('Swap - Encargos'!Z5)</f>
        <v>205</v>
      </c>
      <c r="N88" s="4">
        <f>Forward!N88+(-'Swap - Encargos'!E5-'Swap - Encargos'!$L5)+('Swap - Encargos'!AA5)</f>
        <v>180</v>
      </c>
      <c r="O88" s="4">
        <f>Forward!O88+(-'Swap - Encargos'!F5-'Swap - Encargos'!$L5)+('Swap - Encargos'!AB5)</f>
        <v>179</v>
      </c>
      <c r="P88" s="4">
        <f>Forward!P88+(-'Swap - Encargos'!G5-'Swap - Encargos'!$L5)+('Swap - Encargos'!AC5)</f>
        <v>172</v>
      </c>
      <c r="Q88" s="4">
        <f>Forward!Q88+(-'Swap - Encargos'!H5-'Swap - Encargos'!$L5)+('Swap - Encargos'!AD5)</f>
        <v>168</v>
      </c>
      <c r="R88" s="4">
        <f>Forward!R88+(-'Swap - Encargos'!I5-'Swap - Encargos'!$L5)+('Swap - Encargos'!AE5)</f>
        <v>166</v>
      </c>
      <c r="S88" s="4">
        <f>Forward!S88+(-'Swap - Encargos'!J5-'Swap - Encargos'!$L5)+('Swap - Encargos'!AF5)</f>
        <v>162</v>
      </c>
      <c r="T88" s="4">
        <f>Forward!T88+(-'Swap - Encargos'!K5-'Swap - Encargos'!$L5)+('Swap - Encargos'!AG5)</f>
        <v>156</v>
      </c>
      <c r="U88" s="4">
        <f>Forward!U88</f>
        <v>0</v>
      </c>
      <c r="V88" s="6"/>
      <c r="W88" s="20">
        <f t="shared" si="0"/>
        <v>205.5</v>
      </c>
      <c r="X88" s="20">
        <f t="shared" si="1"/>
        <v>178.86565656565659</v>
      </c>
      <c r="Y88" s="23">
        <f t="shared" si="2"/>
        <v>194.83333333333334</v>
      </c>
      <c r="Z88" s="23">
        <f t="shared" si="3"/>
        <v>175.69818181818184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100.5</v>
      </c>
      <c r="AJ88" s="9">
        <f t="shared" si="8"/>
        <v>0.32843137254901961</v>
      </c>
      <c r="AK88" s="9">
        <f t="shared" si="9"/>
        <v>0.32843137254901961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Encargos'!$L6)+('Swap - Encargos'!X6)</f>
        <v>157</v>
      </c>
      <c r="L89" s="4">
        <f>Forward!L89+(-'Swap - Encargos'!C6-'Swap - Encargos'!$L6)+('Swap - Encargos'!Y6)</f>
        <v>226</v>
      </c>
      <c r="M89" s="4">
        <f>Forward!M89+(-'Swap - Encargos'!D6-'Swap - Encargos'!$L6)+('Swap - Encargos'!Z6)</f>
        <v>211</v>
      </c>
      <c r="N89" s="4">
        <f>Forward!N89+(-'Swap - Encargos'!E6-'Swap - Encargos'!$L6)+('Swap - Encargos'!AA6)</f>
        <v>185</v>
      </c>
      <c r="O89" s="4">
        <f>Forward!O89+(-'Swap - Encargos'!F6-'Swap - Encargos'!$L6)+('Swap - Encargos'!AB6)</f>
        <v>176</v>
      </c>
      <c r="P89" s="4">
        <f>Forward!P89+(-'Swap - Encargos'!G6-'Swap - Encargos'!$L6)+('Swap - Encargos'!AC6)</f>
        <v>173</v>
      </c>
      <c r="Q89" s="4">
        <f>Forward!Q89+(-'Swap - Encargos'!H6-'Swap - Encargos'!$L6)+('Swap - Encargos'!AD6)</f>
        <v>170</v>
      </c>
      <c r="R89" s="4">
        <f>Forward!R89+(-'Swap - Encargos'!I6-'Swap - Encargos'!$L6)+('Swap - Encargos'!AE6)</f>
        <v>166</v>
      </c>
      <c r="S89" s="4">
        <f>Forward!S89+(-'Swap - Encargos'!J6-'Swap - Encargos'!$L6)+('Swap - Encargos'!AF6)</f>
        <v>163</v>
      </c>
      <c r="T89" s="4">
        <f>Forward!T89+(-'Swap - Encargos'!K6-'Swap - Encargos'!$L6)+('Swap - Encargos'!AG6)</f>
        <v>159</v>
      </c>
      <c r="U89" s="4">
        <f>Forward!U89</f>
        <v>0</v>
      </c>
      <c r="V89" s="6"/>
      <c r="W89" s="20">
        <f t="shared" si="0"/>
        <v>200.33333333333334</v>
      </c>
      <c r="X89" s="20">
        <f t="shared" si="1"/>
        <v>178.86565656565659</v>
      </c>
      <c r="Y89" s="23">
        <f t="shared" si="2"/>
        <v>191.8</v>
      </c>
      <c r="Z89" s="23">
        <f t="shared" si="3"/>
        <v>175.69818181818184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105.66666666666666</v>
      </c>
      <c r="AJ89" s="9">
        <f t="shared" si="8"/>
        <v>0.34531590413943353</v>
      </c>
      <c r="AK89" s="9">
        <f t="shared" si="9"/>
        <v>0.34531590413943353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Encargos'!$L7)+('Swap - Encargos'!X7)</f>
        <v>155</v>
      </c>
      <c r="L90" s="4">
        <f>Forward!L90+(-'Swap - Encargos'!C7-'Swap - Encargos'!$L7)+('Swap - Encargos'!Y7)</f>
        <v>204</v>
      </c>
      <c r="M90" s="4">
        <f>Forward!M90+(-'Swap - Encargos'!D7-'Swap - Encargos'!$L7)+('Swap - Encargos'!Z7)</f>
        <v>209</v>
      </c>
      <c r="N90" s="4">
        <f>Forward!N90+(-'Swap - Encargos'!E7-'Swap - Encargos'!$L7)+('Swap - Encargos'!AA7)</f>
        <v>198</v>
      </c>
      <c r="O90" s="4">
        <f>Forward!O90+(-'Swap - Encargos'!F7-'Swap - Encargos'!$L7)+('Swap - Encargos'!AB7)</f>
        <v>181</v>
      </c>
      <c r="P90" s="4">
        <f>Forward!P90+(-'Swap - Encargos'!G7-'Swap - Encargos'!$L7)+('Swap - Encargos'!AC7)</f>
        <v>179</v>
      </c>
      <c r="Q90" s="4">
        <f>Forward!Q90+(-'Swap - Encargos'!H7-'Swap - Encargos'!$L7)+('Swap - Encargos'!AD7)</f>
        <v>177</v>
      </c>
      <c r="R90" s="4">
        <f>Forward!R90+(-'Swap - Encargos'!I7-'Swap - Encargos'!$L7)+('Swap - Encargos'!AE7)</f>
        <v>173</v>
      </c>
      <c r="S90" s="4">
        <f>Forward!S90+(-'Swap - Encargos'!J7-'Swap - Encargos'!$L7)+('Swap - Encargos'!AF7)</f>
        <v>167</v>
      </c>
      <c r="T90" s="4">
        <f>Forward!T90+(-'Swap - Encargos'!K7-'Swap - Encargos'!$L7)+('Swap - Encargos'!AG7)</f>
        <v>165</v>
      </c>
      <c r="U90" s="4">
        <f>Forward!U90</f>
        <v>0</v>
      </c>
      <c r="V90" s="6"/>
      <c r="W90" s="20">
        <f t="shared" si="0"/>
        <v>194.11111111111111</v>
      </c>
      <c r="X90" s="20">
        <f t="shared" si="1"/>
        <v>178.86565656565659</v>
      </c>
      <c r="Y90" s="23">
        <f t="shared" si="2"/>
        <v>191</v>
      </c>
      <c r="Z90" s="23">
        <f t="shared" si="3"/>
        <v>175.69818181818184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111.88888888888889</v>
      </c>
      <c r="AJ90" s="9">
        <f t="shared" si="8"/>
        <v>0.36564996368917935</v>
      </c>
      <c r="AK90" s="9">
        <f t="shared" si="9"/>
        <v>0.36564996368917935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Encargos'!$L8)+('Swap - Encargos'!X8)</f>
        <v>149</v>
      </c>
      <c r="L91" s="4">
        <f>Forward!L91+(-'Swap - Encargos'!C8-'Swap - Encargos'!$L8)+('Swap - Encargos'!Y8)</f>
        <v>207</v>
      </c>
      <c r="M91" s="4">
        <f>Forward!M91+(-'Swap - Encargos'!D8-'Swap - Encargos'!$L8)+('Swap - Encargos'!Z8)</f>
        <v>205</v>
      </c>
      <c r="N91" s="4">
        <f>Forward!N91+(-'Swap - Encargos'!E8-'Swap - Encargos'!$L8)+('Swap - Encargos'!AA8)</f>
        <v>180</v>
      </c>
      <c r="O91" s="4">
        <f>Forward!O91+(-'Swap - Encargos'!F8-'Swap - Encargos'!$L8)+('Swap - Encargos'!AB8)</f>
        <v>173</v>
      </c>
      <c r="P91" s="4">
        <f>Forward!P91+(-'Swap - Encargos'!G8-'Swap - Encargos'!$L8)+('Swap - Encargos'!AC8)</f>
        <v>174</v>
      </c>
      <c r="Q91" s="4">
        <f>Forward!Q91+(-'Swap - Encargos'!H8-'Swap - Encargos'!$L8)+('Swap - Encargos'!AD8)</f>
        <v>169</v>
      </c>
      <c r="R91" s="4">
        <f>Forward!R91+(-'Swap - Encargos'!I8-'Swap - Encargos'!$L8)+('Swap - Encargos'!AE8)</f>
        <v>168</v>
      </c>
      <c r="S91" s="4">
        <f>Forward!S91+(-'Swap - Encargos'!J8-'Swap - Encargos'!$L8)+('Swap - Encargos'!AF8)</f>
        <v>164</v>
      </c>
      <c r="T91" s="4">
        <f>Forward!T91+(-'Swap - Encargos'!K8-'Swap - Encargos'!$L8)+('Swap - Encargos'!AG8)</f>
        <v>158</v>
      </c>
      <c r="U91" s="4">
        <f>Forward!U91</f>
        <v>0</v>
      </c>
      <c r="V91" s="6"/>
      <c r="W91" s="20">
        <f t="shared" si="0"/>
        <v>191.30555555555554</v>
      </c>
      <c r="X91" s="20">
        <f t="shared" si="1"/>
        <v>178.86565656565659</v>
      </c>
      <c r="Y91" s="23">
        <f t="shared" si="2"/>
        <v>184.88333333333333</v>
      </c>
      <c r="Z91" s="23">
        <f t="shared" si="3"/>
        <v>175.69818181818184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114.69444444444446</v>
      </c>
      <c r="AJ91" s="9">
        <f t="shared" si="8"/>
        <v>0.37481844589687729</v>
      </c>
      <c r="AK91" s="9">
        <f t="shared" si="9"/>
        <v>0.37481844589687729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Encargos'!$L9)+('Swap - Encargos'!X9)</f>
        <v>81</v>
      </c>
      <c r="L92" s="4">
        <f>Forward!L92+(-'Swap - Encargos'!C9-'Swap - Encargos'!$L9)+('Swap - Encargos'!Y9)</f>
        <v>195</v>
      </c>
      <c r="M92" s="4">
        <f>Forward!M92+(-'Swap - Encargos'!D9-'Swap - Encargos'!$L9)+('Swap - Encargos'!Z9)</f>
        <v>197</v>
      </c>
      <c r="N92" s="4">
        <f>Forward!N92+(-'Swap - Encargos'!E9-'Swap - Encargos'!$L9)+('Swap - Encargos'!AA9)</f>
        <v>186</v>
      </c>
      <c r="O92" s="4">
        <f>Forward!O92+(-'Swap - Encargos'!F9-'Swap - Encargos'!$L9)+('Swap - Encargos'!AB9)</f>
        <v>174</v>
      </c>
      <c r="P92" s="4">
        <f>Forward!P92+(-'Swap - Encargos'!G9-'Swap - Encargos'!$L9)+('Swap - Encargos'!AC9)</f>
        <v>175</v>
      </c>
      <c r="Q92" s="4">
        <f>Forward!Q92+(-'Swap - Encargos'!H9-'Swap - Encargos'!$L9)+('Swap - Encargos'!AD9)</f>
        <v>171</v>
      </c>
      <c r="R92" s="4">
        <f>Forward!R92+(-'Swap - Encargos'!I9-'Swap - Encargos'!$L9)+('Swap - Encargos'!AE9)</f>
        <v>167</v>
      </c>
      <c r="S92" s="4">
        <f>Forward!S92+(-'Swap - Encargos'!J9-'Swap - Encargos'!$L9)+('Swap - Encargos'!AF9)</f>
        <v>163</v>
      </c>
      <c r="T92" s="4">
        <f>Forward!T92+(-'Swap - Encargos'!K9-'Swap - Encargos'!$L9)+('Swap - Encargos'!AG9)</f>
        <v>160</v>
      </c>
      <c r="U92" s="4">
        <f>Forward!U92</f>
        <v>0</v>
      </c>
      <c r="V92" s="6"/>
      <c r="W92" s="20">
        <f t="shared" si="0"/>
        <v>175.16666666666666</v>
      </c>
      <c r="X92" s="20">
        <f t="shared" si="1"/>
        <v>178.86565656565659</v>
      </c>
      <c r="Y92" s="23">
        <f t="shared" si="2"/>
        <v>176</v>
      </c>
      <c r="Z92" s="23">
        <f t="shared" si="3"/>
        <v>175.69818181818184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130.83333333333334</v>
      </c>
      <c r="AJ92" s="9">
        <f t="shared" si="8"/>
        <v>0.42755991285403055</v>
      </c>
      <c r="AK92" s="9">
        <f t="shared" si="9"/>
        <v>0.42755991285403055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Encargos'!$L10)+('Swap - Encargos'!X10)</f>
        <v>94</v>
      </c>
      <c r="L93" s="4">
        <f>Forward!L93+(-'Swap - Encargos'!C10-'Swap - Encargos'!$L10)+('Swap - Encargos'!Y10)</f>
        <v>186</v>
      </c>
      <c r="M93" s="4">
        <f>Forward!M93+(-'Swap - Encargos'!D10-'Swap - Encargos'!$L10)+('Swap - Encargos'!Z10)</f>
        <v>187</v>
      </c>
      <c r="N93" s="4">
        <f>Forward!N93+(-'Swap - Encargos'!E10-'Swap - Encargos'!$L10)+('Swap - Encargos'!AA10)</f>
        <v>177</v>
      </c>
      <c r="O93" s="4">
        <f>Forward!O93+(-'Swap - Encargos'!F10-'Swap - Encargos'!$L10)+('Swap - Encargos'!AB10)</f>
        <v>174</v>
      </c>
      <c r="P93" s="4">
        <f>Forward!P93+(-'Swap - Encargos'!G10-'Swap - Encargos'!$L10)+('Swap - Encargos'!AC10)</f>
        <v>169</v>
      </c>
      <c r="Q93" s="4">
        <f>Forward!Q93+(-'Swap - Encargos'!H10-'Swap - Encargos'!$L10)+('Swap - Encargos'!AD10)</f>
        <v>171</v>
      </c>
      <c r="R93" s="4">
        <f>Forward!R93+(-'Swap - Encargos'!I10-'Swap - Encargos'!$L10)+('Swap - Encargos'!AE10)</f>
        <v>165</v>
      </c>
      <c r="S93" s="4">
        <f>Forward!S93+(-'Swap - Encargos'!J10-'Swap - Encargos'!$L10)+('Swap - Encargos'!AF10)</f>
        <v>157</v>
      </c>
      <c r="T93" s="4">
        <f>Forward!T93+(-'Swap - Encargos'!K10-'Swap - Encargos'!$L10)+('Swap - Encargos'!AG10)</f>
        <v>154</v>
      </c>
      <c r="U93" s="4">
        <f>Forward!U93</f>
        <v>0</v>
      </c>
      <c r="V93" s="6"/>
      <c r="W93" s="20">
        <f t="shared" si="0"/>
        <v>171.80555555555554</v>
      </c>
      <c r="X93" s="20">
        <f t="shared" si="1"/>
        <v>178.86565656565659</v>
      </c>
      <c r="Y93" s="23">
        <f t="shared" si="2"/>
        <v>172.35</v>
      </c>
      <c r="Z93" s="23">
        <f t="shared" si="3"/>
        <v>175.69818181818184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134.19444444444446</v>
      </c>
      <c r="AJ93" s="9">
        <f t="shared" si="8"/>
        <v>0.43854393609295572</v>
      </c>
      <c r="AK93" s="9">
        <f t="shared" si="9"/>
        <v>0.43854393609295572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Encargos'!$L11)+('Swap - Encargos'!X11)</f>
        <v>113</v>
      </c>
      <c r="L94" s="4">
        <f>Forward!L94+(-'Swap - Encargos'!C11-'Swap - Encargos'!$L11)+('Swap - Encargos'!Y11)</f>
        <v>170</v>
      </c>
      <c r="M94" s="4">
        <f>Forward!M94+(-'Swap - Encargos'!D11-'Swap - Encargos'!$L11)+('Swap - Encargos'!Z11)</f>
        <v>187</v>
      </c>
      <c r="N94" s="4">
        <f>Forward!N94+(-'Swap - Encargos'!E11-'Swap - Encargos'!$L11)+('Swap - Encargos'!AA11)</f>
        <v>184</v>
      </c>
      <c r="O94" s="4">
        <f>Forward!O94+(-'Swap - Encargos'!F11-'Swap - Encargos'!$L11)+('Swap - Encargos'!AB11)</f>
        <v>174</v>
      </c>
      <c r="P94" s="4">
        <f>Forward!P94+(-'Swap - Encargos'!G11-'Swap - Encargos'!$L11)+('Swap - Encargos'!AC11)</f>
        <v>171</v>
      </c>
      <c r="Q94" s="4">
        <f>Forward!Q94+(-'Swap - Encargos'!H11-'Swap - Encargos'!$L11)+('Swap - Encargos'!AD11)</f>
        <v>167</v>
      </c>
      <c r="R94" s="4">
        <f>Forward!R94+(-'Swap - Encargos'!I11-'Swap - Encargos'!$L11)+('Swap - Encargos'!AE11)</f>
        <v>160</v>
      </c>
      <c r="S94" s="4">
        <f>Forward!S94+(-'Swap - Encargos'!J11-'Swap - Encargos'!$L11)+('Swap - Encargos'!AF11)</f>
        <v>157</v>
      </c>
      <c r="T94" s="4">
        <f>Forward!T94+(-'Swap - Encargos'!K11-'Swap - Encargos'!$L11)+('Swap - Encargos'!AG11)</f>
        <v>153</v>
      </c>
      <c r="U94" s="4">
        <f>Forward!U94</f>
        <v>0</v>
      </c>
      <c r="V94" s="6"/>
      <c r="W94" s="20">
        <f t="shared" si="0"/>
        <v>172.44444444444446</v>
      </c>
      <c r="X94" s="20">
        <f t="shared" si="1"/>
        <v>178.86565656565659</v>
      </c>
      <c r="Y94" s="23">
        <f t="shared" si="2"/>
        <v>173.33333333333334</v>
      </c>
      <c r="Z94" s="23">
        <f t="shared" si="3"/>
        <v>175.69818181818184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133.55555555555554</v>
      </c>
      <c r="AJ94" s="9">
        <f t="shared" si="8"/>
        <v>0.43645606390704428</v>
      </c>
      <c r="AK94" s="9">
        <f t="shared" si="9"/>
        <v>0.43645606390704428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Encargos'!$L12)+('Swap - Encargos'!X12)</f>
        <v>93</v>
      </c>
      <c r="L95" s="4">
        <f>Forward!L95+(-'Swap - Encargos'!C12-'Swap - Encargos'!$L12)+('Swap - Encargos'!Y12)</f>
        <v>145</v>
      </c>
      <c r="M95" s="4">
        <f>Forward!M95+(-'Swap - Encargos'!D12-'Swap - Encargos'!$L12)+('Swap - Encargos'!Z12)</f>
        <v>164</v>
      </c>
      <c r="N95" s="4">
        <f>Forward!N95+(-'Swap - Encargos'!E12-'Swap - Encargos'!$L12)+('Swap - Encargos'!AA12)</f>
        <v>168</v>
      </c>
      <c r="O95" s="4">
        <f>Forward!O95+(-'Swap - Encargos'!F12-'Swap - Encargos'!$L12)+('Swap - Encargos'!AB12)</f>
        <v>163</v>
      </c>
      <c r="P95" s="4">
        <f>Forward!P95+(-'Swap - Encargos'!G12-'Swap - Encargos'!$L12)+('Swap - Encargos'!AC12)</f>
        <v>159</v>
      </c>
      <c r="Q95" s="4">
        <f>Forward!Q95+(-'Swap - Encargos'!H12-'Swap - Encargos'!$L12)+('Swap - Encargos'!AD12)</f>
        <v>156</v>
      </c>
      <c r="R95" s="4">
        <f>Forward!R95+(-'Swap - Encargos'!I12-'Swap - Encargos'!$L12)+('Swap - Encargos'!AE12)</f>
        <v>153</v>
      </c>
      <c r="S95" s="4">
        <f>Forward!S95+(-'Swap - Encargos'!J12-'Swap - Encargos'!$L12)+('Swap - Encargos'!AF12)</f>
        <v>150</v>
      </c>
      <c r="T95" s="4">
        <f>Forward!T95+(-'Swap - Encargos'!K12-'Swap - Encargos'!$L12)+('Swap - Encargos'!AG12)</f>
        <v>146</v>
      </c>
      <c r="U95" s="4">
        <f>Forward!U95</f>
        <v>0</v>
      </c>
      <c r="V95" s="6"/>
      <c r="W95" s="20">
        <f t="shared" si="0"/>
        <v>152.75</v>
      </c>
      <c r="X95" s="20">
        <f t="shared" si="1"/>
        <v>178.86565656565659</v>
      </c>
      <c r="Y95" s="23">
        <f t="shared" si="2"/>
        <v>156.5</v>
      </c>
      <c r="Z95" s="23">
        <f t="shared" si="3"/>
        <v>175.69818181818184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153.25</v>
      </c>
      <c r="AJ95" s="9">
        <f t="shared" si="8"/>
        <v>0.50081699346405228</v>
      </c>
      <c r="AK95" s="9">
        <f t="shared" si="9"/>
        <v>0.50081699346405228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Encargos'!$L13)+('Swap - Encargos'!X13)</f>
        <v>87</v>
      </c>
      <c r="L96" s="4">
        <f>Forward!L96+(-'Swap - Encargos'!C13-'Swap - Encargos'!$L13)+('Swap - Encargos'!Y13)</f>
        <v>104</v>
      </c>
      <c r="M96" s="4">
        <f>Forward!M96+(-'Swap - Encargos'!D13-'Swap - Encargos'!$L13)+('Swap - Encargos'!Z13)</f>
        <v>143</v>
      </c>
      <c r="N96" s="4">
        <f>Forward!N96+(-'Swap - Encargos'!E13-'Swap - Encargos'!$L13)+('Swap - Encargos'!AA13)</f>
        <v>153</v>
      </c>
      <c r="O96" s="4">
        <f>Forward!O96+(-'Swap - Encargos'!F13-'Swap - Encargos'!$L13)+('Swap - Encargos'!AB13)</f>
        <v>148</v>
      </c>
      <c r="P96" s="4">
        <f>Forward!P96+(-'Swap - Encargos'!G13-'Swap - Encargos'!$L13)+('Swap - Encargos'!AC13)</f>
        <v>157</v>
      </c>
      <c r="Q96" s="4">
        <f>Forward!Q96+(-'Swap - Encargos'!H13-'Swap - Encargos'!$L13)+('Swap - Encargos'!AD13)</f>
        <v>154</v>
      </c>
      <c r="R96" s="4">
        <f>Forward!R96+(-'Swap - Encargos'!I13-'Swap - Encargos'!$L13)+('Swap - Encargos'!AE13)</f>
        <v>154</v>
      </c>
      <c r="S96" s="4">
        <f>Forward!S96+(-'Swap - Encargos'!J13-'Swap - Encargos'!$L13)+('Swap - Encargos'!AF13)</f>
        <v>149</v>
      </c>
      <c r="T96" s="4">
        <f>Forward!T96+(-'Swap - Encargos'!K13-'Swap - Encargos'!$L13)+('Swap - Encargos'!AG13)</f>
        <v>144</v>
      </c>
      <c r="U96" s="4">
        <f>Forward!U96</f>
        <v>0</v>
      </c>
      <c r="V96" s="6"/>
      <c r="W96" s="20">
        <f t="shared" si="0"/>
        <v>129.66666666666666</v>
      </c>
      <c r="X96" s="20">
        <f t="shared" si="1"/>
        <v>178.86565656565659</v>
      </c>
      <c r="Y96" s="23">
        <f t="shared" si="2"/>
        <v>138.66666666666666</v>
      </c>
      <c r="Z96" s="23">
        <f t="shared" si="3"/>
        <v>175.69818181818184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176.33333333333334</v>
      </c>
      <c r="AJ96" s="9">
        <f t="shared" si="8"/>
        <v>0.57625272331154687</v>
      </c>
      <c r="AK96" s="9">
        <f t="shared" si="9"/>
        <v>0.57625272331154687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Encargos'!$L14)+('Swap - Encargos'!X14)</f>
        <v>91</v>
      </c>
      <c r="L97" s="4">
        <f>Forward!L97+(-'Swap - Encargos'!C14-'Swap - Encargos'!$L14)+('Swap - Encargos'!Y14)</f>
        <v>101</v>
      </c>
      <c r="M97" s="4">
        <f>Forward!M97+(-'Swap - Encargos'!D14-'Swap - Encargos'!$L14)+('Swap - Encargos'!Z14)</f>
        <v>138</v>
      </c>
      <c r="N97" s="4">
        <f>Forward!N97+(-'Swap - Encargos'!E14-'Swap - Encargos'!$L14)+('Swap - Encargos'!AA14)</f>
        <v>150</v>
      </c>
      <c r="O97" s="4">
        <f>Forward!O97+(-'Swap - Encargos'!F14-'Swap - Encargos'!$L14)+('Swap - Encargos'!AB14)</f>
        <v>143</v>
      </c>
      <c r="P97" s="4">
        <f>Forward!P97+(-'Swap - Encargos'!G14-'Swap - Encargos'!$L14)+('Swap - Encargos'!AC14)</f>
        <v>162</v>
      </c>
      <c r="Q97" s="4">
        <f>Forward!Q97+(-'Swap - Encargos'!H14-'Swap - Encargos'!$L14)+('Swap - Encargos'!AD14)</f>
        <v>161</v>
      </c>
      <c r="R97" s="4">
        <f>Forward!R97+(-'Swap - Encargos'!I14-'Swap - Encargos'!$L14)+('Swap - Encargos'!AE14)</f>
        <v>151</v>
      </c>
      <c r="S97" s="4">
        <f>Forward!S97+(-'Swap - Encargos'!J14-'Swap - Encargos'!$L14)+('Swap - Encargos'!AF14)</f>
        <v>148</v>
      </c>
      <c r="T97" s="4">
        <f>Forward!T97+(-'Swap - Encargos'!K14-'Swap - Encargos'!$L14)+('Swap - Encargos'!AG14)</f>
        <v>143</v>
      </c>
      <c r="U97" s="4">
        <f>Forward!U97</f>
        <v>0</v>
      </c>
      <c r="V97" s="6"/>
      <c r="W97" s="20">
        <f t="shared" si="0"/>
        <v>128.02777777777777</v>
      </c>
      <c r="X97" s="20">
        <f t="shared" si="1"/>
        <v>178.86565656565659</v>
      </c>
      <c r="Y97" s="23">
        <f t="shared" si="2"/>
        <v>137.61666666666667</v>
      </c>
      <c r="Z97" s="23">
        <f t="shared" si="3"/>
        <v>175.69818181818184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177.97222222222223</v>
      </c>
      <c r="AJ97" s="9">
        <f t="shared" si="8"/>
        <v>0.58160856935366745</v>
      </c>
      <c r="AK97" s="9">
        <f t="shared" si="9"/>
        <v>0.58160856935366745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Encargos'!$L15)+('Swap - Encargos'!Y15)</f>
        <v>95</v>
      </c>
      <c r="M98" s="4">
        <f>Forward!M98+(-'Swap - Encargos'!D15-'Swap - Encargos'!$L15)+('Swap - Encargos'!Z15)</f>
        <v>112</v>
      </c>
      <c r="N98" s="4">
        <f>Forward!N98+(-'Swap - Encargos'!E15-'Swap - Encargos'!$L15)+('Swap - Encargos'!AA15)</f>
        <v>128</v>
      </c>
      <c r="O98" s="4">
        <f>Forward!O98+(-'Swap - Encargos'!F15-'Swap - Encargos'!$L15)+('Swap - Encargos'!AB15)</f>
        <v>140</v>
      </c>
      <c r="P98" s="4">
        <f>Forward!P98+(-'Swap - Encargos'!G15-'Swap - Encargos'!$L15)+('Swap - Encargos'!AC15)</f>
        <v>165</v>
      </c>
      <c r="Q98" s="4">
        <f>Forward!Q98+(-'Swap - Encargos'!H15-'Swap - Encargos'!$L15)+('Swap - Encargos'!AD15)</f>
        <v>161</v>
      </c>
      <c r="R98" s="4">
        <f>Forward!R98+(-'Swap - Encargos'!I15-'Swap - Encargos'!$L15)+('Swap - Encargos'!AE15)</f>
        <v>157</v>
      </c>
      <c r="S98" s="4">
        <f>Forward!S98+(-'Swap - Encargos'!J15-'Swap - Encargos'!$L15)+('Swap - Encargos'!AF15)</f>
        <v>154</v>
      </c>
      <c r="T98" s="4">
        <f>Forward!T98+(-'Swap - Encargos'!K15-'Swap - Encargos'!$L15)+('Swap - Encargos'!AG15)</f>
        <v>148</v>
      </c>
      <c r="U98" s="4">
        <f>Forward!U98</f>
        <v>0</v>
      </c>
      <c r="V98" s="6"/>
      <c r="W98" s="20">
        <f t="shared" si="0"/>
        <v>111.66666666666667</v>
      </c>
      <c r="X98" s="20">
        <f t="shared" si="1"/>
        <v>178.86565656565659</v>
      </c>
      <c r="Y98" s="23">
        <f t="shared" si="2"/>
        <v>128</v>
      </c>
      <c r="Z98" s="23">
        <f t="shared" si="3"/>
        <v>175.69818181818184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205.13333333333333</v>
      </c>
      <c r="AJ98" s="9">
        <f t="shared" si="8"/>
        <v>0.64751683501683499</v>
      </c>
      <c r="AK98" s="9">
        <f t="shared" si="9"/>
        <v>0.64751683501683499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Encargos'!$L16)+('Swap - Encargos'!Y16)</f>
        <v>98</v>
      </c>
      <c r="M99" s="4">
        <f>Forward!M99+(-'Swap - Encargos'!D16-'Swap - Encargos'!$L16)+('Swap - Encargos'!Z16)</f>
        <v>105</v>
      </c>
      <c r="N99" s="4">
        <f>Forward!N99+(-'Swap - Encargos'!E16-'Swap - Encargos'!$L16)+('Swap - Encargos'!AA16)</f>
        <v>117</v>
      </c>
      <c r="O99" s="4">
        <f>Forward!O99+(-'Swap - Encargos'!F16-'Swap - Encargos'!$L16)+('Swap - Encargos'!AB16)</f>
        <v>132</v>
      </c>
      <c r="P99" s="4">
        <f>Forward!P99+(-'Swap - Encargos'!G16-'Swap - Encargos'!$L16)+('Swap - Encargos'!AC16)</f>
        <v>171</v>
      </c>
      <c r="Q99" s="4">
        <f>Forward!Q99+(-'Swap - Encargos'!H16-'Swap - Encargos'!$L16)+('Swap - Encargos'!AD16)</f>
        <v>167</v>
      </c>
      <c r="R99" s="4">
        <f>Forward!R99+(-'Swap - Encargos'!I16-'Swap - Encargos'!$L16)+('Swap - Encargos'!AE16)</f>
        <v>160</v>
      </c>
      <c r="S99" s="4">
        <f>Forward!S99+(-'Swap - Encargos'!J16-'Swap - Encargos'!$L16)+('Swap - Encargos'!AF16)</f>
        <v>158</v>
      </c>
      <c r="T99" s="4">
        <f>Forward!T99+(-'Swap - Encargos'!K16-'Swap - Encargos'!$L16)+('Swap - Encargos'!AG16)</f>
        <v>152</v>
      </c>
      <c r="U99" s="4">
        <f>Forward!U99</f>
        <v>0</v>
      </c>
      <c r="V99" s="6"/>
      <c r="W99" s="20">
        <f t="shared" si="0"/>
        <v>107.61111111111111</v>
      </c>
      <c r="X99" s="20">
        <f t="shared" si="1"/>
        <v>178.86565656565659</v>
      </c>
      <c r="Y99" s="23">
        <f t="shared" si="2"/>
        <v>125.75</v>
      </c>
      <c r="Z99" s="23">
        <f t="shared" si="3"/>
        <v>175.69818181818184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209.1888888888889</v>
      </c>
      <c r="AJ99" s="9">
        <f t="shared" si="8"/>
        <v>0.6603184624017957</v>
      </c>
      <c r="AK99" s="9">
        <f t="shared" si="9"/>
        <v>0.6603184624017957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Encargos'!$L17)+('Swap - Encargos'!Y17)</f>
        <v>96</v>
      </c>
      <c r="M100" s="4">
        <f>Forward!M100+(-'Swap - Encargos'!D17-'Swap - Encargos'!$L17)+('Swap - Encargos'!Z17)</f>
        <v>109</v>
      </c>
      <c r="N100" s="4">
        <f>Forward!N100+(-'Swap - Encargos'!E17-'Swap - Encargos'!$L17)+('Swap - Encargos'!AA17)</f>
        <v>111</v>
      </c>
      <c r="O100" s="4">
        <f>Forward!O100+(-'Swap - Encargos'!F17-'Swap - Encargos'!$L17)+('Swap - Encargos'!AB17)</f>
        <v>123</v>
      </c>
      <c r="P100" s="4">
        <f>Forward!P100+(-'Swap - Encargos'!G17-'Swap - Encargos'!$L17)+('Swap - Encargos'!AC17)</f>
        <v>145</v>
      </c>
      <c r="Q100" s="4">
        <f>Forward!Q100+(-'Swap - Encargos'!H17-'Swap - Encargos'!$L17)+('Swap - Encargos'!AD17)</f>
        <v>161</v>
      </c>
      <c r="R100" s="4">
        <f>Forward!R100+(-'Swap - Encargos'!I17-'Swap - Encargos'!$L17)+('Swap - Encargos'!AE17)</f>
        <v>152</v>
      </c>
      <c r="S100" s="4">
        <f>Forward!S100+(-'Swap - Encargos'!J17-'Swap - Encargos'!$L17)+('Swap - Encargos'!AF17)</f>
        <v>151</v>
      </c>
      <c r="T100" s="4">
        <f>Forward!T100+(-'Swap - Encargos'!K17-'Swap - Encargos'!$L17)+('Swap - Encargos'!AG17)</f>
        <v>144</v>
      </c>
      <c r="U100" s="4">
        <f>Forward!U100</f>
        <v>0</v>
      </c>
      <c r="V100" s="6"/>
      <c r="W100" s="20">
        <f t="shared" si="0"/>
        <v>106.83333333333333</v>
      </c>
      <c r="X100" s="20">
        <f t="shared" si="1"/>
        <v>178.86565656565659</v>
      </c>
      <c r="Y100" s="23">
        <f t="shared" si="2"/>
        <v>118.96666666666667</v>
      </c>
      <c r="Z100" s="23">
        <f t="shared" si="3"/>
        <v>175.69818181818184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209.9666666666667</v>
      </c>
      <c r="AJ100" s="9">
        <f t="shared" si="8"/>
        <v>0.6627735690235691</v>
      </c>
      <c r="AK100" s="9">
        <f t="shared" si="9"/>
        <v>0.6627735690235691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Encargos'!$L18)+('Swap - Encargos'!Y18)</f>
        <v>89</v>
      </c>
      <c r="M101" s="4">
        <f>Forward!M101+(-'Swap - Encargos'!D18-'Swap - Encargos'!$L18)+('Swap - Encargos'!Z18)</f>
        <v>95</v>
      </c>
      <c r="N101" s="4">
        <f>Forward!N101+(-'Swap - Encargos'!E18-'Swap - Encargos'!$L18)+('Swap - Encargos'!AA18)</f>
        <v>99</v>
      </c>
      <c r="O101" s="4">
        <f>Forward!O101+(-'Swap - Encargos'!F18-'Swap - Encargos'!$L18)+('Swap - Encargos'!AB18)</f>
        <v>113</v>
      </c>
      <c r="P101" s="4">
        <f>Forward!P101+(-'Swap - Encargos'!G18-'Swap - Encargos'!$L18)+('Swap - Encargos'!AC18)</f>
        <v>138</v>
      </c>
      <c r="Q101" s="4">
        <f>Forward!Q101+(-'Swap - Encargos'!H18-'Swap - Encargos'!$L18)+('Swap - Encargos'!AD18)</f>
        <v>151</v>
      </c>
      <c r="R101" s="4">
        <f>Forward!R101+(-'Swap - Encargos'!I18-'Swap - Encargos'!$L18)+('Swap - Encargos'!AE18)</f>
        <v>152</v>
      </c>
      <c r="S101" s="4">
        <f>Forward!S101+(-'Swap - Encargos'!J18-'Swap - Encargos'!$L18)+('Swap - Encargos'!AF18)</f>
        <v>150</v>
      </c>
      <c r="T101" s="4">
        <f>Forward!T101+(-'Swap - Encargos'!K18-'Swap - Encargos'!$L18)+('Swap - Encargos'!AG18)</f>
        <v>146</v>
      </c>
      <c r="U101" s="4">
        <f>Forward!U101</f>
        <v>0</v>
      </c>
      <c r="V101" s="6"/>
      <c r="W101" s="20">
        <f t="shared" si="0"/>
        <v>96.333333333333329</v>
      </c>
      <c r="X101" s="20">
        <f t="shared" si="1"/>
        <v>178.86565656565659</v>
      </c>
      <c r="Y101" s="23">
        <f t="shared" si="2"/>
        <v>109.9</v>
      </c>
      <c r="Z101" s="23">
        <f t="shared" si="3"/>
        <v>175.69818181818184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220.4666666666667</v>
      </c>
      <c r="AJ101" s="9">
        <f t="shared" si="8"/>
        <v>0.69591750841750843</v>
      </c>
      <c r="AK101" s="9">
        <f t="shared" si="9"/>
        <v>0.69591750841750843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Encargos'!$L19)+('Swap - Encargos'!Y19)</f>
        <v>100</v>
      </c>
      <c r="M102" s="4">
        <f>Forward!M102+(-'Swap - Encargos'!D19-'Swap - Encargos'!$L19)+('Swap - Encargos'!Z19)</f>
        <v>99</v>
      </c>
      <c r="N102" s="4">
        <f>Forward!N102+(-'Swap - Encargos'!E19-'Swap - Encargos'!$L19)+('Swap - Encargos'!AA19)</f>
        <v>110</v>
      </c>
      <c r="O102" s="4">
        <f>Forward!O102+(-'Swap - Encargos'!F19-'Swap - Encargos'!$L19)+('Swap - Encargos'!AB19)</f>
        <v>123</v>
      </c>
      <c r="P102" s="4">
        <f>Forward!P102+(-'Swap - Encargos'!G19-'Swap - Encargos'!$L19)+('Swap - Encargos'!AC19)</f>
        <v>137</v>
      </c>
      <c r="Q102" s="4">
        <f>Forward!Q102+(-'Swap - Encargos'!H19-'Swap - Encargos'!$L19)+('Swap - Encargos'!AD19)</f>
        <v>151</v>
      </c>
      <c r="R102" s="4">
        <f>Forward!R102+(-'Swap - Encargos'!I19-'Swap - Encargos'!$L19)+('Swap - Encargos'!AE19)</f>
        <v>151</v>
      </c>
      <c r="S102" s="4">
        <f>Forward!S102+(-'Swap - Encargos'!J19-'Swap - Encargos'!$L19)+('Swap - Encargos'!AF19)</f>
        <v>146</v>
      </c>
      <c r="T102" s="4">
        <f>Forward!T102+(-'Swap - Encargos'!K19-'Swap - Encargos'!$L19)+('Swap - Encargos'!AG19)</f>
        <v>146</v>
      </c>
      <c r="U102" s="4">
        <f>Forward!U102</f>
        <v>0</v>
      </c>
      <c r="V102" s="6"/>
      <c r="W102" s="20">
        <f t="shared" si="0"/>
        <v>105.55555555555556</v>
      </c>
      <c r="X102" s="20">
        <f t="shared" si="1"/>
        <v>178.86565656565659</v>
      </c>
      <c r="Y102" s="23">
        <f t="shared" si="2"/>
        <v>117.2</v>
      </c>
      <c r="Z102" s="23">
        <f t="shared" si="3"/>
        <v>175.69818181818184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211.24444444444447</v>
      </c>
      <c r="AJ102" s="9">
        <f t="shared" si="8"/>
        <v>0.66680695847362514</v>
      </c>
      <c r="AK102" s="9">
        <f t="shared" si="9"/>
        <v>0.66680695847362514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Encargos'!$L20)+('Swap - Encargos'!Y20)</f>
        <v>97</v>
      </c>
      <c r="M103" s="4">
        <f>Forward!M103+(-'Swap - Encargos'!D20-'Swap - Encargos'!$L20)+('Swap - Encargos'!Z20)</f>
        <v>101</v>
      </c>
      <c r="N103" s="4">
        <f>Forward!N103+(-'Swap - Encargos'!E20-'Swap - Encargos'!$L20)+('Swap - Encargos'!AA20)</f>
        <v>111</v>
      </c>
      <c r="O103" s="4">
        <f>Forward!O103+(-'Swap - Encargos'!F20-'Swap - Encargos'!$L20)+('Swap - Encargos'!AB20)</f>
        <v>117</v>
      </c>
      <c r="P103" s="4">
        <f>Forward!P103+(-'Swap - Encargos'!G20-'Swap - Encargos'!$L20)+('Swap - Encargos'!AC20)</f>
        <v>132</v>
      </c>
      <c r="Q103" s="4">
        <f>Forward!Q103+(-'Swap - Encargos'!H20-'Swap - Encargos'!$L20)+('Swap - Encargos'!AD20)</f>
        <v>148</v>
      </c>
      <c r="R103" s="4">
        <f>Forward!R103+(-'Swap - Encargos'!I20-'Swap - Encargos'!$L20)+('Swap - Encargos'!AE20)</f>
        <v>146</v>
      </c>
      <c r="S103" s="4">
        <f>Forward!S103+(-'Swap - Encargos'!J20-'Swap - Encargos'!$L20)+('Swap - Encargos'!AF20)</f>
        <v>145</v>
      </c>
      <c r="T103" s="4">
        <f>Forward!T103+(-'Swap - Encargos'!K20-'Swap - Encargos'!$L20)+('Swap - Encargos'!AG20)</f>
        <v>140</v>
      </c>
      <c r="U103" s="4">
        <f>Forward!U103</f>
        <v>0</v>
      </c>
      <c r="V103" s="6"/>
      <c r="W103" s="20">
        <f t="shared" si="0"/>
        <v>105.77777777777777</v>
      </c>
      <c r="X103" s="20">
        <f t="shared" si="1"/>
        <v>178.86565656565659</v>
      </c>
      <c r="Y103" s="23">
        <f t="shared" si="2"/>
        <v>115.85</v>
      </c>
      <c r="Z103" s="23">
        <f t="shared" si="3"/>
        <v>175.69818181818184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211.02222222222224</v>
      </c>
      <c r="AJ103" s="9">
        <f t="shared" si="8"/>
        <v>0.66610549943883279</v>
      </c>
      <c r="AK103" s="9">
        <f t="shared" si="9"/>
        <v>0.66610549943883279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Encargos'!$L21)+('Swap - Encargos'!Y21)</f>
        <v>100</v>
      </c>
      <c r="M104" s="4">
        <f>Forward!M104+(-'Swap - Encargos'!D21-'Swap - Encargos'!$L21)+('Swap - Encargos'!Z21)</f>
        <v>100</v>
      </c>
      <c r="N104" s="4">
        <f>Forward!N104+(-'Swap - Encargos'!E21-'Swap - Encargos'!$L21)+('Swap - Encargos'!AA21)</f>
        <v>113</v>
      </c>
      <c r="O104" s="4">
        <f>Forward!O104+(-'Swap - Encargos'!F21-'Swap - Encargos'!$L21)+('Swap - Encargos'!AB21)</f>
        <v>119</v>
      </c>
      <c r="P104" s="4">
        <f>Forward!P104+(-'Swap - Encargos'!G21-'Swap - Encargos'!$L21)+('Swap - Encargos'!AC21)</f>
        <v>125</v>
      </c>
      <c r="Q104" s="4">
        <f>Forward!Q104+(-'Swap - Encargos'!H21-'Swap - Encargos'!$L21)+('Swap - Encargos'!AD21)</f>
        <v>145</v>
      </c>
      <c r="R104" s="4">
        <f>Forward!R104+(-'Swap - Encargos'!I21-'Swap - Encargos'!$L21)+('Swap - Encargos'!AE21)</f>
        <v>141</v>
      </c>
      <c r="S104" s="4">
        <f>Forward!S104+(-'Swap - Encargos'!J21-'Swap - Encargos'!$L21)+('Swap - Encargos'!AF21)</f>
        <v>139</v>
      </c>
      <c r="T104" s="4">
        <f>Forward!T104+(-'Swap - Encargos'!K21-'Swap - Encargos'!$L21)+('Swap - Encargos'!AG21)</f>
        <v>139</v>
      </c>
      <c r="U104" s="4">
        <f>Forward!U104</f>
        <v>0</v>
      </c>
      <c r="V104" s="6"/>
      <c r="W104" s="20">
        <f t="shared" si="0"/>
        <v>107.5</v>
      </c>
      <c r="X104" s="20">
        <f t="shared" si="1"/>
        <v>178.86565656565659</v>
      </c>
      <c r="Y104" s="23">
        <f t="shared" si="2"/>
        <v>115.9</v>
      </c>
      <c r="Z104" s="23">
        <f t="shared" si="3"/>
        <v>175.69818181818184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209.3</v>
      </c>
      <c r="AJ104" s="9">
        <f t="shared" si="8"/>
        <v>0.66066919191919193</v>
      </c>
      <c r="AK104" s="9">
        <f t="shared" si="9"/>
        <v>0.66066919191919193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Encargos'!$L22)+('Swap - Encargos'!Y22)</f>
        <v>103</v>
      </c>
      <c r="M105" s="4">
        <f>Forward!M105+(-'Swap - Encargos'!D22-'Swap - Encargos'!$L22)+('Swap - Encargos'!Z22)</f>
        <v>95</v>
      </c>
      <c r="N105" s="4">
        <f>Forward!N105+(-'Swap - Encargos'!E22-'Swap - Encargos'!$L22)+('Swap - Encargos'!AA22)</f>
        <v>110</v>
      </c>
      <c r="O105" s="4">
        <f>Forward!O105+(-'Swap - Encargos'!F22-'Swap - Encargos'!$L22)+('Swap - Encargos'!AB22)</f>
        <v>118</v>
      </c>
      <c r="P105" s="4">
        <f>Forward!P105+(-'Swap - Encargos'!G22-'Swap - Encargos'!$L22)+('Swap - Encargos'!AC22)</f>
        <v>133</v>
      </c>
      <c r="Q105" s="4">
        <f>Forward!Q105+(-'Swap - Encargos'!H22-'Swap - Encargos'!$L22)+('Swap - Encargos'!AD22)</f>
        <v>139</v>
      </c>
      <c r="R105" s="4">
        <f>Forward!R105+(-'Swap - Encargos'!I22-'Swap - Encargos'!$L22)+('Swap - Encargos'!AE22)</f>
        <v>140</v>
      </c>
      <c r="S105" s="4">
        <f>Forward!S105+(-'Swap - Encargos'!J22-'Swap - Encargos'!$L22)+('Swap - Encargos'!AF22)</f>
        <v>139</v>
      </c>
      <c r="T105" s="4">
        <f>Forward!T105+(-'Swap - Encargos'!K22-'Swap - Encargos'!$L22)+('Swap - Encargos'!AG22)</f>
        <v>134</v>
      </c>
      <c r="U105" s="4">
        <f>Forward!U105</f>
        <v>0</v>
      </c>
      <c r="V105" s="6"/>
      <c r="W105" s="20">
        <f t="shared" si="0"/>
        <v>105.58333333333333</v>
      </c>
      <c r="X105" s="20">
        <f t="shared" si="1"/>
        <v>178.86565656565659</v>
      </c>
      <c r="Y105" s="23">
        <f t="shared" si="2"/>
        <v>116</v>
      </c>
      <c r="Z105" s="23">
        <f t="shared" si="3"/>
        <v>175.69818181818184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211.2166666666667</v>
      </c>
      <c r="AJ105" s="9">
        <f t="shared" si="8"/>
        <v>0.66671927609427617</v>
      </c>
      <c r="AK105" s="9">
        <f t="shared" si="9"/>
        <v>0.66671927609427617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Encargos'!$L23)+('Swap - Encargos'!Y23)</f>
        <v>101</v>
      </c>
      <c r="M106" s="4">
        <f>Forward!M106+(-'Swap - Encargos'!D23-'Swap - Encargos'!$L23)+('Swap - Encargos'!Z23)</f>
        <v>95</v>
      </c>
      <c r="N106" s="4">
        <f>Forward!N106+(-'Swap - Encargos'!E23-'Swap - Encargos'!$L23)+('Swap - Encargos'!AA23)</f>
        <v>103</v>
      </c>
      <c r="O106" s="4">
        <f>Forward!O106+(-'Swap - Encargos'!F23-'Swap - Encargos'!$L23)+('Swap - Encargos'!AB23)</f>
        <v>112</v>
      </c>
      <c r="P106" s="4">
        <f>Forward!P106+(-'Swap - Encargos'!G23-'Swap - Encargos'!$L23)+('Swap - Encargos'!AC23)</f>
        <v>132</v>
      </c>
      <c r="Q106" s="4">
        <f>Forward!Q106+(-'Swap - Encargos'!H23-'Swap - Encargos'!$L23)+('Swap - Encargos'!AD23)</f>
        <v>139</v>
      </c>
      <c r="R106" s="4">
        <f>Forward!R106+(-'Swap - Encargos'!I23-'Swap - Encargos'!$L23)+('Swap - Encargos'!AE23)</f>
        <v>141</v>
      </c>
      <c r="S106" s="4">
        <f>Forward!S106+(-'Swap - Encargos'!J23-'Swap - Encargos'!$L23)+('Swap - Encargos'!AF23)</f>
        <v>136</v>
      </c>
      <c r="T106" s="4">
        <f>Forward!T106+(-'Swap - Encargos'!K23-'Swap - Encargos'!$L23)+('Swap - Encargos'!AG23)</f>
        <v>135</v>
      </c>
      <c r="U106" s="4">
        <f>Forward!U106</f>
        <v>0</v>
      </c>
      <c r="V106" s="6"/>
      <c r="W106" s="20">
        <f t="shared" si="0"/>
        <v>102.11111111111111</v>
      </c>
      <c r="X106" s="20">
        <f t="shared" si="1"/>
        <v>178.86565656565659</v>
      </c>
      <c r="Y106" s="23">
        <f t="shared" si="2"/>
        <v>113.66666666666667</v>
      </c>
      <c r="Z106" s="23">
        <f t="shared" si="3"/>
        <v>175.69818181818184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214.6888888888889</v>
      </c>
      <c r="AJ106" s="9">
        <f t="shared" si="8"/>
        <v>0.67767957351290686</v>
      </c>
      <c r="AK106" s="9">
        <f t="shared" si="9"/>
        <v>0.67767957351290686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Encargos'!$L24)+('Swap - Encargos'!Y24)</f>
        <v>104</v>
      </c>
      <c r="M107" s="4">
        <f>Forward!M107+(-'Swap - Encargos'!D24-'Swap - Encargos'!$L24)+('Swap - Encargos'!Z24)</f>
        <v>93</v>
      </c>
      <c r="N107" s="4">
        <f>Forward!N107+(-'Swap - Encargos'!E24-'Swap - Encargos'!$L24)+('Swap - Encargos'!AA24)</f>
        <v>111</v>
      </c>
      <c r="O107" s="4">
        <f>Forward!O107+(-'Swap - Encargos'!F24-'Swap - Encargos'!$L24)+('Swap - Encargos'!AB24)</f>
        <v>121</v>
      </c>
      <c r="P107" s="4">
        <f>Forward!P107+(-'Swap - Encargos'!G24-'Swap - Encargos'!$L24)+('Swap - Encargos'!AC24)</f>
        <v>124</v>
      </c>
      <c r="Q107" s="4">
        <f>Forward!Q107+(-'Swap - Encargos'!H24-'Swap - Encargos'!$L24)+('Swap - Encargos'!AD24)</f>
        <v>137</v>
      </c>
      <c r="R107" s="4">
        <f>Forward!R107+(-'Swap - Encargos'!I24-'Swap - Encargos'!$L24)+('Swap - Encargos'!AE24)</f>
        <v>139</v>
      </c>
      <c r="S107" s="4">
        <f>Forward!S107+(-'Swap - Encargos'!J24-'Swap - Encargos'!$L24)+('Swap - Encargos'!AF24)</f>
        <v>137</v>
      </c>
      <c r="T107" s="4">
        <f>Forward!T107+(-'Swap - Encargos'!K24-'Swap - Encargos'!$L24)+('Swap - Encargos'!AG24)</f>
        <v>134</v>
      </c>
      <c r="U107" s="4">
        <f>Forward!U107</f>
        <v>0</v>
      </c>
      <c r="V107" s="6"/>
      <c r="W107" s="20">
        <f t="shared" si="0"/>
        <v>106.91666666666667</v>
      </c>
      <c r="X107" s="20">
        <f t="shared" si="1"/>
        <v>178.86565656565659</v>
      </c>
      <c r="Y107" s="23">
        <f t="shared" si="2"/>
        <v>115.55</v>
      </c>
      <c r="Z107" s="23">
        <f t="shared" si="3"/>
        <v>175.69818181818184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209.88333333333333</v>
      </c>
      <c r="AJ107" s="9">
        <f t="shared" si="8"/>
        <v>0.66251052188552184</v>
      </c>
      <c r="AK107" s="9">
        <f t="shared" si="9"/>
        <v>0.66251052188552184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Encargos'!$L25)+('Swap - Encargos'!Y25)</f>
        <v>104</v>
      </c>
      <c r="M108" s="4">
        <f>Forward!M108+(-'Swap - Encargos'!D25-'Swap - Encargos'!$L25)+('Swap - Encargos'!Z25)</f>
        <v>108</v>
      </c>
      <c r="N108" s="4">
        <f>Forward!N108+(-'Swap - Encargos'!E25-'Swap - Encargos'!$L25)+('Swap - Encargos'!AA25)</f>
        <v>123</v>
      </c>
      <c r="O108" s="4">
        <f>Forward!O108+(-'Swap - Encargos'!F25-'Swap - Encargos'!$L25)+('Swap - Encargos'!AB25)</f>
        <v>127</v>
      </c>
      <c r="P108" s="4">
        <f>Forward!P108+(-'Swap - Encargos'!G25-'Swap - Encargos'!$L25)+('Swap - Encargos'!AC25)</f>
        <v>127</v>
      </c>
      <c r="Q108" s="4">
        <f>Forward!Q108+(-'Swap - Encargos'!H25-'Swap - Encargos'!$L25)+('Swap - Encargos'!AD25)</f>
        <v>140</v>
      </c>
      <c r="R108" s="4">
        <f>Forward!R108+(-'Swap - Encargos'!I25-'Swap - Encargos'!$L25)+('Swap - Encargos'!AE25)</f>
        <v>139</v>
      </c>
      <c r="S108" s="4">
        <f>Forward!S108+(-'Swap - Encargos'!J25-'Swap - Encargos'!$L25)+('Swap - Encargos'!AF25)</f>
        <v>138</v>
      </c>
      <c r="T108" s="4">
        <f>Forward!T108+(-'Swap - Encargos'!K25-'Swap - Encargos'!$L25)+('Swap - Encargos'!AG25)</f>
        <v>136</v>
      </c>
      <c r="U108" s="4">
        <f>Forward!U108</f>
        <v>0</v>
      </c>
      <c r="V108" s="6"/>
      <c r="W108" s="20">
        <f t="shared" si="0"/>
        <v>118.05555555555556</v>
      </c>
      <c r="X108" s="20">
        <f t="shared" si="1"/>
        <v>178.86565656565659</v>
      </c>
      <c r="Y108" s="23">
        <f t="shared" si="2"/>
        <v>123.8</v>
      </c>
      <c r="Z108" s="23">
        <f t="shared" si="3"/>
        <v>175.69818181818184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198.74444444444447</v>
      </c>
      <c r="AJ108" s="9">
        <f t="shared" si="8"/>
        <v>0.62734988776655454</v>
      </c>
      <c r="AK108" s="9">
        <f t="shared" si="9"/>
        <v>0.62734988776655454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Encargos'!$L26)+('Swap - Encargos'!Y26)</f>
        <v>105</v>
      </c>
      <c r="M109" s="4">
        <f>Forward!M109+(-'Swap - Encargos'!D26-'Swap - Encargos'!$L26)+('Swap - Encargos'!Z26)</f>
        <v>107</v>
      </c>
      <c r="N109" s="4">
        <f>Forward!N109+(-'Swap - Encargos'!E26-'Swap - Encargos'!$L26)+('Swap - Encargos'!AA26)</f>
        <v>136</v>
      </c>
      <c r="O109" s="4">
        <f>Forward!O109+(-'Swap - Encargos'!F26-'Swap - Encargos'!$L26)+('Swap - Encargos'!AB26)</f>
        <v>142</v>
      </c>
      <c r="P109" s="4">
        <f>Forward!P109+(-'Swap - Encargos'!G26-'Swap - Encargos'!$L26)+('Swap - Encargos'!AC26)</f>
        <v>145</v>
      </c>
      <c r="Q109" s="4">
        <f>Forward!Q109+(-'Swap - Encargos'!H26-'Swap - Encargos'!$L26)+('Swap - Encargos'!AD26)</f>
        <v>147</v>
      </c>
      <c r="R109" s="4">
        <f>Forward!R109+(-'Swap - Encargos'!I26-'Swap - Encargos'!$L26)+('Swap - Encargos'!AE26)</f>
        <v>149</v>
      </c>
      <c r="S109" s="4">
        <f>Forward!S109+(-'Swap - Encargos'!J26-'Swap - Encargos'!$L26)+('Swap - Encargos'!AF26)</f>
        <v>147</v>
      </c>
      <c r="T109" s="4">
        <f>Forward!T109+(-'Swap - Encargos'!K26-'Swap - Encargos'!$L26)+('Swap - Encargos'!AG26)</f>
        <v>145</v>
      </c>
      <c r="U109" s="4">
        <f>Forward!U109</f>
        <v>0</v>
      </c>
      <c r="V109" s="6"/>
      <c r="W109" s="20">
        <f t="shared" si="0"/>
        <v>127.30555555555556</v>
      </c>
      <c r="X109" s="20">
        <f t="shared" si="1"/>
        <v>178.86565656565659</v>
      </c>
      <c r="Y109" s="23">
        <f t="shared" si="2"/>
        <v>134.69999999999999</v>
      </c>
      <c r="Z109" s="23">
        <f t="shared" si="3"/>
        <v>175.69818181818184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189.49444444444447</v>
      </c>
      <c r="AJ109" s="9">
        <f t="shared" si="8"/>
        <v>0.59815165544332216</v>
      </c>
      <c r="AK109" s="9">
        <f t="shared" si="9"/>
        <v>0.59815165544332216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Encargos'!$L27)+('Swap - Encargos'!Z27)</f>
        <v>110</v>
      </c>
      <c r="N110" s="4">
        <f>Forward!N110+(-'Swap - Encargos'!E27-'Swap - Encargos'!$L27)+('Swap - Encargos'!AA27)</f>
        <v>121</v>
      </c>
      <c r="O110" s="4">
        <f>Forward!O110+(-'Swap - Encargos'!F27-'Swap - Encargos'!$L27)+('Swap - Encargos'!AB27)</f>
        <v>133</v>
      </c>
      <c r="P110" s="4">
        <f>Forward!P110+(-'Swap - Encargos'!G27-'Swap - Encargos'!$L27)+('Swap - Encargos'!AC27)</f>
        <v>158</v>
      </c>
      <c r="Q110" s="4">
        <f>Forward!Q110+(-'Swap - Encargos'!H27-'Swap - Encargos'!$L27)+('Swap - Encargos'!AD27)</f>
        <v>156</v>
      </c>
      <c r="R110" s="4">
        <f>Forward!R110+(-'Swap - Encargos'!I27-'Swap - Encargos'!$L27)+('Swap - Encargos'!AE27)</f>
        <v>158</v>
      </c>
      <c r="S110" s="4">
        <f>Forward!S110+(-'Swap - Encargos'!J27-'Swap - Encargos'!$L27)+('Swap - Encargos'!AF27)</f>
        <v>155</v>
      </c>
      <c r="T110" s="4">
        <f>Forward!T110+(-'Swap - Encargos'!K27-'Swap - Encargos'!$L27)+('Swap - Encargos'!AG27)</f>
        <v>153</v>
      </c>
      <c r="U110" s="4">
        <f>Forward!U110</f>
        <v>0</v>
      </c>
      <c r="V110" s="6"/>
      <c r="W110" s="20">
        <f t="shared" si="0"/>
        <v>121.33333333333333</v>
      </c>
      <c r="X110" s="20">
        <f t="shared" si="1"/>
        <v>178.86565656565659</v>
      </c>
      <c r="Y110" s="23">
        <f t="shared" si="2"/>
        <v>135.6</v>
      </c>
      <c r="Z110" s="23">
        <f t="shared" si="3"/>
        <v>175.69818181818184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225.16666666666669</v>
      </c>
      <c r="AJ110" s="9">
        <f t="shared" si="8"/>
        <v>0.64983164983164987</v>
      </c>
      <c r="AK110" s="9">
        <f t="shared" si="9"/>
        <v>0.64983164983164987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Encargos'!$L28)+('Swap - Encargos'!Z28)</f>
        <v>146</v>
      </c>
      <c r="N111" s="4">
        <f>Forward!N111+(-'Swap - Encargos'!E28-'Swap - Encargos'!$L28)+('Swap - Encargos'!AA28)</f>
        <v>204</v>
      </c>
      <c r="O111" s="4">
        <f>Forward!O111+(-'Swap - Encargos'!F28-'Swap - Encargos'!$L28)+('Swap - Encargos'!AB28)</f>
        <v>200</v>
      </c>
      <c r="P111" s="4">
        <f>Forward!P111+(-'Swap - Encargos'!G28-'Swap - Encargos'!$L28)+('Swap - Encargos'!AC28)</f>
        <v>190</v>
      </c>
      <c r="Q111" s="4">
        <f>Forward!Q111+(-'Swap - Encargos'!H28-'Swap - Encargos'!$L28)+('Swap - Encargos'!AD28)</f>
        <v>182</v>
      </c>
      <c r="R111" s="4">
        <f>Forward!R111+(-'Swap - Encargos'!I28-'Swap - Encargos'!$L28)+('Swap - Encargos'!AE28)</f>
        <v>176</v>
      </c>
      <c r="S111" s="4">
        <f>Forward!S111+(-'Swap - Encargos'!J28-'Swap - Encargos'!$L28)+('Swap - Encargos'!AF28)</f>
        <v>172</v>
      </c>
      <c r="T111" s="4">
        <f>Forward!T111+(-'Swap - Encargos'!K28-'Swap - Encargos'!$L28)+('Swap - Encargos'!AG28)</f>
        <v>167</v>
      </c>
      <c r="U111" s="4">
        <f>Forward!U111</f>
        <v>0</v>
      </c>
      <c r="V111" s="6"/>
      <c r="W111" s="20">
        <f t="shared" si="0"/>
        <v>184.55555555555554</v>
      </c>
      <c r="X111" s="20">
        <f t="shared" si="1"/>
        <v>178.86565656565659</v>
      </c>
      <c r="Y111" s="23">
        <f t="shared" si="2"/>
        <v>184.9</v>
      </c>
      <c r="Z111" s="23">
        <f t="shared" si="3"/>
        <v>175.69818181818184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161.94444444444446</v>
      </c>
      <c r="AJ111" s="9">
        <f t="shared" si="8"/>
        <v>0.46737213403880074</v>
      </c>
      <c r="AK111" s="9">
        <f t="shared" si="9"/>
        <v>0.46737213403880074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Encargos'!$L29)+('Swap - Encargos'!Z29)</f>
        <v>153</v>
      </c>
      <c r="N112" s="4">
        <f>Forward!N112+(-'Swap - Encargos'!E29-'Swap - Encargos'!$L29)+('Swap - Encargos'!AA29)</f>
        <v>185</v>
      </c>
      <c r="O112" s="4">
        <f>Forward!O112+(-'Swap - Encargos'!F29-'Swap - Encargos'!$L29)+('Swap - Encargos'!AB29)</f>
        <v>182</v>
      </c>
      <c r="P112" s="4">
        <f>Forward!P112+(-'Swap - Encargos'!G29-'Swap - Encargos'!$L29)+('Swap - Encargos'!AC29)</f>
        <v>173</v>
      </c>
      <c r="Q112" s="4">
        <f>Forward!Q112+(-'Swap - Encargos'!H29-'Swap - Encargos'!$L29)+('Swap - Encargos'!AD29)</f>
        <v>178</v>
      </c>
      <c r="R112" s="4">
        <f>Forward!R112+(-'Swap - Encargos'!I29-'Swap - Encargos'!$L29)+('Swap - Encargos'!AE29)</f>
        <v>177</v>
      </c>
      <c r="S112" s="4">
        <f>Forward!S112+(-'Swap - Encargos'!J29-'Swap - Encargos'!$L29)+('Swap - Encargos'!AF29)</f>
        <v>174</v>
      </c>
      <c r="T112" s="4">
        <f>Forward!T112+(-'Swap - Encargos'!K29-'Swap - Encargos'!$L29)+('Swap - Encargos'!AG29)</f>
        <v>167</v>
      </c>
      <c r="U112" s="4">
        <f>Forward!U112</f>
        <v>0</v>
      </c>
      <c r="V112" s="6"/>
      <c r="W112" s="20">
        <f t="shared" si="0"/>
        <v>174.44444444444446</v>
      </c>
      <c r="X112" s="20">
        <f t="shared" si="1"/>
        <v>178.86565656565659</v>
      </c>
      <c r="Y112" s="23">
        <f t="shared" si="2"/>
        <v>175</v>
      </c>
      <c r="Z112" s="23">
        <f t="shared" si="3"/>
        <v>175.69818181818184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172.05555555555554</v>
      </c>
      <c r="AJ112" s="9">
        <f t="shared" si="8"/>
        <v>0.49655282988616317</v>
      </c>
      <c r="AK112" s="9">
        <f t="shared" si="9"/>
        <v>0.49655282988616317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Encargos'!$L30)+('Swap - Encargos'!Z30)</f>
        <v>136</v>
      </c>
      <c r="N113" s="4">
        <f>Forward!N113+(-'Swap - Encargos'!E30-'Swap - Encargos'!$L30)+('Swap - Encargos'!AA30)</f>
        <v>163</v>
      </c>
      <c r="O113" s="4">
        <f>Forward!O113+(-'Swap - Encargos'!F30-'Swap - Encargos'!$L30)+('Swap - Encargos'!AB30)</f>
        <v>170</v>
      </c>
      <c r="P113" s="4">
        <f>Forward!P113+(-'Swap - Encargos'!G30-'Swap - Encargos'!$L30)+('Swap - Encargos'!AC30)</f>
        <v>170</v>
      </c>
      <c r="Q113" s="4">
        <f>Forward!Q113+(-'Swap - Encargos'!H30-'Swap - Encargos'!$L30)+('Swap - Encargos'!AD30)</f>
        <v>166</v>
      </c>
      <c r="R113" s="4">
        <f>Forward!R113+(-'Swap - Encargos'!I30-'Swap - Encargos'!$L30)+('Swap - Encargos'!AE30)</f>
        <v>162</v>
      </c>
      <c r="S113" s="4">
        <f>Forward!S113+(-'Swap - Encargos'!J30-'Swap - Encargos'!$L30)+('Swap - Encargos'!AF30)</f>
        <v>159</v>
      </c>
      <c r="T113" s="4">
        <f>Forward!T113+(-'Swap - Encargos'!K30-'Swap - Encargos'!$L30)+('Swap - Encargos'!AG30)</f>
        <v>153</v>
      </c>
      <c r="U113" s="4">
        <f>Forward!U113</f>
        <v>0</v>
      </c>
      <c r="V113" s="6"/>
      <c r="W113" s="20">
        <f t="shared" si="0"/>
        <v>159.16666666666666</v>
      </c>
      <c r="X113" s="20">
        <f t="shared" si="1"/>
        <v>178.86565656565659</v>
      </c>
      <c r="Y113" s="23">
        <f t="shared" si="2"/>
        <v>162.30000000000001</v>
      </c>
      <c r="Z113" s="23">
        <f t="shared" si="3"/>
        <v>175.69818181818184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187.33333333333334</v>
      </c>
      <c r="AJ113" s="9">
        <f t="shared" si="8"/>
        <v>0.54064454064454071</v>
      </c>
      <c r="AK113" s="9">
        <f t="shared" si="9"/>
        <v>0.54064454064454071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Encargos'!$L31)+('Swap - Encargos'!Z31)</f>
        <v>108</v>
      </c>
      <c r="N114" s="4">
        <f>Forward!N114+(-'Swap - Encargos'!E31-'Swap - Encargos'!$L31)+('Swap - Encargos'!AA31)</f>
        <v>146</v>
      </c>
      <c r="O114" s="4">
        <f>Forward!O114+(-'Swap - Encargos'!F31-'Swap - Encargos'!$L31)+('Swap - Encargos'!AB31)</f>
        <v>162</v>
      </c>
      <c r="P114" s="4">
        <f>Forward!P114+(-'Swap - Encargos'!G31-'Swap - Encargos'!$L31)+('Swap - Encargos'!AC31)</f>
        <v>161</v>
      </c>
      <c r="Q114" s="4">
        <f>Forward!Q114+(-'Swap - Encargos'!H31-'Swap - Encargos'!$L31)+('Swap - Encargos'!AD31)</f>
        <v>157</v>
      </c>
      <c r="R114" s="4">
        <f>Forward!R114+(-'Swap - Encargos'!I31-'Swap - Encargos'!$L31)+('Swap - Encargos'!AE31)</f>
        <v>153</v>
      </c>
      <c r="S114" s="4">
        <f>Forward!S114+(-'Swap - Encargos'!J31-'Swap - Encargos'!$L31)+('Swap - Encargos'!AF31)</f>
        <v>147</v>
      </c>
      <c r="T114" s="4">
        <f>Forward!T114+(-'Swap - Encargos'!K31-'Swap - Encargos'!$L31)+('Swap - Encargos'!AG31)</f>
        <v>145</v>
      </c>
      <c r="U114" s="4">
        <f>Forward!U114</f>
        <v>0</v>
      </c>
      <c r="V114" s="6"/>
      <c r="W114" s="20">
        <f t="shared" si="0"/>
        <v>144.55555555555554</v>
      </c>
      <c r="X114" s="20">
        <f t="shared" si="1"/>
        <v>178.86565656565659</v>
      </c>
      <c r="Y114" s="23">
        <f t="shared" si="2"/>
        <v>149.80000000000001</v>
      </c>
      <c r="Z114" s="23">
        <f t="shared" si="3"/>
        <v>175.69818181818184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201.94444444444446</v>
      </c>
      <c r="AJ114" s="9">
        <f t="shared" si="8"/>
        <v>0.58281224947891619</v>
      </c>
      <c r="AK114" s="9">
        <f t="shared" si="9"/>
        <v>0.58281224947891619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Encargos'!$L32)+('Swap - Encargos'!Z32)</f>
        <v>164</v>
      </c>
      <c r="N115" s="4">
        <f>Forward!N115+(-'Swap - Encargos'!E32-'Swap - Encargos'!$L32)+('Swap - Encargos'!AA32)</f>
        <v>179</v>
      </c>
      <c r="O115" s="4">
        <f>Forward!O115+(-'Swap - Encargos'!F32-'Swap - Encargos'!$L32)+('Swap - Encargos'!AB32)</f>
        <v>176</v>
      </c>
      <c r="P115" s="4">
        <f>Forward!P115+(-'Swap - Encargos'!G32-'Swap - Encargos'!$L32)+('Swap - Encargos'!AC32)</f>
        <v>168</v>
      </c>
      <c r="Q115" s="4">
        <f>Forward!Q115+(-'Swap - Encargos'!H32-'Swap - Encargos'!$L32)+('Swap - Encargos'!AD32)</f>
        <v>167</v>
      </c>
      <c r="R115" s="4">
        <f>Forward!R115+(-'Swap - Encargos'!I32-'Swap - Encargos'!$L32)+('Swap - Encargos'!AE32)</f>
        <v>162</v>
      </c>
      <c r="S115" s="4">
        <f>Forward!S115+(-'Swap - Encargos'!J32-'Swap - Encargos'!$L32)+('Swap - Encargos'!AF32)</f>
        <v>157</v>
      </c>
      <c r="T115" s="4">
        <f>Forward!T115+(-'Swap - Encargos'!K32-'Swap - Encargos'!$L32)+('Swap - Encargos'!AG32)</f>
        <v>153</v>
      </c>
      <c r="U115" s="4">
        <f>Forward!U115</f>
        <v>0</v>
      </c>
      <c r="V115" s="6"/>
      <c r="W115" s="20">
        <f t="shared" si="0"/>
        <v>173.55555555555554</v>
      </c>
      <c r="X115" s="20">
        <f t="shared" si="1"/>
        <v>178.86565656565659</v>
      </c>
      <c r="Y115" s="23">
        <f t="shared" si="2"/>
        <v>170.63333333333333</v>
      </c>
      <c r="Z115" s="23">
        <f t="shared" si="3"/>
        <v>175.69818181818184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172.94444444444446</v>
      </c>
      <c r="AJ115" s="9">
        <f t="shared" si="8"/>
        <v>0.49911816578483248</v>
      </c>
      <c r="AK115" s="9">
        <f t="shared" si="9"/>
        <v>0.49911816578483248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Encargos'!$L33)+('Swap - Encargos'!Z33)</f>
        <v>222</v>
      </c>
      <c r="N116" s="4">
        <f>Forward!N116+(-'Swap - Encargos'!E33-'Swap - Encargos'!$L33)+('Swap - Encargos'!AA33)</f>
        <v>200</v>
      </c>
      <c r="O116" s="4">
        <f>Forward!O116+(-'Swap - Encargos'!F33-'Swap - Encargos'!$L33)+('Swap - Encargos'!AB33)</f>
        <v>187</v>
      </c>
      <c r="P116" s="4">
        <f>Forward!P116+(-'Swap - Encargos'!G33-'Swap - Encargos'!$L33)+('Swap - Encargos'!AC33)</f>
        <v>170</v>
      </c>
      <c r="Q116" s="4">
        <f>Forward!Q116+(-'Swap - Encargos'!H33-'Swap - Encargos'!$L33)+('Swap - Encargos'!AD33)</f>
        <v>167</v>
      </c>
      <c r="R116" s="4">
        <f>Forward!R116+(-'Swap - Encargos'!I33-'Swap - Encargos'!$L33)+('Swap - Encargos'!AE33)</f>
        <v>161</v>
      </c>
      <c r="S116" s="4">
        <f>Forward!S116+(-'Swap - Encargos'!J33-'Swap - Encargos'!$L33)+('Swap - Encargos'!AF33)</f>
        <v>159</v>
      </c>
      <c r="T116" s="4">
        <f>Forward!T116+(-'Swap - Encargos'!K33-'Swap - Encargos'!$L33)+('Swap - Encargos'!AG33)</f>
        <v>151</v>
      </c>
      <c r="U116" s="4">
        <f>Forward!U116</f>
        <v>0</v>
      </c>
      <c r="V116" s="6"/>
      <c r="W116" s="20">
        <f t="shared" si="0"/>
        <v>194.33333333333334</v>
      </c>
      <c r="X116" s="20">
        <f t="shared" si="1"/>
        <v>178.86565656565659</v>
      </c>
      <c r="Y116" s="23">
        <f t="shared" si="2"/>
        <v>183.1</v>
      </c>
      <c r="Z116" s="23">
        <f t="shared" si="3"/>
        <v>175.69818181818184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152.16666666666666</v>
      </c>
      <c r="AJ116" s="9">
        <f t="shared" si="8"/>
        <v>0.43915343915343913</v>
      </c>
      <c r="AK116" s="9">
        <f t="shared" si="9"/>
        <v>0.43915343915343913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Encargos'!$L34)+('Swap - Encargos'!Z34)</f>
        <v>172</v>
      </c>
      <c r="N117" s="4">
        <f>Forward!N117+(-'Swap - Encargos'!E34-'Swap - Encargos'!$L34)+('Swap - Encargos'!AA34)</f>
        <v>190</v>
      </c>
      <c r="O117" s="4">
        <f>Forward!O117+(-'Swap - Encargos'!F34-'Swap - Encargos'!$L34)+('Swap - Encargos'!AB34)</f>
        <v>181</v>
      </c>
      <c r="P117" s="4">
        <f>Forward!P117+(-'Swap - Encargos'!G34-'Swap - Encargos'!$L34)+('Swap - Encargos'!AC34)</f>
        <v>170</v>
      </c>
      <c r="Q117" s="4">
        <f>Forward!Q117+(-'Swap - Encargos'!H34-'Swap - Encargos'!$L34)+('Swap - Encargos'!AD34)</f>
        <v>162</v>
      </c>
      <c r="R117" s="4">
        <f>Forward!R117+(-'Swap - Encargos'!I34-'Swap - Encargos'!$L34)+('Swap - Encargos'!AE34)</f>
        <v>159</v>
      </c>
      <c r="S117" s="4">
        <f>Forward!S117+(-'Swap - Encargos'!J34-'Swap - Encargos'!$L34)+('Swap - Encargos'!AF34)</f>
        <v>154</v>
      </c>
      <c r="T117" s="4">
        <f>Forward!T117+(-'Swap - Encargos'!K34-'Swap - Encargos'!$L34)+('Swap - Encargos'!AG34)</f>
        <v>153</v>
      </c>
      <c r="U117" s="4">
        <f>Forward!U117</f>
        <v>0</v>
      </c>
      <c r="V117" s="6"/>
      <c r="W117" s="20">
        <f t="shared" si="0"/>
        <v>180.61111111111111</v>
      </c>
      <c r="X117" s="20">
        <f t="shared" si="1"/>
        <v>178.86565656565659</v>
      </c>
      <c r="Y117" s="23">
        <f t="shared" si="2"/>
        <v>173.48333333333332</v>
      </c>
      <c r="Z117" s="23">
        <f t="shared" si="3"/>
        <v>175.69818181818184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165.88888888888889</v>
      </c>
      <c r="AJ117" s="9">
        <f t="shared" si="8"/>
        <v>0.47875581208914542</v>
      </c>
      <c r="AK117" s="9">
        <f t="shared" si="9"/>
        <v>0.47875581208914542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Encargos'!$L35)+('Swap - Encargos'!Z35)</f>
        <v>216</v>
      </c>
      <c r="N118" s="4">
        <f>Forward!N118+(-'Swap - Encargos'!E35-'Swap - Encargos'!$L35)+('Swap - Encargos'!AA35)</f>
        <v>195</v>
      </c>
      <c r="O118" s="4">
        <f>Forward!O118+(-'Swap - Encargos'!F35-'Swap - Encargos'!$L35)+('Swap - Encargos'!AB35)</f>
        <v>188</v>
      </c>
      <c r="P118" s="4">
        <f>Forward!P118+(-'Swap - Encargos'!G35-'Swap - Encargos'!$L35)+('Swap - Encargos'!AC35)</f>
        <v>174</v>
      </c>
      <c r="Q118" s="4">
        <f>Forward!Q118+(-'Swap - Encargos'!H35-'Swap - Encargos'!$L35)+('Swap - Encargos'!AD35)</f>
        <v>166</v>
      </c>
      <c r="R118" s="4">
        <f>Forward!R118+(-'Swap - Encargos'!I35-'Swap - Encargos'!$L35)+('Swap - Encargos'!AE35)</f>
        <v>161</v>
      </c>
      <c r="S118" s="4">
        <f>Forward!S118+(-'Swap - Encargos'!J35-'Swap - Encargos'!$L35)+('Swap - Encargos'!AF35)</f>
        <v>158</v>
      </c>
      <c r="T118" s="4">
        <f>Forward!T118+(-'Swap - Encargos'!K35-'Swap - Encargos'!$L35)+('Swap - Encargos'!AG35)</f>
        <v>155</v>
      </c>
      <c r="U118" s="4">
        <f>Forward!U118</f>
        <v>0</v>
      </c>
      <c r="V118" s="6"/>
      <c r="W118" s="20">
        <f t="shared" si="0"/>
        <v>190.33333333333334</v>
      </c>
      <c r="X118" s="20">
        <f t="shared" si="1"/>
        <v>178.86565656565659</v>
      </c>
      <c r="Y118" s="23">
        <f t="shared" si="2"/>
        <v>180.46666666666667</v>
      </c>
      <c r="Z118" s="23">
        <f t="shared" si="3"/>
        <v>175.69818181818184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156.16666666666666</v>
      </c>
      <c r="AJ118" s="9">
        <f t="shared" si="8"/>
        <v>0.45069745069745065</v>
      </c>
      <c r="AK118" s="9">
        <f t="shared" si="9"/>
        <v>0.45069745069745065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Encargos'!$L36)+('Swap - Encargos'!Z36)</f>
        <v>272</v>
      </c>
      <c r="N119" s="4">
        <f>Forward!N119+(-'Swap - Encargos'!E36-'Swap - Encargos'!$L36)+('Swap - Encargos'!AA36)</f>
        <v>207</v>
      </c>
      <c r="O119" s="4">
        <f>Forward!O119+(-'Swap - Encargos'!F36-'Swap - Encargos'!$L36)+('Swap - Encargos'!AB36)</f>
        <v>184</v>
      </c>
      <c r="P119" s="4">
        <f>Forward!P119+(-'Swap - Encargos'!G36-'Swap - Encargos'!$L36)+('Swap - Encargos'!AC36)</f>
        <v>166</v>
      </c>
      <c r="Q119" s="4">
        <f>Forward!Q119+(-'Swap - Encargos'!H36-'Swap - Encargos'!$L36)+('Swap - Encargos'!AD36)</f>
        <v>167</v>
      </c>
      <c r="R119" s="4">
        <f>Forward!R119+(-'Swap - Encargos'!I36-'Swap - Encargos'!$L36)+('Swap - Encargos'!AE36)</f>
        <v>160</v>
      </c>
      <c r="S119" s="4">
        <f>Forward!S119+(-'Swap - Encargos'!J36-'Swap - Encargos'!$L36)+('Swap - Encargos'!AF36)</f>
        <v>158</v>
      </c>
      <c r="T119" s="4">
        <f>Forward!T119+(-'Swap - Encargos'!K36-'Swap - Encargos'!$L36)+('Swap - Encargos'!AG36)</f>
        <v>154</v>
      </c>
      <c r="U119" s="4">
        <f>Forward!U119</f>
        <v>0</v>
      </c>
      <c r="V119" s="6"/>
      <c r="W119" s="20">
        <f t="shared" si="0"/>
        <v>194.5</v>
      </c>
      <c r="X119" s="20">
        <f t="shared" si="1"/>
        <v>178.86565656565659</v>
      </c>
      <c r="Y119" s="23">
        <f t="shared" si="2"/>
        <v>182.4</v>
      </c>
      <c r="Z119" s="23">
        <f t="shared" si="3"/>
        <v>175.69818181818184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152</v>
      </c>
      <c r="AJ119" s="9">
        <f t="shared" si="8"/>
        <v>0.43867243867243866</v>
      </c>
      <c r="AK119" s="9">
        <f t="shared" si="9"/>
        <v>0.43867243867243866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Encargos'!$L37)+('Swap - Encargos'!Z37)</f>
        <v>237</v>
      </c>
      <c r="N120" s="4">
        <f>Forward!N120+(-'Swap - Encargos'!E37-'Swap - Encargos'!$L37)+('Swap - Encargos'!AA37)</f>
        <v>140</v>
      </c>
      <c r="O120" s="4">
        <f>Forward!O120+(-'Swap - Encargos'!F37-'Swap - Encargos'!$L37)+('Swap - Encargos'!AB37)</f>
        <v>172</v>
      </c>
      <c r="P120" s="4">
        <f>Forward!P120+(-'Swap - Encargos'!G37-'Swap - Encargos'!$L37)+('Swap - Encargos'!AC37)</f>
        <v>169</v>
      </c>
      <c r="Q120" s="4">
        <f>Forward!Q120+(-'Swap - Encargos'!H37-'Swap - Encargos'!$L37)+('Swap - Encargos'!AD37)</f>
        <v>163</v>
      </c>
      <c r="R120" s="4">
        <f>Forward!R120+(-'Swap - Encargos'!I37-'Swap - Encargos'!$L37)+('Swap - Encargos'!AE37)</f>
        <v>157</v>
      </c>
      <c r="S120" s="4">
        <f>Forward!S120+(-'Swap - Encargos'!J37-'Swap - Encargos'!$L37)+('Swap - Encargos'!AF37)</f>
        <v>153</v>
      </c>
      <c r="T120" s="4">
        <f>Forward!T120+(-'Swap - Encargos'!K37-'Swap - Encargos'!$L37)+('Swap - Encargos'!AG37)</f>
        <v>149</v>
      </c>
      <c r="U120" s="4">
        <f>Forward!U120</f>
        <v>0</v>
      </c>
      <c r="V120" s="6"/>
      <c r="W120" s="20">
        <f t="shared" si="0"/>
        <v>164.11111111111111</v>
      </c>
      <c r="X120" s="20">
        <f t="shared" si="1"/>
        <v>178.86565656565659</v>
      </c>
      <c r="Y120" s="23">
        <f t="shared" si="2"/>
        <v>162.86666666666667</v>
      </c>
      <c r="Z120" s="23">
        <f t="shared" si="3"/>
        <v>175.69818181818184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182.38888888888889</v>
      </c>
      <c r="AJ120" s="9">
        <f t="shared" si="8"/>
        <v>0.52637485970819298</v>
      </c>
      <c r="AK120" s="9">
        <f t="shared" si="9"/>
        <v>0.52637485970819298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Encargos'!$L38)+('Swap - Encargos'!Z38)</f>
        <v>108</v>
      </c>
      <c r="N121" s="4">
        <f>Forward!N121+(-'Swap - Encargos'!E38-'Swap - Encargos'!$L38)+('Swap - Encargos'!AA38)</f>
        <v>152</v>
      </c>
      <c r="O121" s="4">
        <f>Forward!O121+(-'Swap - Encargos'!F38-'Swap - Encargos'!$L38)+('Swap - Encargos'!AB38)</f>
        <v>172</v>
      </c>
      <c r="P121" s="4">
        <f>Forward!P121+(-'Swap - Encargos'!G38-'Swap - Encargos'!$L38)+('Swap - Encargos'!AC38)</f>
        <v>176</v>
      </c>
      <c r="Q121" s="4">
        <f>Forward!Q121+(-'Swap - Encargos'!H38-'Swap - Encargos'!$L38)+('Swap - Encargos'!AD38)</f>
        <v>166</v>
      </c>
      <c r="R121" s="4">
        <f>Forward!R121+(-'Swap - Encargos'!I38-'Swap - Encargos'!$L38)+('Swap - Encargos'!AE38)</f>
        <v>165</v>
      </c>
      <c r="S121" s="4">
        <f>Forward!S121+(-'Swap - Encargos'!J38-'Swap - Encargos'!$L38)+('Swap - Encargos'!AF38)</f>
        <v>161</v>
      </c>
      <c r="T121" s="4">
        <f>Forward!T121+(-'Swap - Encargos'!K38-'Swap - Encargos'!$L38)+('Swap - Encargos'!AG38)</f>
        <v>159</v>
      </c>
      <c r="U121" s="4">
        <f>Forward!U121</f>
        <v>0</v>
      </c>
      <c r="V121" s="6"/>
      <c r="W121" s="20">
        <f t="shared" si="0"/>
        <v>164.77777777777777</v>
      </c>
      <c r="X121" s="20">
        <f t="shared" si="1"/>
        <v>178.86565656565659</v>
      </c>
      <c r="Y121" s="23">
        <f t="shared" si="2"/>
        <v>165.25</v>
      </c>
      <c r="Z121" s="23">
        <f t="shared" si="3"/>
        <v>175.69818181818184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181.72222222222223</v>
      </c>
      <c r="AJ121" s="9">
        <f t="shared" si="8"/>
        <v>0.52445085778419109</v>
      </c>
      <c r="AK121" s="9">
        <f t="shared" si="9"/>
        <v>0.52445085778419109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Encargos'!$L39)+('Swap - Encargos'!AA39)</f>
        <v>148</v>
      </c>
      <c r="O122" s="4">
        <f>Forward!O122+(-'Swap - Encargos'!F39-'Swap - Encargos'!$L39)+('Swap - Encargos'!AB39)</f>
        <v>185</v>
      </c>
      <c r="P122" s="4">
        <f>Forward!P122+(-'Swap - Encargos'!G39-'Swap - Encargos'!$L39)+('Swap - Encargos'!AC39)</f>
        <v>168</v>
      </c>
      <c r="Q122" s="4">
        <f>Forward!Q122+(-'Swap - Encargos'!H39-'Swap - Encargos'!$L39)+('Swap - Encargos'!AD39)</f>
        <v>160</v>
      </c>
      <c r="R122" s="4">
        <f>Forward!R122+(-'Swap - Encargos'!I39-'Swap - Encargos'!$L39)+('Swap - Encargos'!AE39)</f>
        <v>159</v>
      </c>
      <c r="S122" s="4">
        <f>Forward!S122+(-'Swap - Encargos'!J39-'Swap - Encargos'!$L39)+('Swap - Encargos'!AF39)</f>
        <v>157</v>
      </c>
      <c r="T122" s="4">
        <f>Forward!T122+(-'Swap - Encargos'!K39-'Swap - Encargos'!$L39)+('Swap - Encargos'!AG39)</f>
        <v>153</v>
      </c>
      <c r="U122" s="4">
        <f>Forward!U122</f>
        <v>0</v>
      </c>
      <c r="V122" s="6"/>
      <c r="W122" s="20">
        <f t="shared" si="0"/>
        <v>167</v>
      </c>
      <c r="X122" s="20">
        <f t="shared" si="1"/>
        <v>178.86565656565659</v>
      </c>
      <c r="Y122" s="23">
        <f t="shared" si="2"/>
        <v>164</v>
      </c>
      <c r="Z122" s="23">
        <f t="shared" si="3"/>
        <v>175.69818181818184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211.3</v>
      </c>
      <c r="AJ122" s="9">
        <f t="shared" si="8"/>
        <v>0.55855141422151733</v>
      </c>
      <c r="AK122" s="9">
        <f t="shared" si="9"/>
        <v>0.55855141422151733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Encargos'!$L40)+('Swap - Encargos'!AA40)</f>
        <v>204</v>
      </c>
      <c r="O123" s="4">
        <f>Forward!O123+(-'Swap - Encargos'!F40-'Swap - Encargos'!$L40)+('Swap - Encargos'!AB40)</f>
        <v>198</v>
      </c>
      <c r="P123" s="4">
        <f>Forward!P123+(-'Swap - Encargos'!G40-'Swap - Encargos'!$L40)+('Swap - Encargos'!AC40)</f>
        <v>183</v>
      </c>
      <c r="Q123" s="4">
        <f>Forward!Q123+(-'Swap - Encargos'!H40-'Swap - Encargos'!$L40)+('Swap - Encargos'!AD40)</f>
        <v>171</v>
      </c>
      <c r="R123" s="4">
        <f>Forward!R123+(-'Swap - Encargos'!I40-'Swap - Encargos'!$L40)+('Swap - Encargos'!AE40)</f>
        <v>165</v>
      </c>
      <c r="S123" s="4">
        <f>Forward!S123+(-'Swap - Encargos'!J40-'Swap - Encargos'!$L40)+('Swap - Encargos'!AF40)</f>
        <v>162</v>
      </c>
      <c r="T123" s="4">
        <f>Forward!T123+(-'Swap - Encargos'!K40-'Swap - Encargos'!$L40)+('Swap - Encargos'!AG40)</f>
        <v>153</v>
      </c>
      <c r="U123" s="4">
        <f>Forward!U123</f>
        <v>0</v>
      </c>
      <c r="V123" s="6"/>
      <c r="W123" s="20">
        <f t="shared" si="0"/>
        <v>194.08333333333334</v>
      </c>
      <c r="X123" s="20">
        <f t="shared" si="1"/>
        <v>178.86565656565659</v>
      </c>
      <c r="Y123" s="23">
        <f t="shared" si="2"/>
        <v>183.5</v>
      </c>
      <c r="Z123" s="23">
        <f t="shared" si="3"/>
        <v>175.69818181818184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184.21666666666667</v>
      </c>
      <c r="AJ123" s="9">
        <f t="shared" si="8"/>
        <v>0.48695920345404881</v>
      </c>
      <c r="AK123" s="9">
        <f t="shared" si="9"/>
        <v>0.48695920345404881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Encargos'!$L41)+('Swap - Encargos'!AA41)</f>
        <v>274</v>
      </c>
      <c r="O124" s="4">
        <f>Forward!O124+(-'Swap - Encargos'!F41-'Swap - Encargos'!$L41)+('Swap - Encargos'!AB41)</f>
        <v>223</v>
      </c>
      <c r="P124" s="4">
        <f>Forward!P124+(-'Swap - Encargos'!G41-'Swap - Encargos'!$L41)+('Swap - Encargos'!AC41)</f>
        <v>183</v>
      </c>
      <c r="Q124" s="4">
        <f>Forward!Q124+(-'Swap - Encargos'!H41-'Swap - Encargos'!$L41)+('Swap - Encargos'!AD41)</f>
        <v>175</v>
      </c>
      <c r="R124" s="4">
        <f>Forward!R124+(-'Swap - Encargos'!I41-'Swap - Encargos'!$L41)+('Swap - Encargos'!AE41)</f>
        <v>175</v>
      </c>
      <c r="S124" s="4">
        <f>Forward!S124+(-'Swap - Encargos'!J41-'Swap - Encargos'!$L41)+('Swap - Encargos'!AF41)</f>
        <v>174</v>
      </c>
      <c r="T124" s="4">
        <f>Forward!T124+(-'Swap - Encargos'!K41-'Swap - Encargos'!$L41)+('Swap - Encargos'!AG41)</f>
        <v>161</v>
      </c>
      <c r="U124" s="4">
        <f>Forward!U124</f>
        <v>0</v>
      </c>
      <c r="V124" s="6"/>
      <c r="W124" s="20">
        <f t="shared" si="0"/>
        <v>221.16666666666666</v>
      </c>
      <c r="X124" s="20">
        <f t="shared" si="1"/>
        <v>178.86565656565659</v>
      </c>
      <c r="Y124" s="23">
        <f t="shared" si="2"/>
        <v>202.66666666666666</v>
      </c>
      <c r="Z124" s="23">
        <f t="shared" si="3"/>
        <v>175.69818181818184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157.13333333333335</v>
      </c>
      <c r="AJ124" s="9">
        <f t="shared" si="8"/>
        <v>0.41536699268658034</v>
      </c>
      <c r="AK124" s="9">
        <f t="shared" si="9"/>
        <v>0.41536699268658034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Encargos'!$L42)+('Swap - Encargos'!AA42)</f>
        <v>278</v>
      </c>
      <c r="O125" s="4">
        <f>Forward!O125+(-'Swap - Encargos'!F42-'Swap - Encargos'!$L42)+('Swap - Encargos'!AB42)</f>
        <v>225</v>
      </c>
      <c r="P125" s="4">
        <f>Forward!P125+(-'Swap - Encargos'!G42-'Swap - Encargos'!$L42)+('Swap - Encargos'!AC42)</f>
        <v>178</v>
      </c>
      <c r="Q125" s="4">
        <f>Forward!Q125+(-'Swap - Encargos'!H42-'Swap - Encargos'!$L42)+('Swap - Encargos'!AD42)</f>
        <v>167</v>
      </c>
      <c r="R125" s="4">
        <f>Forward!R125+(-'Swap - Encargos'!I42-'Swap - Encargos'!$L42)+('Swap - Encargos'!AE42)</f>
        <v>176</v>
      </c>
      <c r="S125" s="4">
        <f>Forward!S125+(-'Swap - Encargos'!J42-'Swap - Encargos'!$L42)+('Swap - Encargos'!AF42)</f>
        <v>175</v>
      </c>
      <c r="T125" s="4">
        <f>Forward!T125+(-'Swap - Encargos'!K42-'Swap - Encargos'!$L42)+('Swap - Encargos'!AG42)</f>
        <v>168</v>
      </c>
      <c r="U125" s="4">
        <f>Forward!U125</f>
        <v>0</v>
      </c>
      <c r="V125" s="6"/>
      <c r="W125" s="20">
        <f t="shared" si="0"/>
        <v>217.75</v>
      </c>
      <c r="X125" s="20">
        <f t="shared" si="1"/>
        <v>178.86565656565659</v>
      </c>
      <c r="Y125" s="23">
        <f t="shared" si="2"/>
        <v>199.65</v>
      </c>
      <c r="Z125" s="23">
        <f t="shared" si="3"/>
        <v>175.69818181818184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160.55000000000001</v>
      </c>
      <c r="AJ125" s="9">
        <f t="shared" si="8"/>
        <v>0.42439862542955326</v>
      </c>
      <c r="AK125" s="9">
        <f t="shared" si="9"/>
        <v>0.42439862542955326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Encargos'!$L43)+('Swap - Encargos'!AA43)</f>
        <v>295</v>
      </c>
      <c r="O126" s="4">
        <f>Forward!O126+(-'Swap - Encargos'!F43-'Swap - Encargos'!$L43)+('Swap - Encargos'!AB43)</f>
        <v>231</v>
      </c>
      <c r="P126" s="4">
        <f>Forward!P126+(-'Swap - Encargos'!G43-'Swap - Encargos'!$L43)+('Swap - Encargos'!AC43)</f>
        <v>180</v>
      </c>
      <c r="Q126" s="4">
        <f>Forward!Q126+(-'Swap - Encargos'!H43-'Swap - Encargos'!$L43)+('Swap - Encargos'!AD43)</f>
        <v>169</v>
      </c>
      <c r="R126" s="4">
        <f>Forward!R126+(-'Swap - Encargos'!I43-'Swap - Encargos'!$L43)+('Swap - Encargos'!AE43)</f>
        <v>175</v>
      </c>
      <c r="S126" s="4">
        <f>Forward!S126+(-'Swap - Encargos'!J43-'Swap - Encargos'!$L43)+('Swap - Encargos'!AF43)</f>
        <v>179</v>
      </c>
      <c r="T126" s="4">
        <f>Forward!T126+(-'Swap - Encargos'!K43-'Swap - Encargos'!$L43)+('Swap - Encargos'!AG43)</f>
        <v>168</v>
      </c>
      <c r="U126" s="4">
        <f>Forward!U126</f>
        <v>0</v>
      </c>
      <c r="V126" s="6"/>
      <c r="W126" s="20">
        <f t="shared" si="0"/>
        <v>221.33333333333334</v>
      </c>
      <c r="X126" s="20">
        <f t="shared" si="1"/>
        <v>178.86565656565659</v>
      </c>
      <c r="Y126" s="23">
        <f t="shared" si="2"/>
        <v>202.26666666666668</v>
      </c>
      <c r="Z126" s="23">
        <f t="shared" si="3"/>
        <v>175.69818181818184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156.96666666666667</v>
      </c>
      <c r="AJ126" s="9">
        <f t="shared" si="8"/>
        <v>0.41492642523570356</v>
      </c>
      <c r="AK126" s="9">
        <f t="shared" si="9"/>
        <v>0.41492642523570356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Encargos'!$L44)+('Swap - Encargos'!AA44)</f>
        <v>310</v>
      </c>
      <c r="O127" s="4">
        <f>Forward!O127+(-'Swap - Encargos'!F44-'Swap - Encargos'!$L44)+('Swap - Encargos'!AB44)</f>
        <v>245</v>
      </c>
      <c r="P127" s="4">
        <f>Forward!P127+(-'Swap - Encargos'!G44-'Swap - Encargos'!$L44)+('Swap - Encargos'!AC44)</f>
        <v>186</v>
      </c>
      <c r="Q127" s="4">
        <f>Forward!Q127+(-'Swap - Encargos'!H44-'Swap - Encargos'!$L44)+('Swap - Encargos'!AD44)</f>
        <v>175</v>
      </c>
      <c r="R127" s="4">
        <f>Forward!R127+(-'Swap - Encargos'!I44-'Swap - Encargos'!$L44)+('Swap - Encargos'!AE44)</f>
        <v>183</v>
      </c>
      <c r="S127" s="4">
        <f>Forward!S127+(-'Swap - Encargos'!J44-'Swap - Encargos'!$L44)+('Swap - Encargos'!AF44)</f>
        <v>180</v>
      </c>
      <c r="T127" s="4">
        <f>Forward!T127+(-'Swap - Encargos'!K44-'Swap - Encargos'!$L44)+('Swap - Encargos'!AG44)</f>
        <v>169</v>
      </c>
      <c r="U127" s="4">
        <f>Forward!U127</f>
        <v>0</v>
      </c>
      <c r="V127" s="6"/>
      <c r="W127" s="20">
        <f t="shared" si="0"/>
        <v>228.25</v>
      </c>
      <c r="X127" s="20">
        <f t="shared" si="1"/>
        <v>178.86565656565659</v>
      </c>
      <c r="Y127" s="23">
        <f t="shared" si="2"/>
        <v>208.96666666666667</v>
      </c>
      <c r="Z127" s="23">
        <f t="shared" si="3"/>
        <v>175.69818181818184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150.05000000000001</v>
      </c>
      <c r="AJ127" s="9">
        <f t="shared" si="8"/>
        <v>0.39664287602431936</v>
      </c>
      <c r="AK127" s="9">
        <f t="shared" si="9"/>
        <v>0.39664287602431936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Encargos'!$L45)+('Swap - Encargos'!AA45)</f>
        <v>276</v>
      </c>
      <c r="O128" s="4">
        <f>Forward!O128+(-'Swap - Encargos'!F45-'Swap - Encargos'!$L45)+('Swap - Encargos'!AB45)</f>
        <v>235</v>
      </c>
      <c r="P128" s="4">
        <f>Forward!P128+(-'Swap - Encargos'!G45-'Swap - Encargos'!$L45)+('Swap - Encargos'!AC45)</f>
        <v>198</v>
      </c>
      <c r="Q128" s="4">
        <f>Forward!Q128+(-'Swap - Encargos'!H45-'Swap - Encargos'!$L45)+('Swap - Encargos'!AD45)</f>
        <v>179</v>
      </c>
      <c r="R128" s="4">
        <f>Forward!R128+(-'Swap - Encargos'!I45-'Swap - Encargos'!$L45)+('Swap - Encargos'!AE45)</f>
        <v>182</v>
      </c>
      <c r="S128" s="4">
        <f>Forward!S128+(-'Swap - Encargos'!J45-'Swap - Encargos'!$L45)+('Swap - Encargos'!AF45)</f>
        <v>179</v>
      </c>
      <c r="T128" s="4">
        <f>Forward!T128+(-'Swap - Encargos'!K45-'Swap - Encargos'!$L45)+('Swap - Encargos'!AG45)</f>
        <v>167</v>
      </c>
      <c r="U128" s="4">
        <f>Forward!U128</f>
        <v>0</v>
      </c>
      <c r="V128" s="6"/>
      <c r="W128" s="20">
        <f t="shared" si="0"/>
        <v>220.16666666666666</v>
      </c>
      <c r="X128" s="20">
        <f t="shared" si="1"/>
        <v>178.86565656565659</v>
      </c>
      <c r="Y128" s="23">
        <f t="shared" si="2"/>
        <v>204.3</v>
      </c>
      <c r="Z128" s="23">
        <f t="shared" si="3"/>
        <v>175.69818181818184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158.13333333333335</v>
      </c>
      <c r="AJ128" s="9">
        <f t="shared" si="8"/>
        <v>0.41801039739184076</v>
      </c>
      <c r="AK128" s="9">
        <f t="shared" si="9"/>
        <v>0.41801039739184076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Encargos'!$L46)+('Swap - Encargos'!AA46)</f>
        <v>253</v>
      </c>
      <c r="O129" s="4">
        <f>Forward!O129+(-'Swap - Encargos'!F46-'Swap - Encargos'!$L46)+('Swap - Encargos'!AB46)</f>
        <v>217</v>
      </c>
      <c r="P129" s="4">
        <f>Forward!P129+(-'Swap - Encargos'!G46-'Swap - Encargos'!$L46)+('Swap - Encargos'!AC46)</f>
        <v>192</v>
      </c>
      <c r="Q129" s="4">
        <f>Forward!Q129+(-'Swap - Encargos'!H46-'Swap - Encargos'!$L46)+('Swap - Encargos'!AD46)</f>
        <v>174</v>
      </c>
      <c r="R129" s="4">
        <f>Forward!R129+(-'Swap - Encargos'!I46-'Swap - Encargos'!$L46)+('Swap - Encargos'!AE46)</f>
        <v>185</v>
      </c>
      <c r="S129" s="4">
        <f>Forward!S129+(-'Swap - Encargos'!J46-'Swap - Encargos'!$L46)+('Swap - Encargos'!AF46)</f>
        <v>179</v>
      </c>
      <c r="T129" s="4">
        <f>Forward!T129+(-'Swap - Encargos'!K46-'Swap - Encargos'!$L46)+('Swap - Encargos'!AG46)</f>
        <v>173</v>
      </c>
      <c r="U129" s="4">
        <f>Forward!U129</f>
        <v>0</v>
      </c>
      <c r="V129" s="6"/>
      <c r="W129" s="20">
        <f t="shared" si="0"/>
        <v>205.30555555555554</v>
      </c>
      <c r="X129" s="20">
        <f t="shared" si="1"/>
        <v>178.86565656565659</v>
      </c>
      <c r="Y129" s="23">
        <f t="shared" si="2"/>
        <v>195.56666666666666</v>
      </c>
      <c r="Z129" s="23">
        <f t="shared" si="3"/>
        <v>175.69818181818184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172.99444444444447</v>
      </c>
      <c r="AJ129" s="9">
        <f t="shared" si="8"/>
        <v>0.45729432842834911</v>
      </c>
      <c r="AK129" s="9">
        <f t="shared" si="9"/>
        <v>0.45729432842834911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Encargos'!$L47)+('Swap - Encargos'!AA47)</f>
        <v>304</v>
      </c>
      <c r="O130" s="4">
        <f>Forward!O130+(-'Swap - Encargos'!F47-'Swap - Encargos'!$L47)+('Swap - Encargos'!AB47)</f>
        <v>235</v>
      </c>
      <c r="P130" s="4">
        <f>Forward!P130+(-'Swap - Encargos'!G47-'Swap - Encargos'!$L47)+('Swap - Encargos'!AC47)</f>
        <v>194</v>
      </c>
      <c r="Q130" s="4">
        <f>Forward!Q130+(-'Swap - Encargos'!H47-'Swap - Encargos'!$L47)+('Swap - Encargos'!AD47)</f>
        <v>183</v>
      </c>
      <c r="R130" s="4">
        <f>Forward!R130+(-'Swap - Encargos'!I47-'Swap - Encargos'!$L47)+('Swap - Encargos'!AE47)</f>
        <v>193</v>
      </c>
      <c r="S130" s="4">
        <f>Forward!S130+(-'Swap - Encargos'!J47-'Swap - Encargos'!$L47)+('Swap - Encargos'!AF47)</f>
        <v>194</v>
      </c>
      <c r="T130" s="4">
        <f>Forward!T130+(-'Swap - Encargos'!K47-'Swap - Encargos'!$L47)+('Swap - Encargos'!AG47)</f>
        <v>186</v>
      </c>
      <c r="U130" s="4">
        <f>Forward!U130</f>
        <v>0</v>
      </c>
      <c r="V130" s="6"/>
      <c r="W130" s="20">
        <f t="shared" si="0"/>
        <v>217.44444444444446</v>
      </c>
      <c r="X130" s="20">
        <f t="shared" si="1"/>
        <v>178.86565656565659</v>
      </c>
      <c r="Y130" s="23">
        <f t="shared" si="2"/>
        <v>207.13333333333333</v>
      </c>
      <c r="Z130" s="23">
        <f t="shared" si="3"/>
        <v>175.69818181818184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160.85555555555555</v>
      </c>
      <c r="AJ130" s="9">
        <f t="shared" si="8"/>
        <v>0.42520633242282724</v>
      </c>
      <c r="AK130" s="9">
        <f t="shared" si="9"/>
        <v>0.42520633242282724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Encargos'!$L48)+('Swap - Encargos'!AA48)</f>
        <v>298</v>
      </c>
      <c r="O131" s="4">
        <f>Forward!O131+(-'Swap - Encargos'!F48-'Swap - Encargos'!$L48)+('Swap - Encargos'!AB48)</f>
        <v>215</v>
      </c>
      <c r="P131" s="4">
        <f>Forward!P131+(-'Swap - Encargos'!G48-'Swap - Encargos'!$L48)+('Swap - Encargos'!AC48)</f>
        <v>194</v>
      </c>
      <c r="Q131" s="4">
        <f>Forward!Q131+(-'Swap - Encargos'!H48-'Swap - Encargos'!$L48)+('Swap - Encargos'!AD48)</f>
        <v>199</v>
      </c>
      <c r="R131" s="4">
        <f>Forward!R131+(-'Swap - Encargos'!I48-'Swap - Encargos'!$L48)+('Swap - Encargos'!AE48)</f>
        <v>203</v>
      </c>
      <c r="S131" s="4">
        <f>Forward!S131+(-'Swap - Encargos'!J48-'Swap - Encargos'!$L48)+('Swap - Encargos'!AF48)</f>
        <v>205</v>
      </c>
      <c r="T131" s="4">
        <f>Forward!T131+(-'Swap - Encargos'!K48-'Swap - Encargos'!$L48)+('Swap - Encargos'!AG48)</f>
        <v>195</v>
      </c>
      <c r="U131" s="4">
        <f>Forward!U131</f>
        <v>0</v>
      </c>
      <c r="V131" s="6"/>
      <c r="W131" s="20">
        <f t="shared" si="0"/>
        <v>210.91666666666666</v>
      </c>
      <c r="X131" s="20">
        <f t="shared" si="1"/>
        <v>178.86565656565659</v>
      </c>
      <c r="Y131" s="23">
        <f t="shared" si="2"/>
        <v>207.85</v>
      </c>
      <c r="Z131" s="23">
        <f t="shared" si="3"/>
        <v>175.69818181818184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167.38333333333335</v>
      </c>
      <c r="AJ131" s="9">
        <f t="shared" si="8"/>
        <v>0.4424618909154992</v>
      </c>
      <c r="AK131" s="9">
        <f>IF(AJ131&gt;0,AJ131,0)</f>
        <v>0.4424618909154992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Encargos'!$L49)+('Swap - Encargos'!AA49)</f>
        <v>270</v>
      </c>
      <c r="O132" s="4">
        <f>Forward!O132+(-'Swap - Encargos'!F49-'Swap - Encargos'!$L49)+('Swap - Encargos'!AB49)</f>
        <v>211</v>
      </c>
      <c r="P132" s="4">
        <f>Forward!P132+(-'Swap - Encargos'!G49-'Swap - Encargos'!$L49)+('Swap - Encargos'!AC49)</f>
        <v>189</v>
      </c>
      <c r="Q132" s="4">
        <f>Forward!Q132+(-'Swap - Encargos'!H49-'Swap - Encargos'!$L49)+('Swap - Encargos'!AD49)</f>
        <v>194</v>
      </c>
      <c r="R132" s="4">
        <f>Forward!R132+(-'Swap - Encargos'!I49-'Swap - Encargos'!$L49)+('Swap - Encargos'!AE49)</f>
        <v>193</v>
      </c>
      <c r="S132" s="4">
        <f>Forward!S132+(-'Swap - Encargos'!J49-'Swap - Encargos'!$L49)+('Swap - Encargos'!AF49)</f>
        <v>200</v>
      </c>
      <c r="T132" s="4">
        <f>Forward!T132+(-'Swap - Encargos'!K49-'Swap - Encargos'!$L49)+('Swap - Encargos'!AG49)</f>
        <v>191</v>
      </c>
      <c r="U132" s="4">
        <f>Forward!U132</f>
        <v>0</v>
      </c>
      <c r="V132" s="6"/>
      <c r="W132" s="20">
        <f t="shared" si="0"/>
        <v>202.22222222222223</v>
      </c>
      <c r="X132" s="20">
        <f t="shared" si="1"/>
        <v>178.86565656565659</v>
      </c>
      <c r="Y132" s="23">
        <f t="shared" si="2"/>
        <v>199.73333333333332</v>
      </c>
      <c r="Z132" s="23">
        <f t="shared" si="3"/>
        <v>175.69818181818184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176.07777777777778</v>
      </c>
      <c r="AJ132" s="9">
        <f t="shared" si="8"/>
        <v>0.46544482626956851</v>
      </c>
      <c r="AK132" s="9">
        <f>IF(AJ132&gt;0,AJ132,0)</f>
        <v>0.46544482626956851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Encargos'!$L50)+('Swap - Encargos'!AA50)</f>
        <v>296</v>
      </c>
      <c r="O133" s="4">
        <f>Forward!O133+(-'Swap - Encargos'!F50-'Swap - Encargos'!$L50)+('Swap - Encargos'!AB50)</f>
        <v>251</v>
      </c>
      <c r="P133" s="4">
        <f>Forward!P133+(-'Swap - Encargos'!G50-'Swap - Encargos'!$L50)+('Swap - Encargos'!AC50)</f>
        <v>225</v>
      </c>
      <c r="Q133" s="4">
        <f>Forward!Q133+(-'Swap - Encargos'!H50-'Swap - Encargos'!$L50)+('Swap - Encargos'!AD50)</f>
        <v>226</v>
      </c>
      <c r="R133" s="4">
        <f>Forward!R133+(-'Swap - Encargos'!I50-'Swap - Encargos'!$L50)+('Swap - Encargos'!AE50)</f>
        <v>206</v>
      </c>
      <c r="S133" s="4">
        <f>Forward!S133+(-'Swap - Encargos'!J50-'Swap - Encargos'!$L50)+('Swap - Encargos'!AF50)</f>
        <v>190</v>
      </c>
      <c r="T133" s="4">
        <f>Forward!T133+(-'Swap - Encargos'!K50-'Swap - Encargos'!$L50)+('Swap - Encargos'!AG50)</f>
        <v>177</v>
      </c>
      <c r="U133" s="4">
        <f>Forward!U133</f>
        <v>0</v>
      </c>
      <c r="V133" s="6"/>
      <c r="W133" s="20">
        <f t="shared" si="0"/>
        <v>235.94444444444446</v>
      </c>
      <c r="X133" s="20">
        <f t="shared" si="1"/>
        <v>178.86565656565659</v>
      </c>
      <c r="Y133" s="23">
        <f t="shared" si="2"/>
        <v>221.36666666666667</v>
      </c>
      <c r="Z133" s="23">
        <f t="shared" si="3"/>
        <v>175.69818181818184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142.35555555555555</v>
      </c>
      <c r="AJ133" s="9">
        <f t="shared" si="8"/>
        <v>0.3763033453755103</v>
      </c>
      <c r="AK133" s="9">
        <f>IF(AJ133&gt;0,AJ133,0)</f>
        <v>0.3763033453755103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Encargos'!$L51)+('Swap - Encargos'!AB51)</f>
        <v>317</v>
      </c>
      <c r="P134" s="4">
        <f>Forward!P134+(-'Swap - Encargos'!G51-'Swap - Encargos'!$L51)+('Swap - Encargos'!AC51)</f>
        <v>252</v>
      </c>
      <c r="Q134" s="4">
        <f>Forward!Q134+(-'Swap - Encargos'!H51-'Swap - Encargos'!$L51)+('Swap - Encargos'!AD51)</f>
        <v>244</v>
      </c>
      <c r="R134" s="4">
        <f>Forward!R134+(-'Swap - Encargos'!I51-'Swap - Encargos'!$L51)+('Swap - Encargos'!AE51)</f>
        <v>229</v>
      </c>
      <c r="S134" s="4">
        <f>Forward!S134+(-'Swap - Encargos'!J51-'Swap - Encargos'!$L51)+('Swap - Encargos'!AF51)</f>
        <v>200</v>
      </c>
      <c r="T134" s="4">
        <f>Forward!T134+(-'Swap - Encargos'!K51-'Swap - Encargos'!$L51)+('Swap - Encargos'!AG51)</f>
        <v>190</v>
      </c>
      <c r="U134" s="4">
        <f>Forward!U134</f>
        <v>0</v>
      </c>
      <c r="V134" s="6"/>
      <c r="W134" s="20">
        <f t="shared" si="0"/>
        <v>271</v>
      </c>
      <c r="X134" s="20">
        <f t="shared" si="1"/>
        <v>178.86565656565659</v>
      </c>
      <c r="Y134" s="23">
        <f t="shared" si="2"/>
        <v>248.4</v>
      </c>
      <c r="Z134" s="23">
        <f t="shared" si="3"/>
        <v>175.69818181818184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119</v>
      </c>
      <c r="AJ134" s="9">
        <f t="shared" si="8"/>
        <v>0.30512820512820515</v>
      </c>
      <c r="AK134" s="9">
        <f>IF(AJ134&gt;0,AJ134,0)</f>
        <v>0.30512820512820515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Encargos'!$L52)+('Swap - Encargos'!AB52)</f>
        <v>367</v>
      </c>
      <c r="P135" s="4">
        <f>Forward!P135+(-'Swap - Encargos'!G52-'Swap - Encargos'!$L52)+('Swap - Encargos'!AC52)</f>
        <v>256</v>
      </c>
      <c r="Q135" s="4">
        <f>Forward!Q135+(-'Swap - Encargos'!H52-'Swap - Encargos'!$L52)+('Swap - Encargos'!AD52)</f>
        <v>262</v>
      </c>
      <c r="R135" s="4">
        <f>Forward!R135+(-'Swap - Encargos'!I52-'Swap - Encargos'!$L52)+('Swap - Encargos'!AE52)</f>
        <v>235</v>
      </c>
      <c r="S135" s="4">
        <f>Forward!S135+(-'Swap - Encargos'!J52-'Swap - Encargos'!$L52)+('Swap - Encargos'!AF52)</f>
        <v>217</v>
      </c>
      <c r="T135" s="4">
        <f>Forward!T135+(-'Swap - Encargos'!K52-'Swap - Encargos'!$L52)+('Swap - Encargos'!AG52)</f>
        <v>192</v>
      </c>
      <c r="U135" s="4">
        <f>Forward!U135</f>
        <v>0</v>
      </c>
      <c r="V135" s="6"/>
      <c r="W135" s="20">
        <f t="shared" si="0"/>
        <v>291.33333333333331</v>
      </c>
      <c r="X135" s="20">
        <f t="shared" si="1"/>
        <v>178.86565656565659</v>
      </c>
      <c r="Y135" s="23">
        <f t="shared" si="2"/>
        <v>264.48333333333335</v>
      </c>
      <c r="Z135" s="23">
        <f t="shared" si="3"/>
        <v>175.69818181818184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98.666666666666686</v>
      </c>
      <c r="AJ135" s="9">
        <f>(AE135-W135)/AE135</f>
        <v>0.25299145299145304</v>
      </c>
      <c r="AK135" s="9">
        <f>IF(AJ135&gt;0,AJ135,0)</f>
        <v>0.25299145299145304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Encargos'!$L53)+('Swap - Encargos'!AB53)</f>
        <v>327</v>
      </c>
      <c r="P136" s="4">
        <f>Forward!P136+(-'Swap - Encargos'!G53-'Swap - Encargos'!$L53)+('Swap - Encargos'!AC53)</f>
        <v>241</v>
      </c>
      <c r="Q136" s="4">
        <f>Forward!Q136+(-'Swap - Encargos'!H53-'Swap - Encargos'!$L53)+('Swap - Encargos'!AD53)</f>
        <v>243</v>
      </c>
      <c r="R136" s="4">
        <f>Forward!R136+(-'Swap - Encargos'!I53-'Swap - Encargos'!$L53)+('Swap - Encargos'!AE53)</f>
        <v>228</v>
      </c>
      <c r="S136" s="4">
        <f>Forward!S136+(-'Swap - Encargos'!J53-'Swap - Encargos'!$L53)+('Swap - Encargos'!AF53)</f>
        <v>217</v>
      </c>
      <c r="T136" s="4">
        <f>Forward!T136+(-'Swap - Encargos'!K53-'Swap - Encargos'!$L53)+('Swap - Encargos'!AG53)</f>
        <v>204</v>
      </c>
      <c r="U136" s="4">
        <f>Forward!U136</f>
        <v>0</v>
      </c>
      <c r="V136" s="6"/>
      <c r="W136" s="20">
        <f t="shared" si="0"/>
        <v>264.83333333333331</v>
      </c>
      <c r="X136" s="20">
        <f t="shared" si="1"/>
        <v>178.86565656565659</v>
      </c>
      <c r="Y136" s="23">
        <f t="shared" si="2"/>
        <v>247.1</v>
      </c>
      <c r="Z136" s="23">
        <f t="shared" si="3"/>
        <v>175.69818181818184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125.16666666666669</v>
      </c>
      <c r="AJ136" s="9">
        <f t="shared" ref="AJ136:AJ139" si="18">(AE136-W136)/AE136</f>
        <v>0.32094017094017097</v>
      </c>
      <c r="AK136" s="9">
        <f t="shared" ref="AK136:AK139" si="19">IF(AJ136&gt;0,AJ136,0)</f>
        <v>0.32094017094017097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Encargos'!$L54)+('Swap - Encargos'!AB54)</f>
        <v>259</v>
      </c>
      <c r="P137" s="4">
        <f>Forward!P137+(-'Swap - Encargos'!G54-'Swap - Encargos'!$L54)+('Swap - Encargos'!AC54)</f>
        <v>241</v>
      </c>
      <c r="Q137" s="4">
        <f>Forward!Q137+(-'Swap - Encargos'!H54-'Swap - Encargos'!$L54)+('Swap - Encargos'!AD54)</f>
        <v>243</v>
      </c>
      <c r="R137" s="4">
        <f>Forward!R137+(-'Swap - Encargos'!I54-'Swap - Encargos'!$L54)+('Swap - Encargos'!AE54)</f>
        <v>225</v>
      </c>
      <c r="S137" s="4">
        <f>Forward!S137+(-'Swap - Encargos'!J54-'Swap - Encargos'!$L54)+('Swap - Encargos'!AF54)</f>
        <v>205</v>
      </c>
      <c r="T137" s="4">
        <f>Forward!T137+(-'Swap - Encargos'!K54-'Swap - Encargos'!$L54)+('Swap - Encargos'!AG54)</f>
        <v>197</v>
      </c>
      <c r="U137" s="4">
        <f>Forward!U137</f>
        <v>0</v>
      </c>
      <c r="V137" s="4"/>
      <c r="W137" s="20">
        <f t="shared" si="0"/>
        <v>244.83333333333334</v>
      </c>
      <c r="X137" s="20">
        <f t="shared" si="1"/>
        <v>178.86565656565659</v>
      </c>
      <c r="Y137" s="23">
        <f t="shared" si="2"/>
        <v>231.5</v>
      </c>
      <c r="Z137" s="23">
        <f t="shared" si="3"/>
        <v>175.69818181818184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145.16666666666666</v>
      </c>
      <c r="AJ137" s="9">
        <f t="shared" si="18"/>
        <v>0.37222222222222218</v>
      </c>
      <c r="AK137" s="9">
        <f t="shared" si="19"/>
        <v>0.37222222222222218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Encargos'!$L55)+('Swap - Encargos'!AB55)</f>
        <v>298</v>
      </c>
      <c r="P138" s="4">
        <f>Forward!P138+(-'Swap - Encargos'!G55-'Swap - Encargos'!$L55)+('Swap - Encargos'!AC55)</f>
        <v>256</v>
      </c>
      <c r="Q138" s="4">
        <f>Forward!Q138+(-'Swap - Encargos'!H55-'Swap - Encargos'!$L55)+('Swap - Encargos'!AD55)</f>
        <v>244</v>
      </c>
      <c r="R138" s="4">
        <f>Forward!R138+(-'Swap - Encargos'!I55-'Swap - Encargos'!$L55)+('Swap - Encargos'!AE55)</f>
        <v>226</v>
      </c>
      <c r="S138" s="4">
        <f>Forward!S138+(-'Swap - Encargos'!J55-'Swap - Encargos'!$L55)+('Swap - Encargos'!AF55)</f>
        <v>222</v>
      </c>
      <c r="T138" s="4">
        <f>Forward!T138+(-'Swap - Encargos'!K55-'Swap - Encargos'!$L55)+('Swap - Encargos'!AG55)</f>
        <v>199</v>
      </c>
      <c r="U138" s="4">
        <f>Forward!U138</f>
        <v>0</v>
      </c>
      <c r="V138" s="4"/>
      <c r="W138" s="20">
        <f t="shared" si="0"/>
        <v>258</v>
      </c>
      <c r="X138" s="20">
        <f t="shared" si="1"/>
        <v>178.86565656565659</v>
      </c>
      <c r="Y138" s="23">
        <f t="shared" si="2"/>
        <v>242.6</v>
      </c>
      <c r="Z138" s="23">
        <f t="shared" si="3"/>
        <v>175.69818181818184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132</v>
      </c>
      <c r="AJ138" s="9">
        <f t="shared" si="18"/>
        <v>0.33846153846153848</v>
      </c>
      <c r="AK138" s="9">
        <f t="shared" si="19"/>
        <v>0.33846153846153848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Encargos'!$L56)+('Swap - Encargos'!AB56)</f>
        <v>285</v>
      </c>
      <c r="P139" s="4">
        <f>Forward!P139+(-'Swap - Encargos'!G56-'Swap - Encargos'!$L56)+('Swap - Encargos'!AC56)</f>
        <v>263</v>
      </c>
      <c r="Q139" s="4">
        <f>Forward!Q139+(-'Swap - Encargos'!H56-'Swap - Encargos'!$L56)+('Swap - Encargos'!AD56)</f>
        <v>247</v>
      </c>
      <c r="R139" s="4">
        <f>Forward!R139+(-'Swap - Encargos'!I56-'Swap - Encargos'!$L56)+('Swap - Encargos'!AE56)</f>
        <v>232</v>
      </c>
      <c r="S139" s="4">
        <f>Forward!S139+(-'Swap - Encargos'!J56-'Swap - Encargos'!$L56)+('Swap - Encargos'!AF56)</f>
        <v>214</v>
      </c>
      <c r="T139" s="4">
        <f>Forward!T139+(-'Swap - Encargos'!K56-'Swap - Encargos'!$L56)+('Swap - Encargos'!AG56)</f>
        <v>204</v>
      </c>
      <c r="U139" s="4">
        <f>Forward!U139</f>
        <v>0</v>
      </c>
      <c r="V139" s="4"/>
      <c r="W139" s="20">
        <f t="shared" si="0"/>
        <v>257.63888888888891</v>
      </c>
      <c r="X139" s="20">
        <f t="shared" si="1"/>
        <v>178.86565656565659</v>
      </c>
      <c r="Y139" s="23">
        <f t="shared" si="2"/>
        <v>241.45</v>
      </c>
      <c r="Z139" s="23">
        <f t="shared" si="3"/>
        <v>175.69818181818184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132.36111111111109</v>
      </c>
      <c r="AJ139" s="9">
        <f t="shared" si="18"/>
        <v>0.33938746438746431</v>
      </c>
      <c r="AK139" s="9">
        <f t="shared" si="19"/>
        <v>0.33938746438746431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Encargos'!$L57)+('Swap - Encargos'!AB57)</f>
        <v>248</v>
      </c>
      <c r="P140" s="4">
        <f>Forward!P140+(-'Swap - Encargos'!G57-'Swap - Encargos'!$L57)+('Swap - Encargos'!AC57)</f>
        <v>263</v>
      </c>
      <c r="Q140" s="4">
        <f>Forward!Q140+(-'Swap - Encargos'!H57-'Swap - Encargos'!$L57)+('Swap - Encargos'!AD57)</f>
        <v>250</v>
      </c>
      <c r="R140" s="4">
        <f>Forward!R140+(-'Swap - Encargos'!I57-'Swap - Encargos'!$L57)+('Swap - Encargos'!AE57)</f>
        <v>233</v>
      </c>
      <c r="S140" s="4">
        <f>Forward!S140+(-'Swap - Encargos'!J57-'Swap - Encargos'!$L57)+('Swap - Encargos'!AF57)</f>
        <v>208</v>
      </c>
      <c r="T140" s="4">
        <f>Forward!T140+(-'Swap - Encargos'!K57-'Swap - Encargos'!$L57)+('Swap - Encargos'!AG57)</f>
        <v>204</v>
      </c>
      <c r="U140" s="4">
        <f>Forward!U140</f>
        <v>0</v>
      </c>
      <c r="V140" s="4"/>
      <c r="W140" s="20">
        <f t="shared" si="0"/>
        <v>251.16666666666666</v>
      </c>
      <c r="X140" s="20">
        <f t="shared" si="1"/>
        <v>178.86565656565659</v>
      </c>
      <c r="Y140" s="23">
        <f t="shared" si="2"/>
        <v>236</v>
      </c>
      <c r="Z140" s="23">
        <f t="shared" si="3"/>
        <v>175.69818181818184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138.83333333333334</v>
      </c>
      <c r="AJ140" s="9">
        <f t="shared" ref="AJ140" si="23">(AE140-W140)/AE140</f>
        <v>0.35598290598290599</v>
      </c>
      <c r="AK140" s="9">
        <f t="shared" ref="AK140" si="24">IF(AJ140&gt;0,AJ140,0)</f>
        <v>0.35598290598290599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C27DB-9E1C-44A7-AD67-4CF64BB0A6E3}">
  <dimension ref="A1:AR145"/>
  <sheetViews>
    <sheetView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Encargos'!$M3-'Swap - Encargos'!$L3)*(1+SUM($B86:$B$228))+('Swap - Encargos'!X3)*(1+SUM($B86:$B$228))</f>
        <v>248.53289999999998</v>
      </c>
      <c r="L86" s="4">
        <f>Forward!L86*(1+SUM($B86:$B$228))+(-'Swap - Encargos'!C3-'Swap - Encargos'!$M3-'Swap - Encargos'!$L3)*(1+SUM($B86:$B$228))+('Swap - Encargos'!Y3)*(1+SUM($B86:$B$228))</f>
        <v>260.77589999999998</v>
      </c>
      <c r="M86" s="4">
        <f>Forward!M86*(1+SUM($B86:$B$228))+(-'Swap - Encargos'!D3-'Swap - Encargos'!$M3-'Swap - Encargos'!$L3)*(1+SUM($B86:$B$228))+('Swap - Encargos'!Z3)*(1+SUM($B86:$B$228))</f>
        <v>232.61699999999999</v>
      </c>
      <c r="N86" s="4">
        <f>Forward!N86*(1+SUM($B86:$B$228))+(-'Swap - Encargos'!E3-'Swap - Encargos'!$M3-'Swap - Encargos'!$L3)*(1+SUM($B86:$B$228))+('Swap - Encargos'!AA3)*(1+SUM($B86:$B$228))</f>
        <v>217.92539999999997</v>
      </c>
      <c r="O86" s="4">
        <f>Forward!O86*(1+SUM($B86:$B$228))+(-'Swap - Encargos'!F3-'Swap - Encargos'!$M3-'Swap - Encargos'!$L3)*(1+SUM($B86:$B$228))+('Swap - Encargos'!AB3)*(1+SUM($B86:$B$228))</f>
        <v>208.13099999999997</v>
      </c>
      <c r="P86" s="4">
        <f>Forward!P86*(1+SUM($B86:$B$228))+(-'Swap - Encargos'!G3-'Swap - Encargos'!$M3-'Swap - Encargos'!$L3)*(1+SUM($B86:$B$228))+('Swap - Encargos'!AC3)*(1+SUM($B86:$B$228))</f>
        <v>205.6824</v>
      </c>
      <c r="Q86" s="4">
        <f>Forward!Q86*(1+SUM($B86:$B$228))+(-'Swap - Encargos'!H3-'Swap - Encargos'!$M3-'Swap - Encargos'!$L3)*(1+SUM($B86:$B$228))+('Swap - Encargos'!AD3)*(1+SUM($B86:$B$228))</f>
        <v>199.56089999999998</v>
      </c>
      <c r="R86" s="4">
        <f>Forward!R86*(1+SUM($B86:$B$228))+(-'Swap - Encargos'!I3-'Swap - Encargos'!$M3-'Swap - Encargos'!$L3)*(1+SUM($B86:$B$228))+('Swap - Encargos'!AE3)*(1+SUM($B86:$B$228))</f>
        <v>193.43939999999998</v>
      </c>
      <c r="S86" s="4">
        <f>Forward!S86*(1+SUM($B86:$B$228))+(-'Swap - Encargos'!J3-'Swap - Encargos'!$M3-'Swap - Encargos'!$L3)*(1+SUM($B86:$B$228))+('Swap - Encargos'!AF3)*(1+SUM($B86:$B$228))</f>
        <v>188.54220000000001</v>
      </c>
      <c r="T86" s="4">
        <f>Forward!T86*(1+SUM($B86:$B$228))+(-'Swap - Encargos'!K3-'Swap - Encargos'!$M3-'Swap - Encargos'!$L3)*(1+SUM($B86:$B$228))+('Swap - Encargos'!AG3)*(1+SUM($B86:$B$228))</f>
        <v>182.42069999999998</v>
      </c>
      <c r="U86" s="4">
        <f>Forward!U86*(1+SUM($B86:$B$228))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247.30859999999998</v>
      </c>
      <c r="X86" s="20">
        <f t="shared" ref="X86:X140" si="1">AVERAGE($W$2:$W$198)</f>
        <v>190.63541494949501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233.59643999999997</v>
      </c>
      <c r="Z86" s="23">
        <f t="shared" ref="Z86:Z140" si="3">AVERAGE($Y$2:$Y$198)</f>
        <v>187.55472215151508</v>
      </c>
      <c r="AA86" s="4">
        <f>IF(MONTH($C86)=1,Forward!AA86*(1+SUM($B86:$B$228)),AA85)</f>
        <v>36.594327</v>
      </c>
      <c r="AB86" s="4">
        <f>IF(MONTH($C86)=1,Forward!AB86*(1+SUM($B86:$B$228)),AB85)</f>
        <v>79.579499999999996</v>
      </c>
      <c r="AC86" s="4">
        <f>IF(MONTH($C86)=1,Forward!AC86*(1+SUM($B86:$B$228)),AC85)</f>
        <v>119.920185</v>
      </c>
      <c r="AD86" s="4">
        <f>IF(MONTH($C86)=1,Forward!AD86*(1+SUM($B86:$B$228)),AD85)</f>
        <v>367.28999999999996</v>
      </c>
      <c r="AE86" s="4">
        <f>AD86*(1+2%)</f>
        <v>374.63579999999996</v>
      </c>
      <c r="AF86" s="8">
        <f t="shared" ref="AF86:AF140" si="4">$AE86+$AA86</f>
        <v>411.23012699999998</v>
      </c>
      <c r="AG86" s="14">
        <f t="shared" ref="AG86:AG130" si="5">$AE86+$AB86</f>
        <v>454.21529999999996</v>
      </c>
      <c r="AH86" s="8">
        <f t="shared" ref="AH86:AH140" si="6">$AE86+$AC86</f>
        <v>494.55598499999996</v>
      </c>
      <c r="AI86" s="25">
        <f t="shared" ref="AI86:AI134" si="7">(AE86-W86)</f>
        <v>127.32719999999998</v>
      </c>
      <c r="AJ86" s="9">
        <f t="shared" ref="AJ86:AJ134" si="8">(AE86-W86)/AE86</f>
        <v>0.33986928104575159</v>
      </c>
      <c r="AK86" s="9">
        <f t="shared" ref="AK86:AK130" si="9">IF(AJ86&gt;0,AJ86,0)</f>
        <v>0.33986928104575159</v>
      </c>
      <c r="AL86" s="9">
        <f t="shared" ref="AL86:AL130" si="10">IF(AJ86&lt;0,AJ86,0)</f>
        <v>0</v>
      </c>
      <c r="AM86" s="14">
        <f>Forward!AI86*(1+SUM($B86:$B$228))</f>
        <v>286.4862</v>
      </c>
      <c r="AN86" s="14">
        <f>Forward!AJ86*(1+SUM($B86:$B$228))</f>
        <v>295.05629999999996</v>
      </c>
      <c r="AO86" s="14">
        <f>Forward!AK86*(1+SUM($B86:$B$228))</f>
        <v>262.00020000000001</v>
      </c>
      <c r="AP86" s="14">
        <f>Forward!AL86*(1+SUM($B86:$B$228))</f>
        <v>243.63569999999999</v>
      </c>
      <c r="AQ86" s="14">
        <f>Forward!AM86*(1+SUM($B86:$B$228))</f>
        <v>233.84129999999999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Encargos'!$M4-'Swap - Encargos'!$L4)*(1+SUM($B87:$B$228))+('Swap - Encargos'!X4)*(1+SUM($B87:$B$228))</f>
        <v>162.11369999999999</v>
      </c>
      <c r="L87" s="4">
        <f>Forward!L87*(1+SUM($B87:$B$228))+(-'Swap - Encargos'!C4-'Swap - Encargos'!$M4-'Swap - Encargos'!$L4)*(1+SUM($B87:$B$228))+('Swap - Encargos'!Y4)*(1+SUM($B87:$B$228))</f>
        <v>241.34219999999999</v>
      </c>
      <c r="M87" s="4">
        <f>Forward!M87*(1+SUM($B87:$B$228))+(-'Swap - Encargos'!D4-'Swap - Encargos'!$M4-'Swap - Encargos'!$L4)*(1+SUM($B87:$B$228))+('Swap - Encargos'!Z4)*(1+SUM($B87:$B$228))</f>
        <v>237.68549999999999</v>
      </c>
      <c r="N87" s="4">
        <f>Forward!N87*(1+SUM($B87:$B$228))+(-'Swap - Encargos'!E4-'Swap - Encargos'!$M4-'Swap - Encargos'!$L4)*(1+SUM($B87:$B$228))+('Swap - Encargos'!AA4)*(1+SUM($B87:$B$228))</f>
        <v>216.96420000000001</v>
      </c>
      <c r="O87" s="4">
        <f>Forward!O87*(1+SUM($B87:$B$228))+(-'Swap - Encargos'!F4-'Swap - Encargos'!$M4-'Swap - Encargos'!$L4)*(1+SUM($B87:$B$228))+('Swap - Encargos'!AB4)*(1+SUM($B87:$B$228))</f>
        <v>210.86970000000002</v>
      </c>
      <c r="P87" s="4">
        <f>Forward!P87*(1+SUM($B87:$B$228))+(-'Swap - Encargos'!G4-'Swap - Encargos'!$M4-'Swap - Encargos'!$L4)*(1+SUM($B87:$B$228))+('Swap - Encargos'!AC4)*(1+SUM($B87:$B$228))</f>
        <v>205.99410000000003</v>
      </c>
      <c r="Q87" s="4">
        <f>Forward!Q87*(1+SUM($B87:$B$228))+(-'Swap - Encargos'!H4-'Swap - Encargos'!$M4-'Swap - Encargos'!$L4)*(1+SUM($B87:$B$228))+('Swap - Encargos'!AD4)*(1+SUM($B87:$B$228))</f>
        <v>202.3374</v>
      </c>
      <c r="R87" s="4">
        <f>Forward!R87*(1+SUM($B87:$B$228))+(-'Swap - Encargos'!I4-'Swap - Encargos'!$M4-'Swap - Encargos'!$L4)*(1+SUM($B87:$B$228))+('Swap - Encargos'!AE4)*(1+SUM($B87:$B$228))</f>
        <v>195.024</v>
      </c>
      <c r="S87" s="4">
        <f>Forward!S87*(1+SUM($B87:$B$228))+(-'Swap - Encargos'!J4-'Swap - Encargos'!$M4-'Swap - Encargos'!$L4)*(1+SUM($B87:$B$228))+('Swap - Encargos'!AF4)*(1+SUM($B87:$B$228))</f>
        <v>188.92950000000002</v>
      </c>
      <c r="T87" s="4">
        <f>Forward!T87*(1+SUM($B87:$B$228))+(-'Swap - Encargos'!K4-'Swap - Encargos'!$M4-'Swap - Encargos'!$L4)*(1+SUM($B87:$B$228))+('Swap - Encargos'!AG4)*(1+SUM($B87:$B$228))</f>
        <v>184.0539</v>
      </c>
      <c r="U87" s="4">
        <f>Forward!U87*(1+SUM($B87:$B$228))</f>
        <v>0</v>
      </c>
      <c r="V87" s="6"/>
      <c r="W87" s="20">
        <f t="shared" si="0"/>
        <v>215.23742499999997</v>
      </c>
      <c r="X87" s="20">
        <f t="shared" si="1"/>
        <v>190.63541494949501</v>
      </c>
      <c r="Y87" s="23">
        <f t="shared" si="2"/>
        <v>214.5264</v>
      </c>
      <c r="Z87" s="23">
        <f t="shared" si="3"/>
        <v>187.55472215151508</v>
      </c>
      <c r="AA87" s="4">
        <f>IF(MONTH($C87)=1,Forward!AA87*(1+SUM($B87:$B$228)),AA86)</f>
        <v>36.594327</v>
      </c>
      <c r="AB87" s="4">
        <f>IF(MONTH($C87)=1,Forward!AB87*(1+SUM($B87:$B$228)),AB86)</f>
        <v>79.579499999999996</v>
      </c>
      <c r="AC87" s="4">
        <f>IF(MONTH($C87)=1,Forward!AC87*(1+SUM($B87:$B$228)),AC86)</f>
        <v>119.920185</v>
      </c>
      <c r="AD87" s="4">
        <f>IF(MONTH($C87)=1,Forward!AD87*(1+SUM($B87:$B$228)),AD86)</f>
        <v>367.28999999999996</v>
      </c>
      <c r="AE87" s="4">
        <f t="shared" ref="AE87:AE97" si="11">AD87*(1+2%)</f>
        <v>374.63579999999996</v>
      </c>
      <c r="AF87" s="8">
        <f t="shared" si="4"/>
        <v>411.23012699999998</v>
      </c>
      <c r="AG87" s="14">
        <f t="shared" si="5"/>
        <v>454.21529999999996</v>
      </c>
      <c r="AH87" s="8">
        <f t="shared" si="6"/>
        <v>494.55598499999996</v>
      </c>
      <c r="AI87" s="25">
        <f t="shared" si="7"/>
        <v>159.39837499999999</v>
      </c>
      <c r="AJ87" s="9">
        <f t="shared" si="8"/>
        <v>0.42547555519253633</v>
      </c>
      <c r="AK87" s="9">
        <f t="shared" si="9"/>
        <v>0.42547555519253633</v>
      </c>
      <c r="AL87" s="9">
        <f t="shared" si="10"/>
        <v>0</v>
      </c>
      <c r="AM87" s="14">
        <f>Forward!AI87*(1+SUM($B87:$B$228))</f>
        <v>210.86970000000002</v>
      </c>
      <c r="AN87" s="14">
        <f>Forward!AJ87*(1+SUM($B87:$B$228))</f>
        <v>285.2226</v>
      </c>
      <c r="AO87" s="14">
        <f>Forward!AK87*(1+SUM($B87:$B$228))</f>
        <v>266.9391</v>
      </c>
      <c r="AP87" s="14">
        <f>Forward!AL87*(1+SUM($B87:$B$228))</f>
        <v>244.99890000000002</v>
      </c>
      <c r="AQ87" s="14">
        <f>Forward!AM87*(1+SUM($B87:$B$228))</f>
        <v>235.24770000000001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Encargos'!$M5-'Swap - Encargos'!$L5)*(1+SUM($B88:$B$228))+('Swap - Encargos'!X5)*(1+SUM($B88:$B$228))</f>
        <v>207.91360000000003</v>
      </c>
      <c r="L88" s="4">
        <f>Forward!L88*(1+SUM($B88:$B$228))+(-'Swap - Encargos'!C5-'Swap - Encargos'!$M5-'Swap - Encargos'!$L5)*(1+SUM($B88:$B$228))+('Swap - Encargos'!Y5)*(1+SUM($B88:$B$228))</f>
        <v>276.8152</v>
      </c>
      <c r="M88" s="4">
        <f>Forward!M88*(1+SUM($B88:$B$228))+(-'Swap - Encargos'!D5-'Swap - Encargos'!$M5-'Swap - Encargos'!$L5)*(1+SUM($B88:$B$228))+('Swap - Encargos'!Z5)*(1+SUM($B88:$B$228))</f>
        <v>241.76000000000002</v>
      </c>
      <c r="N88" s="4">
        <f>Forward!N88*(1+SUM($B88:$B$228))+(-'Swap - Encargos'!E5-'Swap - Encargos'!$M5-'Swap - Encargos'!$L5)*(1+SUM($B88:$B$228))+('Swap - Encargos'!AA5)*(1+SUM($B88:$B$228))</f>
        <v>211.54000000000002</v>
      </c>
      <c r="O88" s="4">
        <f>Forward!O88*(1+SUM($B88:$B$228))+(-'Swap - Encargos'!F5-'Swap - Encargos'!$M5-'Swap - Encargos'!$L5)*(1+SUM($B88:$B$228))+('Swap - Encargos'!AB5)*(1+SUM($B88:$B$228))</f>
        <v>210.33120000000002</v>
      </c>
      <c r="P88" s="4">
        <f>Forward!P88*(1+SUM($B88:$B$228))+(-'Swap - Encargos'!G5-'Swap - Encargos'!$M5-'Swap - Encargos'!$L5)*(1+SUM($B88:$B$228))+('Swap - Encargos'!AC5)*(1+SUM($B88:$B$228))</f>
        <v>201.86960000000002</v>
      </c>
      <c r="Q88" s="4">
        <f>Forward!Q88*(1+SUM($B88:$B$228))+(-'Swap - Encargos'!H5-'Swap - Encargos'!$M5-'Swap - Encargos'!$L5)*(1+SUM($B88:$B$228))+('Swap - Encargos'!AD5)*(1+SUM($B88:$B$228))</f>
        <v>197.03440000000001</v>
      </c>
      <c r="R88" s="4">
        <f>Forward!R88*(1+SUM($B88:$B$228))+(-'Swap - Encargos'!I5-'Swap - Encargos'!$M5-'Swap - Encargos'!$L5)*(1+SUM($B88:$B$228))+('Swap - Encargos'!AE5)*(1+SUM($B88:$B$228))</f>
        <v>194.61680000000004</v>
      </c>
      <c r="S88" s="4">
        <f>Forward!S88*(1+SUM($B88:$B$228))+(-'Swap - Encargos'!J5-'Swap - Encargos'!$M5-'Swap - Encargos'!$L5)*(1+SUM($B88:$B$228))+('Swap - Encargos'!AF5)*(1+SUM($B88:$B$228))</f>
        <v>189.7816</v>
      </c>
      <c r="T88" s="4">
        <f>Forward!T88*(1+SUM($B88:$B$228))+(-'Swap - Encargos'!K5-'Swap - Encargos'!$M5-'Swap - Encargos'!$L5)*(1+SUM($B88:$B$228))+('Swap - Encargos'!AG5)*(1+SUM($B88:$B$228))</f>
        <v>182.52880000000002</v>
      </c>
      <c r="U88" s="4">
        <f>Forward!U88*(1+SUM($B88:$B$228))</f>
        <v>0</v>
      </c>
      <c r="V88" s="6"/>
      <c r="W88" s="20">
        <f t="shared" si="0"/>
        <v>242.36440000000005</v>
      </c>
      <c r="X88" s="20">
        <f t="shared" si="1"/>
        <v>190.63541494949501</v>
      </c>
      <c r="Y88" s="23">
        <f t="shared" si="2"/>
        <v>229.47053333333332</v>
      </c>
      <c r="Z88" s="23">
        <f t="shared" si="3"/>
        <v>187.55472215151508</v>
      </c>
      <c r="AA88" s="4">
        <f>IF(MONTH($C88)=1,Forward!AA88*(1+SUM($B88:$B$228)),AA87)</f>
        <v>36.594327</v>
      </c>
      <c r="AB88" s="4">
        <f>IF(MONTH($C88)=1,Forward!AB88*(1+SUM($B88:$B$228)),AB87)</f>
        <v>79.579499999999996</v>
      </c>
      <c r="AC88" s="4">
        <f>IF(MONTH($C88)=1,Forward!AC88*(1+SUM($B88:$B$228)),AC87)</f>
        <v>119.920185</v>
      </c>
      <c r="AD88" s="4">
        <f>IF(MONTH($C88)=1,Forward!AD88*(1+SUM($B88:$B$228)),AD87)</f>
        <v>367.28999999999996</v>
      </c>
      <c r="AE88" s="4">
        <f t="shared" si="11"/>
        <v>374.63579999999996</v>
      </c>
      <c r="AF88" s="8">
        <f t="shared" si="4"/>
        <v>411.23012699999998</v>
      </c>
      <c r="AG88" s="14">
        <f t="shared" si="5"/>
        <v>454.21529999999996</v>
      </c>
      <c r="AH88" s="8">
        <f t="shared" si="6"/>
        <v>494.55598499999996</v>
      </c>
      <c r="AI88" s="25">
        <f t="shared" si="7"/>
        <v>132.27139999999991</v>
      </c>
      <c r="AJ88" s="9">
        <f t="shared" si="8"/>
        <v>0.35306663164598773</v>
      </c>
      <c r="AK88" s="9">
        <f t="shared" si="9"/>
        <v>0.35306663164598773</v>
      </c>
      <c r="AL88" s="9">
        <f t="shared" si="10"/>
        <v>0</v>
      </c>
      <c r="AM88" s="14">
        <f>Forward!AI88*(1+SUM($B88:$B$228))</f>
        <v>232.08960000000002</v>
      </c>
      <c r="AN88" s="14">
        <f>Forward!AJ88*(1+SUM($B88:$B$228))</f>
        <v>311.87040000000002</v>
      </c>
      <c r="AO88" s="14">
        <f>Forward!AK88*(1+SUM($B88:$B$228))</f>
        <v>271.98</v>
      </c>
      <c r="AP88" s="14">
        <f>Forward!AL88*(1+SUM($B88:$B$228))</f>
        <v>241.76000000000002</v>
      </c>
      <c r="AQ88" s="14">
        <f>Forward!AM88*(1+SUM($B88:$B$228))</f>
        <v>232.08960000000002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Encargos'!$M6-'Swap - Encargos'!$L6)*(1+SUM($B89:$B$228))+('Swap - Encargos'!X6)*(1+SUM($B89:$B$228))</f>
        <v>181.27520000000001</v>
      </c>
      <c r="L89" s="4">
        <f>Forward!L89*(1+SUM($B89:$B$228))+(-'Swap - Encargos'!C6-'Swap - Encargos'!$M6-'Swap - Encargos'!$L6)*(1+SUM($B89:$B$228))+('Swap - Encargos'!Y6)*(1+SUM($B89:$B$228))</f>
        <v>263.56460000000004</v>
      </c>
      <c r="M89" s="4">
        <f>Forward!M89*(1+SUM($B89:$B$228))+(-'Swap - Encargos'!D6-'Swap - Encargos'!$M6-'Swap - Encargos'!$L6)*(1+SUM($B89:$B$228))+('Swap - Encargos'!Z6)*(1+SUM($B89:$B$228))</f>
        <v>245.67560000000003</v>
      </c>
      <c r="N89" s="4">
        <f>Forward!N89*(1+SUM($B89:$B$228))+(-'Swap - Encargos'!E6-'Swap - Encargos'!$M6-'Swap - Encargos'!$L6)*(1+SUM($B89:$B$228))+('Swap - Encargos'!AA6)*(1+SUM($B89:$B$228))</f>
        <v>214.66800000000001</v>
      </c>
      <c r="O89" s="4">
        <f>Forward!O89*(1+SUM($B89:$B$228))+(-'Swap - Encargos'!F6-'Swap - Encargos'!$M6-'Swap - Encargos'!$L6)*(1+SUM($B89:$B$228))+('Swap - Encargos'!AB6)*(1+SUM($B89:$B$228))</f>
        <v>203.93460000000002</v>
      </c>
      <c r="P89" s="4">
        <f>Forward!P89*(1+SUM($B89:$B$228))+(-'Swap - Encargos'!G6-'Swap - Encargos'!$M6-'Swap - Encargos'!$L6)*(1+SUM($B89:$B$228))+('Swap - Encargos'!AC6)*(1+SUM($B89:$B$228))</f>
        <v>200.35680000000002</v>
      </c>
      <c r="Q89" s="4">
        <f>Forward!Q89*(1+SUM($B89:$B$228))+(-'Swap - Encargos'!H6-'Swap - Encargos'!$M6-'Swap - Encargos'!$L6)*(1+SUM($B89:$B$228))+('Swap - Encargos'!AD6)*(1+SUM($B89:$B$228))</f>
        <v>196.779</v>
      </c>
      <c r="R89" s="4">
        <f>Forward!R89*(1+SUM($B89:$B$228))+(-'Swap - Encargos'!I6-'Swap - Encargos'!$M6-'Swap - Encargos'!$L6)*(1+SUM($B89:$B$228))+('Swap - Encargos'!AE6)*(1+SUM($B89:$B$228))</f>
        <v>192.0086</v>
      </c>
      <c r="S89" s="4">
        <f>Forward!S89*(1+SUM($B89:$B$228))+(-'Swap - Encargos'!J6-'Swap - Encargos'!$M6-'Swap - Encargos'!$L6)*(1+SUM($B89:$B$228))+('Swap - Encargos'!AF6)*(1+SUM($B89:$B$228))</f>
        <v>188.4308</v>
      </c>
      <c r="T89" s="4">
        <f>Forward!T89*(1+SUM($B89:$B$228))+(-'Swap - Encargos'!K6-'Swap - Encargos'!$M6-'Swap - Encargos'!$L6)*(1+SUM($B89:$B$228))+('Swap - Encargos'!AG6)*(1+SUM($B89:$B$228))</f>
        <v>183.66040000000001</v>
      </c>
      <c r="U89" s="4">
        <f>Forward!U89*(1+SUM($B89:$B$228))</f>
        <v>0</v>
      </c>
      <c r="V89" s="6"/>
      <c r="W89" s="20">
        <f t="shared" si="0"/>
        <v>232.95453333333339</v>
      </c>
      <c r="X89" s="20">
        <f t="shared" si="1"/>
        <v>190.63541494949501</v>
      </c>
      <c r="Y89" s="23">
        <f t="shared" si="2"/>
        <v>222.77768000000003</v>
      </c>
      <c r="Z89" s="23">
        <f t="shared" si="3"/>
        <v>187.55472215151508</v>
      </c>
      <c r="AA89" s="4">
        <f>IF(MONTH($C89)=1,Forward!AA89*(1+SUM($B89:$B$228)),AA88)</f>
        <v>36.594327</v>
      </c>
      <c r="AB89" s="4">
        <f>IF(MONTH($C89)=1,Forward!AB89*(1+SUM($B89:$B$228)),AB88)</f>
        <v>79.579499999999996</v>
      </c>
      <c r="AC89" s="4">
        <f>IF(MONTH($C89)=1,Forward!AC89*(1+SUM($B89:$B$228)),AC88)</f>
        <v>119.920185</v>
      </c>
      <c r="AD89" s="4">
        <f>IF(MONTH($C89)=1,Forward!AD89*(1+SUM($B89:$B$228)),AD88)</f>
        <v>367.28999999999996</v>
      </c>
      <c r="AE89" s="4">
        <f t="shared" si="11"/>
        <v>374.63579999999996</v>
      </c>
      <c r="AF89" s="8">
        <f t="shared" si="4"/>
        <v>411.23012699999998</v>
      </c>
      <c r="AG89" s="14">
        <f t="shared" si="5"/>
        <v>454.21529999999996</v>
      </c>
      <c r="AH89" s="8">
        <f t="shared" si="6"/>
        <v>494.55598499999996</v>
      </c>
      <c r="AI89" s="25">
        <f t="shared" si="7"/>
        <v>141.68126666666657</v>
      </c>
      <c r="AJ89" s="9">
        <f t="shared" si="8"/>
        <v>0.37818400341522779</v>
      </c>
      <c r="AK89" s="9">
        <f t="shared" si="9"/>
        <v>0.37818400341522779</v>
      </c>
      <c r="AL89" s="9">
        <f t="shared" si="10"/>
        <v>0</v>
      </c>
      <c r="AM89" s="14">
        <f>Forward!AI89*(1+SUM($B89:$B$228))</f>
        <v>205.12720000000002</v>
      </c>
      <c r="AN89" s="14">
        <f>Forward!AJ89*(1+SUM($B89:$B$228))</f>
        <v>307.69080000000002</v>
      </c>
      <c r="AO89" s="14">
        <f>Forward!AK89*(1+SUM($B89:$B$228))</f>
        <v>277.87580000000003</v>
      </c>
      <c r="AP89" s="14">
        <f>Forward!AL89*(1+SUM($B89:$B$228))</f>
        <v>240.90520000000001</v>
      </c>
      <c r="AQ89" s="14">
        <f>Forward!AM89*(1+SUM($B89:$B$228))</f>
        <v>231.36440000000002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Encargos'!$M7-'Swap - Encargos'!$L7)*(1+SUM($B90:$B$228))+('Swap - Encargos'!X7)*(1+SUM($B90:$B$228))</f>
        <v>177.3</v>
      </c>
      <c r="L90" s="4">
        <f>Forward!L90*(1+SUM($B90:$B$228))+(-'Swap - Encargos'!C7-'Swap - Encargos'!$M7-'Swap - Encargos'!$L7)*(1+SUM($B90:$B$228))+('Swap - Encargos'!Y7)*(1+SUM($B90:$B$228))</f>
        <v>235.21799999999996</v>
      </c>
      <c r="M90" s="4">
        <f>Forward!M90*(1+SUM($B90:$B$228))+(-'Swap - Encargos'!D7-'Swap - Encargos'!$M7-'Swap - Encargos'!$L7)*(1+SUM($B90:$B$228))+('Swap - Encargos'!Z7)*(1+SUM($B90:$B$228))</f>
        <v>241.12799999999999</v>
      </c>
      <c r="N90" s="4">
        <f>Forward!N90*(1+SUM($B90:$B$228))+(-'Swap - Encargos'!E7-'Swap - Encargos'!$M7-'Swap - Encargos'!$L7)*(1+SUM($B90:$B$228))+('Swap - Encargos'!AA7)*(1+SUM($B90:$B$228))</f>
        <v>228.126</v>
      </c>
      <c r="O90" s="4">
        <f>Forward!O90*(1+SUM($B90:$B$228))+(-'Swap - Encargos'!F7-'Swap - Encargos'!$M7-'Swap - Encargos'!$L7)*(1+SUM($B90:$B$228))+('Swap - Encargos'!AB7)*(1+SUM($B90:$B$228))</f>
        <v>208.03199999999995</v>
      </c>
      <c r="P90" s="4">
        <f>Forward!P90*(1+SUM($B90:$B$228))+(-'Swap - Encargos'!G7-'Swap - Encargos'!$M7-'Swap - Encargos'!$L7)*(1+SUM($B90:$B$228))+('Swap - Encargos'!AC7)*(1+SUM($B90:$B$228))</f>
        <v>205.66799999999998</v>
      </c>
      <c r="Q90" s="4">
        <f>Forward!Q90*(1+SUM($B90:$B$228))+(-'Swap - Encargos'!H7-'Swap - Encargos'!$M7-'Swap - Encargos'!$L7)*(1+SUM($B90:$B$228))+('Swap - Encargos'!AD7)*(1+SUM($B90:$B$228))</f>
        <v>203.304</v>
      </c>
      <c r="R90" s="4">
        <f>Forward!R90*(1+SUM($B90:$B$228))+(-'Swap - Encargos'!I7-'Swap - Encargos'!$M7-'Swap - Encargos'!$L7)*(1+SUM($B90:$B$228))+('Swap - Encargos'!AE7)*(1+SUM($B90:$B$228))</f>
        <v>198.57599999999999</v>
      </c>
      <c r="S90" s="4">
        <f>Forward!S90*(1+SUM($B90:$B$228))+(-'Swap - Encargos'!J7-'Swap - Encargos'!$M7-'Swap - Encargos'!$L7)*(1+SUM($B90:$B$228))+('Swap - Encargos'!AF7)*(1+SUM($B90:$B$228))</f>
        <v>191.48399999999998</v>
      </c>
      <c r="T90" s="4">
        <f>Forward!T90*(1+SUM($B90:$B$228))+(-'Swap - Encargos'!K7-'Swap - Encargos'!$M7-'Swap - Encargos'!$L7)*(1+SUM($B90:$B$228))+('Swap - Encargos'!AG7)*(1+SUM($B90:$B$228))</f>
        <v>189.12</v>
      </c>
      <c r="U90" s="4">
        <f>Forward!U90*(1+SUM($B90:$B$228))</f>
        <v>0</v>
      </c>
      <c r="V90" s="6"/>
      <c r="W90" s="20">
        <f t="shared" si="0"/>
        <v>223.52933333333331</v>
      </c>
      <c r="X90" s="20">
        <f t="shared" si="1"/>
        <v>190.63541494949501</v>
      </c>
      <c r="Y90" s="23">
        <f t="shared" si="2"/>
        <v>219.852</v>
      </c>
      <c r="Z90" s="23">
        <f t="shared" si="3"/>
        <v>187.55472215151508</v>
      </c>
      <c r="AA90" s="4">
        <f>IF(MONTH($C90)=1,Forward!AA90*(1+SUM($B90:$B$228)),AA89)</f>
        <v>36.594327</v>
      </c>
      <c r="AB90" s="4">
        <f>IF(MONTH($C90)=1,Forward!AB90*(1+SUM($B90:$B$228)),AB89)</f>
        <v>79.579499999999996</v>
      </c>
      <c r="AC90" s="4">
        <f>IF(MONTH($C90)=1,Forward!AC90*(1+SUM($B90:$B$228)),AC89)</f>
        <v>119.920185</v>
      </c>
      <c r="AD90" s="4">
        <f>IF(MONTH($C90)=1,Forward!AD90*(1+SUM($B90:$B$228)),AD89)</f>
        <v>367.28999999999996</v>
      </c>
      <c r="AE90" s="4">
        <f t="shared" si="11"/>
        <v>374.63579999999996</v>
      </c>
      <c r="AF90" s="8">
        <f t="shared" si="4"/>
        <v>411.23012699999998</v>
      </c>
      <c r="AG90" s="14">
        <f t="shared" si="5"/>
        <v>454.21529999999996</v>
      </c>
      <c r="AH90" s="8">
        <f t="shared" si="6"/>
        <v>494.55598499999996</v>
      </c>
      <c r="AI90" s="25">
        <f t="shared" si="7"/>
        <v>151.10646666666665</v>
      </c>
      <c r="AJ90" s="9">
        <f t="shared" si="8"/>
        <v>0.40334230382325093</v>
      </c>
      <c r="AK90" s="9">
        <f t="shared" si="9"/>
        <v>0.40334230382325093</v>
      </c>
      <c r="AL90" s="9">
        <f t="shared" si="10"/>
        <v>0</v>
      </c>
      <c r="AM90" s="14">
        <f>Forward!AI90*(1+SUM($B90:$B$228))</f>
        <v>200.94</v>
      </c>
      <c r="AN90" s="14">
        <f>Forward!AJ90*(1+SUM($B90:$B$228))</f>
        <v>277.77</v>
      </c>
      <c r="AO90" s="14">
        <f>Forward!AK90*(1+SUM($B90:$B$228))</f>
        <v>269.49599999999998</v>
      </c>
      <c r="AP90" s="14">
        <f>Forward!AL90*(1+SUM($B90:$B$228))</f>
        <v>245.85599999999999</v>
      </c>
      <c r="AQ90" s="14">
        <f>Forward!AM90*(1+SUM($B90:$B$228))</f>
        <v>236.39999999999998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Encargos'!$M8-'Swap - Encargos'!$L8)*(1+SUM($B91:$B$228))+('Swap - Encargos'!X8)*(1+SUM($B91:$B$228))</f>
        <v>169.53120000000001</v>
      </c>
      <c r="L91" s="4">
        <f>Forward!L91*(1+SUM($B91:$B$228))+(-'Swap - Encargos'!C8-'Swap - Encargos'!$M8-'Swap - Encargos'!$L8)*(1+SUM($B91:$B$228))+('Swap - Encargos'!Y8)*(1+SUM($B91:$B$228))</f>
        <v>237.81459999999998</v>
      </c>
      <c r="M91" s="4">
        <f>Forward!M91*(1+SUM($B91:$B$228))+(-'Swap - Encargos'!D8-'Swap - Encargos'!$M8-'Swap - Encargos'!$L8)*(1+SUM($B91:$B$228))+('Swap - Encargos'!Z8)*(1+SUM($B91:$B$228))</f>
        <v>235.45999999999998</v>
      </c>
      <c r="N91" s="4">
        <f>Forward!N91*(1+SUM($B91:$B$228))+(-'Swap - Encargos'!E8-'Swap - Encargos'!$M8-'Swap - Encargos'!$L8)*(1+SUM($B91:$B$228))+('Swap - Encargos'!AA8)*(1+SUM($B91:$B$228))</f>
        <v>206.0275</v>
      </c>
      <c r="O91" s="4">
        <f>Forward!O91*(1+SUM($B91:$B$228))+(-'Swap - Encargos'!F8-'Swap - Encargos'!$M8-'Swap - Encargos'!$L8)*(1+SUM($B91:$B$228))+('Swap - Encargos'!AB8)*(1+SUM($B91:$B$228))</f>
        <v>197.78639999999999</v>
      </c>
      <c r="P91" s="4">
        <f>Forward!P91*(1+SUM($B91:$B$228))+(-'Swap - Encargos'!G8-'Swap - Encargos'!$M8-'Swap - Encargos'!$L8)*(1+SUM($B91:$B$228))+('Swap - Encargos'!AC8)*(1+SUM($B91:$B$228))</f>
        <v>198.96370000000002</v>
      </c>
      <c r="Q91" s="4">
        <f>Forward!Q91*(1+SUM($B91:$B$228))+(-'Swap - Encargos'!H8-'Swap - Encargos'!$M8-'Swap - Encargos'!$L8)*(1+SUM($B91:$B$228))+('Swap - Encargos'!AD8)*(1+SUM($B91:$B$228))</f>
        <v>193.07719999999998</v>
      </c>
      <c r="R91" s="4">
        <f>Forward!R91*(1+SUM($B91:$B$228))+(-'Swap - Encargos'!I8-'Swap - Encargos'!$M8-'Swap - Encargos'!$L8)*(1+SUM($B91:$B$228))+('Swap - Encargos'!AE8)*(1+SUM($B91:$B$228))</f>
        <v>191.8999</v>
      </c>
      <c r="S91" s="4">
        <f>Forward!S91*(1+SUM($B91:$B$228))+(-'Swap - Encargos'!J8-'Swap - Encargos'!$M8-'Swap - Encargos'!$L8)*(1+SUM($B91:$B$228))+('Swap - Encargos'!AF8)*(1+SUM($B91:$B$228))</f>
        <v>187.19069999999999</v>
      </c>
      <c r="T91" s="4">
        <f>Forward!T91*(1+SUM($B91:$B$228))+(-'Swap - Encargos'!K8-'Swap - Encargos'!$M8-'Swap - Encargos'!$L8)*(1+SUM($B91:$B$228))+('Swap - Encargos'!AG8)*(1+SUM($B91:$B$228))</f>
        <v>180.12690000000001</v>
      </c>
      <c r="U91" s="4">
        <f>Forward!U91*(1+SUM($B91:$B$228))</f>
        <v>0</v>
      </c>
      <c r="V91" s="6"/>
      <c r="W91" s="20">
        <f t="shared" si="0"/>
        <v>219.33753055555556</v>
      </c>
      <c r="X91" s="20">
        <f t="shared" si="1"/>
        <v>190.63541494949501</v>
      </c>
      <c r="Y91" s="23">
        <f t="shared" si="2"/>
        <v>211.77664833333333</v>
      </c>
      <c r="Z91" s="23">
        <f t="shared" si="3"/>
        <v>187.55472215151508</v>
      </c>
      <c r="AA91" s="4">
        <f>IF(MONTH($C91)=1,Forward!AA91*(1+SUM($B91:$B$228)),AA90)</f>
        <v>36.594327</v>
      </c>
      <c r="AB91" s="4">
        <f>IF(MONTH($C91)=1,Forward!AB91*(1+SUM($B91:$B$228)),AB90)</f>
        <v>79.579499999999996</v>
      </c>
      <c r="AC91" s="4">
        <f>IF(MONTH($C91)=1,Forward!AC91*(1+SUM($B91:$B$228)),AC90)</f>
        <v>119.920185</v>
      </c>
      <c r="AD91" s="4">
        <f>IF(MONTH($C91)=1,Forward!AD91*(1+SUM($B91:$B$228)),AD90)</f>
        <v>367.28999999999996</v>
      </c>
      <c r="AE91" s="4">
        <f t="shared" si="11"/>
        <v>374.63579999999996</v>
      </c>
      <c r="AF91" s="8">
        <f t="shared" si="4"/>
        <v>411.23012699999998</v>
      </c>
      <c r="AG91" s="14">
        <f t="shared" si="5"/>
        <v>454.21529999999996</v>
      </c>
      <c r="AH91" s="8">
        <f t="shared" si="6"/>
        <v>494.55598499999996</v>
      </c>
      <c r="AI91" s="25">
        <f t="shared" si="7"/>
        <v>155.2982694444444</v>
      </c>
      <c r="AJ91" s="9">
        <f t="shared" si="8"/>
        <v>0.4145313113280803</v>
      </c>
      <c r="AK91" s="9">
        <f t="shared" si="9"/>
        <v>0.4145313113280803</v>
      </c>
      <c r="AL91" s="9">
        <f t="shared" si="10"/>
        <v>0</v>
      </c>
      <c r="AM91" s="14">
        <f>Forward!AI91*(1+SUM($B91:$B$228))</f>
        <v>193.0772</v>
      </c>
      <c r="AN91" s="14">
        <f>Forward!AJ91*(1+SUM($B91:$B$228))</f>
        <v>273.1336</v>
      </c>
      <c r="AO91" s="14">
        <f>Forward!AK91*(1+SUM($B91:$B$228))</f>
        <v>262.53789999999998</v>
      </c>
      <c r="AP91" s="14">
        <f>Forward!AL91*(1+SUM($B91:$B$228))</f>
        <v>237.81460000000001</v>
      </c>
      <c r="AQ91" s="14">
        <f>Forward!AM91*(1+SUM($B91:$B$228))</f>
        <v>228.39619999999999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Encargos'!$M9-'Swap - Encargos'!$L9)*(1+SUM($B92:$B$228))+('Swap - Encargos'!X9)*(1+SUM($B92:$B$228))</f>
        <v>88.965600000000009</v>
      </c>
      <c r="L92" s="4">
        <f>Forward!L92*(1+SUM($B92:$B$228))+(-'Swap - Encargos'!C9-'Swap - Encargos'!$M9-'Swap - Encargos'!$L9)*(1+SUM($B92:$B$228))+('Swap - Encargos'!Y9)*(1+SUM($B92:$B$228))</f>
        <v>222.41400000000002</v>
      </c>
      <c r="M92" s="4">
        <f>Forward!M92*(1+SUM($B92:$B$228))+(-'Swap - Encargos'!D9-'Swap - Encargos'!$M9-'Swap - Encargos'!$L9)*(1+SUM($B92:$B$228))+('Swap - Encargos'!Z9)*(1+SUM($B92:$B$228))</f>
        <v>224.7552</v>
      </c>
      <c r="N92" s="4">
        <f>Forward!N92*(1+SUM($B92:$B$228))+(-'Swap - Encargos'!E9-'Swap - Encargos'!$M9-'Swap - Encargos'!$L9)*(1+SUM($B92:$B$228))+('Swap - Encargos'!AA9)*(1+SUM($B92:$B$228))</f>
        <v>211.87860000000003</v>
      </c>
      <c r="O92" s="4">
        <f>Forward!O92*(1+SUM($B92:$B$228))+(-'Swap - Encargos'!F9-'Swap - Encargos'!$M9-'Swap - Encargos'!$L9)*(1+SUM($B92:$B$228))+('Swap - Encargos'!AB9)*(1+SUM($B92:$B$228))</f>
        <v>197.83140000000003</v>
      </c>
      <c r="P92" s="4">
        <f>Forward!P92*(1+SUM($B92:$B$228))+(-'Swap - Encargos'!G9-'Swap - Encargos'!$M9-'Swap - Encargos'!$L9)*(1+SUM($B92:$B$228))+('Swap - Encargos'!AC9)*(1+SUM($B92:$B$228))</f>
        <v>199.00200000000001</v>
      </c>
      <c r="Q92" s="4">
        <f>Forward!Q92*(1+SUM($B92:$B$228))+(-'Swap - Encargos'!H9-'Swap - Encargos'!$M9-'Swap - Encargos'!$L9)*(1+SUM($B92:$B$228))+('Swap - Encargos'!AD9)*(1+SUM($B92:$B$228))</f>
        <v>194.31960000000001</v>
      </c>
      <c r="R92" s="4">
        <f>Forward!R92*(1+SUM($B92:$B$228))+(-'Swap - Encargos'!I9-'Swap - Encargos'!$M9-'Swap - Encargos'!$L9)*(1+SUM($B92:$B$228))+('Swap - Encargos'!AE9)*(1+SUM($B92:$B$228))</f>
        <v>189.63720000000001</v>
      </c>
      <c r="S92" s="4">
        <f>Forward!S92*(1+SUM($B92:$B$228))+(-'Swap - Encargos'!J9-'Swap - Encargos'!$M9-'Swap - Encargos'!$L9)*(1+SUM($B92:$B$228))+('Swap - Encargos'!AF9)*(1+SUM($B92:$B$228))</f>
        <v>184.95480000000003</v>
      </c>
      <c r="T92" s="4">
        <f>Forward!T92*(1+SUM($B92:$B$228))+(-'Swap - Encargos'!K9-'Swap - Encargos'!$M9-'Swap - Encargos'!$L9)*(1+SUM($B92:$B$228))+('Swap - Encargos'!AG9)*(1+SUM($B92:$B$228))</f>
        <v>181.44300000000001</v>
      </c>
      <c r="U92" s="4">
        <f>Forward!U92*(1+SUM($B92:$B$228))</f>
        <v>0</v>
      </c>
      <c r="V92" s="6"/>
      <c r="W92" s="20">
        <f t="shared" si="0"/>
        <v>199.19710000000001</v>
      </c>
      <c r="X92" s="20">
        <f t="shared" si="1"/>
        <v>190.63541494949501</v>
      </c>
      <c r="Y92" s="23">
        <f t="shared" si="2"/>
        <v>200.17260000000002</v>
      </c>
      <c r="Z92" s="23">
        <f t="shared" si="3"/>
        <v>187.55472215151508</v>
      </c>
      <c r="AA92" s="4">
        <f>IF(MONTH($C92)=1,Forward!AA92*(1+SUM($B92:$B$228)),AA91)</f>
        <v>36.594327</v>
      </c>
      <c r="AB92" s="4">
        <f>IF(MONTH($C92)=1,Forward!AB92*(1+SUM($B92:$B$228)),AB91)</f>
        <v>79.579499999999996</v>
      </c>
      <c r="AC92" s="4">
        <f>IF(MONTH($C92)=1,Forward!AC92*(1+SUM($B92:$B$228)),AC91)</f>
        <v>119.920185</v>
      </c>
      <c r="AD92" s="4">
        <f>IF(MONTH($C92)=1,Forward!AD92*(1+SUM($B92:$B$228)),AD91)</f>
        <v>367.28999999999996</v>
      </c>
      <c r="AE92" s="4">
        <f t="shared" si="11"/>
        <v>374.63579999999996</v>
      </c>
      <c r="AF92" s="8">
        <f t="shared" si="4"/>
        <v>411.23012699999998</v>
      </c>
      <c r="AG92" s="14">
        <f t="shared" si="5"/>
        <v>454.21529999999996</v>
      </c>
      <c r="AH92" s="8">
        <f t="shared" si="6"/>
        <v>494.55598499999996</v>
      </c>
      <c r="AI92" s="25">
        <f t="shared" si="7"/>
        <v>175.43869999999995</v>
      </c>
      <c r="AJ92" s="9">
        <f t="shared" si="8"/>
        <v>0.468291337880683</v>
      </c>
      <c r="AK92" s="9">
        <f t="shared" si="9"/>
        <v>0.468291337880683</v>
      </c>
      <c r="AL92" s="9">
        <f t="shared" si="10"/>
        <v>0</v>
      </c>
      <c r="AM92" s="14">
        <f>Forward!AI92*(1+SUM($B92:$B$228))</f>
        <v>113.54820000000001</v>
      </c>
      <c r="AN92" s="14">
        <f>Forward!AJ92*(1+SUM($B92:$B$228))</f>
        <v>254.02020000000002</v>
      </c>
      <c r="AO92" s="14">
        <f>Forward!AK92*(1+SUM($B92:$B$228))</f>
        <v>254.02020000000002</v>
      </c>
      <c r="AP92" s="14">
        <f>Forward!AL92*(1+SUM($B92:$B$228))</f>
        <v>237.63180000000003</v>
      </c>
      <c r="AQ92" s="14">
        <f>Forward!AM92*(1+SUM($B92:$B$228))</f>
        <v>228.26700000000002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Encargos'!$M10-'Swap - Encargos'!$L10)*(1+SUM($B93:$B$228))+('Swap - Encargos'!X10)*(1+SUM($B93:$B$228))</f>
        <v>104.7886</v>
      </c>
      <c r="L93" s="4">
        <f>Forward!L93*(1+SUM($B93:$B$228))+(-'Swap - Encargos'!C10-'Swap - Encargos'!$M10-'Swap - Encargos'!$L10)*(1+SUM($B93:$B$228))+('Swap - Encargos'!Y10)*(1+SUM($B93:$B$228))</f>
        <v>213.10939999999999</v>
      </c>
      <c r="M93" s="4">
        <f>Forward!M93*(1+SUM($B93:$B$228))+(-'Swap - Encargos'!D10-'Swap - Encargos'!$M10-'Swap - Encargos'!$L10)*(1+SUM($B93:$B$228))+('Swap - Encargos'!Z10)*(1+SUM($B93:$B$228))</f>
        <v>214.2868</v>
      </c>
      <c r="N93" s="4">
        <f>Forward!N93*(1+SUM($B93:$B$228))+(-'Swap - Encargos'!E10-'Swap - Encargos'!$M10-'Swap - Encargos'!$L10)*(1+SUM($B93:$B$228))+('Swap - Encargos'!AA10)*(1+SUM($B93:$B$228))</f>
        <v>202.5128</v>
      </c>
      <c r="O93" s="4">
        <f>Forward!O93*(1+SUM($B93:$B$228))+(-'Swap - Encargos'!F10-'Swap - Encargos'!$M10-'Swap - Encargos'!$L10)*(1+SUM($B93:$B$228))+('Swap - Encargos'!AB10)*(1+SUM($B93:$B$228))</f>
        <v>198.98059999999998</v>
      </c>
      <c r="P93" s="4">
        <f>Forward!P93*(1+SUM($B93:$B$228))+(-'Swap - Encargos'!G10-'Swap - Encargos'!$M10-'Swap - Encargos'!$L10)*(1+SUM($B93:$B$228))+('Swap - Encargos'!AC10)*(1+SUM($B93:$B$228))</f>
        <v>193.09360000000001</v>
      </c>
      <c r="Q93" s="4">
        <f>Forward!Q93*(1+SUM($B93:$B$228))+(-'Swap - Encargos'!H10-'Swap - Encargos'!$M10-'Swap - Encargos'!$L10)*(1+SUM($B93:$B$228))+('Swap - Encargos'!AD10)*(1+SUM($B93:$B$228))</f>
        <v>195.44839999999999</v>
      </c>
      <c r="R93" s="4">
        <f>Forward!R93*(1+SUM($B93:$B$228))+(-'Swap - Encargos'!I10-'Swap - Encargos'!$M10-'Swap - Encargos'!$L10)*(1+SUM($B93:$B$228))+('Swap - Encargos'!AE10)*(1+SUM($B93:$B$228))</f>
        <v>188.38399999999999</v>
      </c>
      <c r="S93" s="4">
        <f>Forward!S93*(1+SUM($B93:$B$228))+(-'Swap - Encargos'!J10-'Swap - Encargos'!$M10-'Swap - Encargos'!$L10)*(1+SUM($B93:$B$228))+('Swap - Encargos'!AF10)*(1+SUM($B93:$B$228))</f>
        <v>178.9648</v>
      </c>
      <c r="T93" s="4">
        <f>Forward!T93*(1+SUM($B93:$B$228))+(-'Swap - Encargos'!K10-'Swap - Encargos'!$M10-'Swap - Encargos'!$L10)*(1+SUM($B93:$B$228))+('Swap - Encargos'!AG10)*(1+SUM($B93:$B$228))</f>
        <v>175.43259999999998</v>
      </c>
      <c r="U93" s="4">
        <f>Forward!U93*(1+SUM($B93:$B$228))</f>
        <v>0</v>
      </c>
      <c r="V93" s="6"/>
      <c r="W93" s="20">
        <f t="shared" si="0"/>
        <v>196.39686111111112</v>
      </c>
      <c r="X93" s="20">
        <f t="shared" si="1"/>
        <v>190.63541494949501</v>
      </c>
      <c r="Y93" s="23">
        <f t="shared" si="2"/>
        <v>197.03789000000003</v>
      </c>
      <c r="Z93" s="23">
        <f t="shared" si="3"/>
        <v>187.55472215151508</v>
      </c>
      <c r="AA93" s="4">
        <f>IF(MONTH($C93)=1,Forward!AA93*(1+SUM($B93:$B$228)),AA92)</f>
        <v>36.594327</v>
      </c>
      <c r="AB93" s="4">
        <f>IF(MONTH($C93)=1,Forward!AB93*(1+SUM($B93:$B$228)),AB92)</f>
        <v>79.579499999999996</v>
      </c>
      <c r="AC93" s="4">
        <f>IF(MONTH($C93)=1,Forward!AC93*(1+SUM($B93:$B$228)),AC92)</f>
        <v>119.920185</v>
      </c>
      <c r="AD93" s="4">
        <f>IF(MONTH($C93)=1,Forward!AD93*(1+SUM($B93:$B$228)),AD92)</f>
        <v>367.28999999999996</v>
      </c>
      <c r="AE93" s="4">
        <f t="shared" si="11"/>
        <v>374.63579999999996</v>
      </c>
      <c r="AF93" s="8">
        <f t="shared" si="4"/>
        <v>411.23012699999998</v>
      </c>
      <c r="AG93" s="14">
        <f t="shared" si="5"/>
        <v>454.21529999999996</v>
      </c>
      <c r="AH93" s="8">
        <f t="shared" si="6"/>
        <v>494.55598499999996</v>
      </c>
      <c r="AI93" s="25">
        <f t="shared" si="7"/>
        <v>178.23893888888884</v>
      </c>
      <c r="AJ93" s="9">
        <f t="shared" si="8"/>
        <v>0.47576590087997156</v>
      </c>
      <c r="AK93" s="9">
        <f t="shared" si="9"/>
        <v>0.47576590087997156</v>
      </c>
      <c r="AL93" s="9">
        <f t="shared" si="10"/>
        <v>0</v>
      </c>
      <c r="AM93" s="14">
        <f>Forward!AI93*(1+SUM($B93:$B$228))</f>
        <v>116.5626</v>
      </c>
      <c r="AN93" s="14">
        <f>Forward!AJ93*(1+SUM($B93:$B$228))</f>
        <v>239.01220000000001</v>
      </c>
      <c r="AO93" s="14">
        <f>Forward!AK93*(1+SUM($B93:$B$228))</f>
        <v>244.89920000000001</v>
      </c>
      <c r="AP93" s="14">
        <f>Forward!AL93*(1+SUM($B93:$B$228))</f>
        <v>233.12520000000001</v>
      </c>
      <c r="AQ93" s="14">
        <f>Forward!AM93*(1+SUM($B93:$B$228))</f>
        <v>223.70599999999999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Encargos'!$M11-'Swap - Encargos'!$L11)*(1+SUM($B94:$B$228))+('Swap - Encargos'!X11)*(1+SUM($B94:$B$228))</f>
        <v>127.54800000000002</v>
      </c>
      <c r="L94" s="4">
        <f>Forward!L94*(1+SUM($B94:$B$228))+(-'Swap - Encargos'!C11-'Swap - Encargos'!$M11-'Swap - Encargos'!$L11)*(1+SUM($B94:$B$228))+('Swap - Encargos'!Y11)*(1+SUM($B94:$B$228))</f>
        <v>194.86500000000001</v>
      </c>
      <c r="M94" s="4">
        <f>Forward!M94*(1+SUM($B94:$B$228))+(-'Swap - Encargos'!D11-'Swap - Encargos'!$M11-'Swap - Encargos'!$L11)*(1+SUM($B94:$B$228))+('Swap - Encargos'!Z11)*(1+SUM($B94:$B$228))</f>
        <v>214.94200000000001</v>
      </c>
      <c r="N94" s="4">
        <f>Forward!N94*(1+SUM($B94:$B$228))+(-'Swap - Encargos'!E11-'Swap - Encargos'!$M11-'Swap - Encargos'!$L11)*(1+SUM($B94:$B$228))+('Swap - Encargos'!AA11)*(1+SUM($B94:$B$228))</f>
        <v>211.39900000000003</v>
      </c>
      <c r="O94" s="4">
        <f>Forward!O94*(1+SUM($B94:$B$228))+(-'Swap - Encargos'!F11-'Swap - Encargos'!$M11-'Swap - Encargos'!$L11)*(1+SUM($B94:$B$228))+('Swap - Encargos'!AB11)*(1+SUM($B94:$B$228))</f>
        <v>199.589</v>
      </c>
      <c r="P94" s="4">
        <f>Forward!P94*(1+SUM($B94:$B$228))+(-'Swap - Encargos'!G11-'Swap - Encargos'!$M11-'Swap - Encargos'!$L11)*(1+SUM($B94:$B$228))+('Swap - Encargos'!AC11)*(1+SUM($B94:$B$228))</f>
        <v>196.04599999999999</v>
      </c>
      <c r="Q94" s="4">
        <f>Forward!Q94*(1+SUM($B94:$B$228))+(-'Swap - Encargos'!H11-'Swap - Encargos'!$M11-'Swap - Encargos'!$L11)*(1+SUM($B94:$B$228))+('Swap - Encargos'!AD11)*(1+SUM($B94:$B$228))</f>
        <v>191.322</v>
      </c>
      <c r="R94" s="4">
        <f>Forward!R94*(1+SUM($B94:$B$228))+(-'Swap - Encargos'!I11-'Swap - Encargos'!$M11-'Swap - Encargos'!$L11)*(1+SUM($B94:$B$228))+('Swap - Encargos'!AE11)*(1+SUM($B94:$B$228))</f>
        <v>183.05500000000001</v>
      </c>
      <c r="S94" s="4">
        <f>Forward!S94*(1+SUM($B94:$B$228))+(-'Swap - Encargos'!J11-'Swap - Encargos'!$M11-'Swap - Encargos'!$L11)*(1+SUM($B94:$B$228))+('Swap - Encargos'!AF11)*(1+SUM($B94:$B$228))</f>
        <v>179.512</v>
      </c>
      <c r="T94" s="4">
        <f>Forward!T94*(1+SUM($B94:$B$228))+(-'Swap - Encargos'!K11-'Swap - Encargos'!$M11-'Swap - Encargos'!$L11)*(1+SUM($B94:$B$228))+('Swap - Encargos'!AG11)*(1+SUM($B94:$B$228))</f>
        <v>174.78800000000001</v>
      </c>
      <c r="U94" s="4">
        <f>Forward!U94*(1+SUM($B94:$B$228))</f>
        <v>0</v>
      </c>
      <c r="V94" s="6"/>
      <c r="W94" s="20">
        <f t="shared" si="0"/>
        <v>197.75188888888889</v>
      </c>
      <c r="X94" s="20">
        <f t="shared" si="1"/>
        <v>190.63541494949501</v>
      </c>
      <c r="Y94" s="23">
        <f t="shared" si="2"/>
        <v>198.80166666666668</v>
      </c>
      <c r="Z94" s="23">
        <f t="shared" si="3"/>
        <v>187.55472215151508</v>
      </c>
      <c r="AA94" s="4">
        <f>IF(MONTH($C94)=1,Forward!AA94*(1+SUM($B94:$B$228)),AA93)</f>
        <v>36.594327</v>
      </c>
      <c r="AB94" s="4">
        <f>IF(MONTH($C94)=1,Forward!AB94*(1+SUM($B94:$B$228)),AB93)</f>
        <v>79.579499999999996</v>
      </c>
      <c r="AC94" s="4">
        <f>IF(MONTH($C94)=1,Forward!AC94*(1+SUM($B94:$B$228)),AC93)</f>
        <v>119.920185</v>
      </c>
      <c r="AD94" s="4">
        <f>IF(MONTH($C94)=1,Forward!AD94*(1+SUM($B94:$B$228)),AD93)</f>
        <v>367.28999999999996</v>
      </c>
      <c r="AE94" s="4">
        <f t="shared" si="11"/>
        <v>374.63579999999996</v>
      </c>
      <c r="AF94" s="8">
        <f t="shared" si="4"/>
        <v>411.23012699999998</v>
      </c>
      <c r="AG94" s="14">
        <f t="shared" si="5"/>
        <v>454.21529999999996</v>
      </c>
      <c r="AH94" s="8">
        <f t="shared" si="6"/>
        <v>494.55598499999996</v>
      </c>
      <c r="AI94" s="25">
        <f t="shared" si="7"/>
        <v>176.88391111111108</v>
      </c>
      <c r="AJ94" s="9">
        <f t="shared" si="8"/>
        <v>0.47214898071970457</v>
      </c>
      <c r="AK94" s="9">
        <f t="shared" si="9"/>
        <v>0.47214898071970457</v>
      </c>
      <c r="AL94" s="9">
        <f t="shared" si="10"/>
        <v>0</v>
      </c>
      <c r="AM94" s="14">
        <f>Forward!AI94*(1+SUM($B94:$B$228))</f>
        <v>140.53900000000002</v>
      </c>
      <c r="AN94" s="14">
        <f>Forward!AJ94*(1+SUM($B94:$B$228))</f>
        <v>232.65700000000001</v>
      </c>
      <c r="AO94" s="14">
        <f>Forward!AK94*(1+SUM($B94:$B$228))</f>
        <v>240.92400000000001</v>
      </c>
      <c r="AP94" s="14">
        <f>Forward!AL94*(1+SUM($B94:$B$228))</f>
        <v>236.20000000000002</v>
      </c>
      <c r="AQ94" s="14">
        <f>Forward!AM94*(1+SUM($B94:$B$228))</f>
        <v>226.75200000000001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Encargos'!$M12-'Swap - Encargos'!$L12)*(1+SUM($B95:$B$228))+('Swap - Encargos'!X12)*(1+SUM($B95:$B$228))</f>
        <v>104.1832</v>
      </c>
      <c r="L95" s="4">
        <f>Forward!L95*(1+SUM($B95:$B$228))+(-'Swap - Encargos'!C12-'Swap - Encargos'!$M12-'Swap - Encargos'!$L12)*(1+SUM($B95:$B$228))+('Swap - Encargos'!Y12)*(1+SUM($B95:$B$228))</f>
        <v>165.74599999999998</v>
      </c>
      <c r="M95" s="4">
        <f>Forward!M95*(1+SUM($B95:$B$228))+(-'Swap - Encargos'!D12-'Swap - Encargos'!$M12-'Swap - Encargos'!$L12)*(1+SUM($B95:$B$228))+('Swap - Encargos'!Z12)*(1+SUM($B95:$B$228))</f>
        <v>188.24010000000001</v>
      </c>
      <c r="N95" s="4">
        <f>Forward!N95*(1+SUM($B95:$B$228))+(-'Swap - Encargos'!E12-'Swap - Encargos'!$M12-'Swap - Encargos'!$L12)*(1+SUM($B95:$B$228))+('Swap - Encargos'!AA12)*(1+SUM($B95:$B$228))</f>
        <v>192.97570000000002</v>
      </c>
      <c r="O95" s="4">
        <f>Forward!O95*(1+SUM($B95:$B$228))+(-'Swap - Encargos'!F12-'Swap - Encargos'!$M12-'Swap - Encargos'!$L12)*(1+SUM($B95:$B$228))+('Swap - Encargos'!AB12)*(1+SUM($B95:$B$228))</f>
        <v>187.05619999999999</v>
      </c>
      <c r="P95" s="4">
        <f>Forward!P95*(1+SUM($B95:$B$228))+(-'Swap - Encargos'!G12-'Swap - Encargos'!$M12-'Swap - Encargos'!$L12)*(1+SUM($B95:$B$228))+('Swap - Encargos'!AC12)*(1+SUM($B95:$B$228))</f>
        <v>182.32060000000001</v>
      </c>
      <c r="Q95" s="4">
        <f>Forward!Q95*(1+SUM($B95:$B$228))+(-'Swap - Encargos'!H12-'Swap - Encargos'!$M12-'Swap - Encargos'!$L12)*(1+SUM($B95:$B$228))+('Swap - Encargos'!AD12)*(1+SUM($B95:$B$228))</f>
        <v>178.7689</v>
      </c>
      <c r="R95" s="4">
        <f>Forward!R95*(1+SUM($B95:$B$228))+(-'Swap - Encargos'!I12-'Swap - Encargos'!$M12-'Swap - Encargos'!$L12)*(1+SUM($B95:$B$228))+('Swap - Encargos'!AE12)*(1+SUM($B95:$B$228))</f>
        <v>175.21720000000002</v>
      </c>
      <c r="S95" s="4">
        <f>Forward!S95*(1+SUM($B95:$B$228))+(-'Swap - Encargos'!J12-'Swap - Encargos'!$M12-'Swap - Encargos'!$L12)*(1+SUM($B95:$B$228))+('Swap - Encargos'!AF12)*(1+SUM($B95:$B$228))</f>
        <v>171.66549999999998</v>
      </c>
      <c r="T95" s="4">
        <f>Forward!T95*(1+SUM($B95:$B$228))+(-'Swap - Encargos'!K12-'Swap - Encargos'!$M12-'Swap - Encargos'!$L12)*(1+SUM($B95:$B$228))+('Swap - Encargos'!AG12)*(1+SUM($B95:$B$228))</f>
        <v>166.92989999999998</v>
      </c>
      <c r="U95" s="4">
        <f>Forward!U95*(1+SUM($B95:$B$228))</f>
        <v>0</v>
      </c>
      <c r="V95" s="6"/>
      <c r="W95" s="20">
        <f t="shared" si="0"/>
        <v>174.92122499999999</v>
      </c>
      <c r="X95" s="20">
        <f t="shared" si="1"/>
        <v>190.63541494949501</v>
      </c>
      <c r="Y95" s="23">
        <f t="shared" si="2"/>
        <v>179.36084999999997</v>
      </c>
      <c r="Z95" s="23">
        <f t="shared" si="3"/>
        <v>187.55472215151508</v>
      </c>
      <c r="AA95" s="4">
        <f>IF(MONTH($C95)=1,Forward!AA95*(1+SUM($B95:$B$228)),AA94)</f>
        <v>36.594327</v>
      </c>
      <c r="AB95" s="4">
        <f>IF(MONTH($C95)=1,Forward!AB95*(1+SUM($B95:$B$228)),AB94)</f>
        <v>79.579499999999996</v>
      </c>
      <c r="AC95" s="4">
        <f>IF(MONTH($C95)=1,Forward!AC95*(1+SUM($B95:$B$228)),AC94)</f>
        <v>119.920185</v>
      </c>
      <c r="AD95" s="4">
        <f>IF(MONTH($C95)=1,Forward!AD95*(1+SUM($B95:$B$228)),AD94)</f>
        <v>367.28999999999996</v>
      </c>
      <c r="AE95" s="4">
        <f t="shared" si="11"/>
        <v>374.63579999999996</v>
      </c>
      <c r="AF95" s="8">
        <f t="shared" si="4"/>
        <v>411.23012699999998</v>
      </c>
      <c r="AG95" s="14">
        <f t="shared" si="5"/>
        <v>454.21529999999996</v>
      </c>
      <c r="AH95" s="8">
        <f t="shared" si="6"/>
        <v>494.55598499999996</v>
      </c>
      <c r="AI95" s="25">
        <f t="shared" si="7"/>
        <v>199.71457499999997</v>
      </c>
      <c r="AJ95" s="9">
        <f t="shared" si="8"/>
        <v>0.53308993694676265</v>
      </c>
      <c r="AK95" s="9">
        <f t="shared" si="9"/>
        <v>0.53308993694676265</v>
      </c>
      <c r="AL95" s="9">
        <f t="shared" si="10"/>
        <v>0</v>
      </c>
      <c r="AM95" s="14">
        <f>Forward!AI95*(1+SUM($B95:$B$228))</f>
        <v>112.4705</v>
      </c>
      <c r="AN95" s="14">
        <f>Forward!AJ95*(1+SUM($B95:$B$228))</f>
        <v>195.34350000000001</v>
      </c>
      <c r="AO95" s="14">
        <f>Forward!AK95*(1+SUM($B95:$B$228))</f>
        <v>219.0215</v>
      </c>
      <c r="AP95" s="14">
        <f>Forward!AL95*(1+SUM($B95:$B$228))</f>
        <v>219.0215</v>
      </c>
      <c r="AQ95" s="14">
        <f>Forward!AM95*(1+SUM($B95:$B$228))</f>
        <v>209.55029999999999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Encargos'!$M13-'Swap - Encargos'!$L13)*(1+SUM($B96:$B$228))+('Swap - Encargos'!X13)*(1+SUM($B96:$B$228))</f>
        <v>96.596000000000004</v>
      </c>
      <c r="L96" s="4">
        <f>Forward!L96*(1+SUM($B96:$B$228))+(-'Swap - Encargos'!C13-'Swap - Encargos'!$M13-'Swap - Encargos'!$L13)*(1+SUM($B96:$B$228))+('Swap - Encargos'!Y13)*(1+SUM($B96:$B$228))</f>
        <v>116.62199999999999</v>
      </c>
      <c r="M96" s="4">
        <f>Forward!M96*(1+SUM($B96:$B$228))+(-'Swap - Encargos'!D13-'Swap - Encargos'!$M13-'Swap - Encargos'!$L13)*(1+SUM($B96:$B$228))+('Swap - Encargos'!Z13)*(1+SUM($B96:$B$228))</f>
        <v>162.56399999999996</v>
      </c>
      <c r="N96" s="4">
        <f>Forward!N96*(1+SUM($B96:$B$228))+(-'Swap - Encargos'!E13-'Swap - Encargos'!$M13-'Swap - Encargos'!$L13)*(1+SUM($B96:$B$228))+('Swap - Encargos'!AA13)*(1+SUM($B96:$B$228))</f>
        <v>174.34399999999999</v>
      </c>
      <c r="O96" s="4">
        <f>Forward!O96*(1+SUM($B96:$B$228))+(-'Swap - Encargos'!F13-'Swap - Encargos'!$M13-'Swap - Encargos'!$L13)*(1+SUM($B96:$B$228))+('Swap - Encargos'!AB13)*(1+SUM($B96:$B$228))</f>
        <v>168.45399999999998</v>
      </c>
      <c r="P96" s="4">
        <f>Forward!P96*(1+SUM($B96:$B$228))+(-'Swap - Encargos'!G13-'Swap - Encargos'!$M13-'Swap - Encargos'!$L13)*(1+SUM($B96:$B$228))+('Swap - Encargos'!AC13)*(1+SUM($B96:$B$228))</f>
        <v>179.05599999999998</v>
      </c>
      <c r="Q96" s="4">
        <f>Forward!Q96*(1+SUM($B96:$B$228))+(-'Swap - Encargos'!H13-'Swap - Encargos'!$M13-'Swap - Encargos'!$L13)*(1+SUM($B96:$B$228))+('Swap - Encargos'!AD13)*(1+SUM($B96:$B$228))</f>
        <v>175.52199999999999</v>
      </c>
      <c r="R96" s="4">
        <f>Forward!R96*(1+SUM($B96:$B$228))+(-'Swap - Encargos'!I13-'Swap - Encargos'!$M13-'Swap - Encargos'!$L13)*(1+SUM($B96:$B$228))+('Swap - Encargos'!AE13)*(1+SUM($B96:$B$228))</f>
        <v>175.52199999999996</v>
      </c>
      <c r="S96" s="4">
        <f>Forward!S96*(1+SUM($B96:$B$228))+(-'Swap - Encargos'!J13-'Swap - Encargos'!$M13-'Swap - Encargos'!$L13)*(1+SUM($B96:$B$228))+('Swap - Encargos'!AF13)*(1+SUM($B96:$B$228))</f>
        <v>169.63200000000001</v>
      </c>
      <c r="T96" s="4">
        <f>Forward!T96*(1+SUM($B96:$B$228))+(-'Swap - Encargos'!K13-'Swap - Encargos'!$M13-'Swap - Encargos'!$L13)*(1+SUM($B96:$B$228))+('Swap - Encargos'!AG13)*(1+SUM($B96:$B$228))</f>
        <v>163.74199999999999</v>
      </c>
      <c r="U96" s="4">
        <f>Forward!U96*(1+SUM($B96:$B$228))</f>
        <v>0</v>
      </c>
      <c r="V96" s="6"/>
      <c r="W96" s="20">
        <f t="shared" si="0"/>
        <v>146.85733333333332</v>
      </c>
      <c r="X96" s="20">
        <f t="shared" si="1"/>
        <v>190.63541494949501</v>
      </c>
      <c r="Y96" s="23">
        <f t="shared" si="2"/>
        <v>157.45933333333332</v>
      </c>
      <c r="Z96" s="23">
        <f t="shared" si="3"/>
        <v>187.55472215151508</v>
      </c>
      <c r="AA96" s="4">
        <f>IF(MONTH($C96)=1,Forward!AA96*(1+SUM($B96:$B$228)),AA95)</f>
        <v>36.594327</v>
      </c>
      <c r="AB96" s="4">
        <f>IF(MONTH($C96)=1,Forward!AB96*(1+SUM($B96:$B$228)),AB95)</f>
        <v>79.579499999999996</v>
      </c>
      <c r="AC96" s="4">
        <f>IF(MONTH($C96)=1,Forward!AC96*(1+SUM($B96:$B$228)),AC95)</f>
        <v>119.920185</v>
      </c>
      <c r="AD96" s="4">
        <f>IF(MONTH($C96)=1,Forward!AD96*(1+SUM($B96:$B$228)),AD95)</f>
        <v>367.28999999999996</v>
      </c>
      <c r="AE96" s="4">
        <f t="shared" si="11"/>
        <v>374.63579999999996</v>
      </c>
      <c r="AF96" s="8">
        <f t="shared" si="4"/>
        <v>411.23012699999998</v>
      </c>
      <c r="AG96" s="14">
        <f t="shared" si="5"/>
        <v>454.21529999999996</v>
      </c>
      <c r="AH96" s="8">
        <f t="shared" si="6"/>
        <v>494.55598499999996</v>
      </c>
      <c r="AI96" s="25">
        <f t="shared" si="7"/>
        <v>227.77846666666665</v>
      </c>
      <c r="AJ96" s="9">
        <f t="shared" si="8"/>
        <v>0.60799973378589733</v>
      </c>
      <c r="AK96" s="9">
        <f t="shared" si="9"/>
        <v>0.60799973378589733</v>
      </c>
      <c r="AL96" s="9">
        <f t="shared" si="10"/>
        <v>0</v>
      </c>
      <c r="AM96" s="14">
        <f>Forward!AI96*(1+SUM($B96:$B$228))</f>
        <v>106.02</v>
      </c>
      <c r="AN96" s="14">
        <f>Forward!AJ96*(1+SUM($B96:$B$228))</f>
        <v>142.53799999999998</v>
      </c>
      <c r="AO96" s="14">
        <f>Forward!AK96*(1+SUM($B96:$B$228))</f>
        <v>192.01399999999998</v>
      </c>
      <c r="AP96" s="14">
        <f>Forward!AL96*(1+SUM($B96:$B$228))</f>
        <v>203.79399999999998</v>
      </c>
      <c r="AQ96" s="14">
        <f>Forward!AM96*(1+SUM($B96:$B$228))</f>
        <v>194.36999999999998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Encargos'!$M14-'Swap - Encargos'!$L14)*(1+SUM($B97:$B$228))+('Swap - Encargos'!X14)*(1+SUM($B97:$B$228))</f>
        <v>100.9554</v>
      </c>
      <c r="L97" s="4">
        <f>Forward!L97*(1+SUM($B97:$B$228))+(-'Swap - Encargos'!C14-'Swap - Encargos'!$M14-'Swap - Encargos'!$L14)*(1+SUM($B97:$B$228))+('Swap - Encargos'!Y14)*(1+SUM($B97:$B$228))</f>
        <v>112.69439999999999</v>
      </c>
      <c r="M97" s="4">
        <f>Forward!M97*(1+SUM($B97:$B$228))+(-'Swap - Encargos'!D14-'Swap - Encargos'!$M14-'Swap - Encargos'!$L14)*(1+SUM($B97:$B$228))+('Swap - Encargos'!Z14)*(1+SUM($B97:$B$228))</f>
        <v>156.12869999999998</v>
      </c>
      <c r="N97" s="4">
        <f>Forward!N97*(1+SUM($B97:$B$228))+(-'Swap - Encargos'!E14-'Swap - Encargos'!$M14-'Swap - Encargos'!$L14)*(1+SUM($B97:$B$228))+('Swap - Encargos'!AA14)*(1+SUM($B97:$B$228))</f>
        <v>170.21549999999999</v>
      </c>
      <c r="O97" s="4">
        <f>Forward!O97*(1+SUM($B97:$B$228))+(-'Swap - Encargos'!F14-'Swap - Encargos'!$M14-'Swap - Encargos'!$L14)*(1+SUM($B97:$B$228))+('Swap - Encargos'!AB14)*(1+SUM($B97:$B$228))</f>
        <v>161.9982</v>
      </c>
      <c r="P97" s="4">
        <f>Forward!P97*(1+SUM($B97:$B$228))+(-'Swap - Encargos'!G14-'Swap - Encargos'!$M14-'Swap - Encargos'!$L14)*(1+SUM($B97:$B$228))+('Swap - Encargos'!AC14)*(1+SUM($B97:$B$228))</f>
        <v>184.3023</v>
      </c>
      <c r="Q97" s="4">
        <f>Forward!Q97*(1+SUM($B97:$B$228))+(-'Swap - Encargos'!H14-'Swap - Encargos'!$M14-'Swap - Encargos'!$L14)*(1+SUM($B97:$B$228))+('Swap - Encargos'!AD14)*(1+SUM($B97:$B$228))</f>
        <v>183.1284</v>
      </c>
      <c r="R97" s="4">
        <f>Forward!R97*(1+SUM($B97:$B$228))+(-'Swap - Encargos'!I14-'Swap - Encargos'!$M14-'Swap - Encargos'!$L14)*(1+SUM($B97:$B$228))+('Swap - Encargos'!AE14)*(1+SUM($B97:$B$228))</f>
        <v>171.38940000000002</v>
      </c>
      <c r="S97" s="4">
        <f>Forward!S97*(1+SUM($B97:$B$228))+(-'Swap - Encargos'!J14-'Swap - Encargos'!$M14-'Swap - Encargos'!$L14)*(1+SUM($B97:$B$228))+('Swap - Encargos'!AF14)*(1+SUM($B97:$B$228))</f>
        <v>167.86770000000001</v>
      </c>
      <c r="T97" s="4">
        <f>Forward!T97*(1+SUM($B97:$B$228))+(-'Swap - Encargos'!K14-'Swap - Encargos'!$M14-'Swap - Encargos'!$L14)*(1+SUM($B97:$B$228))+('Swap - Encargos'!AG14)*(1+SUM($B97:$B$228))</f>
        <v>161.99819999999997</v>
      </c>
      <c r="U97" s="4">
        <f>Forward!U97*(1+SUM($B97:$B$228))</f>
        <v>0</v>
      </c>
      <c r="V97" s="6"/>
      <c r="W97" s="20">
        <f t="shared" si="0"/>
        <v>144.42230833333332</v>
      </c>
      <c r="X97" s="20">
        <f t="shared" si="1"/>
        <v>190.63541494949501</v>
      </c>
      <c r="Y97" s="23">
        <f t="shared" si="2"/>
        <v>155.67870499999998</v>
      </c>
      <c r="Z97" s="23">
        <f t="shared" si="3"/>
        <v>187.55472215151508</v>
      </c>
      <c r="AA97" s="4">
        <f>IF(MONTH($C97)=1,Forward!AA97*(1+SUM($B97:$B$228)),AA96)</f>
        <v>36.594327</v>
      </c>
      <c r="AB97" s="4">
        <f>IF(MONTH($C97)=1,Forward!AB97*(1+SUM($B97:$B$228)),AB96)</f>
        <v>79.579499999999996</v>
      </c>
      <c r="AC97" s="4">
        <f>IF(MONTH($C97)=1,Forward!AC97*(1+SUM($B97:$B$228)),AC96)</f>
        <v>119.920185</v>
      </c>
      <c r="AD97" s="4">
        <f>IF(MONTH($C97)=1,Forward!AD97*(1+SUM($B97:$B$228)),AD96)</f>
        <v>367.28999999999996</v>
      </c>
      <c r="AE97" s="4">
        <f t="shared" si="11"/>
        <v>374.63579999999996</v>
      </c>
      <c r="AF97" s="8">
        <f t="shared" si="4"/>
        <v>411.23012699999998</v>
      </c>
      <c r="AG97" s="14">
        <f t="shared" si="5"/>
        <v>454.21529999999996</v>
      </c>
      <c r="AH97" s="8">
        <f t="shared" si="6"/>
        <v>494.55598499999996</v>
      </c>
      <c r="AI97" s="25">
        <f t="shared" si="7"/>
        <v>230.21349166666664</v>
      </c>
      <c r="AJ97" s="9">
        <f t="shared" si="8"/>
        <v>0.61449944630669751</v>
      </c>
      <c r="AK97" s="9">
        <f t="shared" si="9"/>
        <v>0.61449944630669751</v>
      </c>
      <c r="AL97" s="9">
        <f t="shared" si="10"/>
        <v>0</v>
      </c>
      <c r="AM97" s="14">
        <f>Forward!AI97*(1+SUM($B97:$B$228))</f>
        <v>106.8249</v>
      </c>
      <c r="AN97" s="14">
        <f>Forward!AJ97*(1+SUM($B97:$B$228))</f>
        <v>138.52019999999999</v>
      </c>
      <c r="AO97" s="14">
        <f>Forward!AK97*(1+SUM($B97:$B$228))</f>
        <v>185.47619999999998</v>
      </c>
      <c r="AP97" s="14">
        <f>Forward!AL97*(1+SUM($B97:$B$228))</f>
        <v>199.56299999999999</v>
      </c>
      <c r="AQ97" s="14">
        <f>Forward!AM97*(1+SUM($B97:$B$228))</f>
        <v>190.17179999999999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Encargos'!$M15-'Swap - Encargos'!$L15)*(1+SUM($B98:$B$228))+('Swap - Encargos'!Y15)*(1+SUM($B98:$B$228))</f>
        <v>105.09299999999999</v>
      </c>
      <c r="M98" s="4">
        <f>Forward!M98*(1+SUM($B98:$B$228))+(-'Swap - Encargos'!D15-'Swap - Encargos'!$M15-'Swap - Encargos'!$L15)*(1+SUM($B98:$B$228))+('Swap - Encargos'!Z15)*(1+SUM($B98:$B$228))</f>
        <v>124.94389999999999</v>
      </c>
      <c r="N98" s="4">
        <f>Forward!N98*(1+SUM($B98:$B$228))+(-'Swap - Encargos'!E15-'Swap - Encargos'!$M15-'Swap - Encargos'!$L15)*(1+SUM($B98:$B$228))+('Swap - Encargos'!AA15)*(1+SUM($B98:$B$228))</f>
        <v>143.62709999999998</v>
      </c>
      <c r="O98" s="4">
        <f>Forward!O98*(1+SUM($B98:$B$228))+(-'Swap - Encargos'!F15-'Swap - Encargos'!$M15-'Swap - Encargos'!$L15)*(1+SUM($B98:$B$228))+('Swap - Encargos'!AB15)*(1+SUM($B98:$B$228))</f>
        <v>157.63950000000003</v>
      </c>
      <c r="P98" s="4">
        <f>Forward!P98*(1+SUM($B98:$B$228))+(-'Swap - Encargos'!G15-'Swap - Encargos'!$M15-'Swap - Encargos'!$L15)*(1+SUM($B98:$B$228))+('Swap - Encargos'!AC15)*(1+SUM($B98:$B$228))</f>
        <v>186.83199999999999</v>
      </c>
      <c r="Q98" s="4">
        <f>Forward!Q98*(1+SUM($B98:$B$228))+(-'Swap - Encargos'!H15-'Swap - Encargos'!$M15-'Swap - Encargos'!$L15)*(1+SUM($B98:$B$228))+('Swap - Encargos'!AD15)*(1+SUM($B98:$B$228))</f>
        <v>182.16120000000001</v>
      </c>
      <c r="R98" s="4">
        <f>Forward!R98*(1+SUM($B98:$B$228))+(-'Swap - Encargos'!I15-'Swap - Encargos'!$M15-'Swap - Encargos'!$L15)*(1+SUM($B98:$B$228))+('Swap - Encargos'!AE15)*(1+SUM($B98:$B$228))</f>
        <v>177.49039999999999</v>
      </c>
      <c r="S98" s="4">
        <f>Forward!S98*(1+SUM($B98:$B$228))+(-'Swap - Encargos'!J15-'Swap - Encargos'!$M15-'Swap - Encargos'!$L15)*(1+SUM($B98:$B$228))+('Swap - Encargos'!AF15)*(1+SUM($B98:$B$228))</f>
        <v>173.98729999999998</v>
      </c>
      <c r="T98" s="4">
        <f>Forward!T98*(1+SUM($B98:$B$228))+(-'Swap - Encargos'!K15-'Swap - Encargos'!$M15-'Swap - Encargos'!$L15)*(1+SUM($B98:$B$228))+('Swap - Encargos'!AG15)*(1+SUM($B98:$B$228))</f>
        <v>166.9811</v>
      </c>
      <c r="U98" s="4">
        <f>Forward!U98*(1+SUM($B98:$B$228))</f>
        <v>0</v>
      </c>
      <c r="V98" s="6"/>
      <c r="W98" s="20">
        <f t="shared" si="0"/>
        <v>124.55466666666666</v>
      </c>
      <c r="X98" s="20">
        <f t="shared" si="1"/>
        <v>190.63541494949501</v>
      </c>
      <c r="Y98" s="23">
        <f t="shared" si="2"/>
        <v>143.62710000000001</v>
      </c>
      <c r="Z98" s="23">
        <f t="shared" si="3"/>
        <v>187.55472215151508</v>
      </c>
      <c r="AA98" s="4">
        <f>IF(MONTH($C98)=1,Forward!AA98*(1+SUM($B98:$B$228)),AA97)</f>
        <v>34.902552999999997</v>
      </c>
      <c r="AB98" s="4">
        <f>IF(MONTH($C98)=1,Forward!AB98*(1+SUM($B98:$B$228)),AB97)</f>
        <v>75.900499999999994</v>
      </c>
      <c r="AC98" s="4">
        <f>IF(MONTH($C98)=1,Forward!AC98*(1+SUM($B98:$B$228)),AC97)</f>
        <v>114.376215</v>
      </c>
      <c r="AD98" s="4">
        <f>IF(MONTH($C98)=1,Forward!AD98*(1+SUM($B98:$B$228)),AD97)</f>
        <v>385.34100000000001</v>
      </c>
      <c r="AE98" s="4">
        <f>AD98*(1-4%)</f>
        <v>369.92736000000002</v>
      </c>
      <c r="AF98" s="8">
        <f t="shared" si="4"/>
        <v>404.82991300000003</v>
      </c>
      <c r="AG98" s="14">
        <f t="shared" si="5"/>
        <v>445.82785999999999</v>
      </c>
      <c r="AH98" s="8">
        <f t="shared" si="6"/>
        <v>484.30357500000002</v>
      </c>
      <c r="AI98" s="25">
        <f t="shared" si="7"/>
        <v>245.37269333333336</v>
      </c>
      <c r="AJ98" s="9">
        <f t="shared" si="8"/>
        <v>0.66329966329966328</v>
      </c>
      <c r="AK98" s="9">
        <f t="shared" si="9"/>
        <v>0.66329966329966328</v>
      </c>
      <c r="AL98" s="9">
        <f t="shared" si="10"/>
        <v>0</v>
      </c>
      <c r="AM98" s="14">
        <f>Forward!AI98*(1+SUM($B98:$B$228))</f>
        <v>126.1116</v>
      </c>
      <c r="AN98" s="14">
        <f>Forward!AJ98*(1+SUM($B98:$B$228))</f>
        <v>151.80099999999999</v>
      </c>
      <c r="AO98" s="14">
        <f>Forward!AK98*(1+SUM($B98:$B$228))</f>
        <v>169.31649999999999</v>
      </c>
      <c r="AP98" s="14">
        <f>Forward!AL98*(1+SUM($B98:$B$228))</f>
        <v>184.4966</v>
      </c>
      <c r="AQ98" s="14">
        <f>Forward!AM98*(1+SUM($B98:$B$228))</f>
        <v>209.01829999999998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Encargos'!$M16-'Swap - Encargos'!$L16)*(1+SUM($B99:$B$228))+('Swap - Encargos'!Y16)*(1+SUM($B99:$B$228))</f>
        <v>108.10320000000003</v>
      </c>
      <c r="M99" s="4">
        <f>Forward!M99*(1+SUM($B99:$B$228))+(-'Swap - Encargos'!D16-'Swap - Encargos'!$M16-'Swap - Encargos'!$L16)*(1+SUM($B99:$B$228))+('Swap - Encargos'!Z16)*(1+SUM($B99:$B$228))</f>
        <v>116.24000000000001</v>
      </c>
      <c r="N99" s="4">
        <f>Forward!N99*(1+SUM($B99:$B$228))+(-'Swap - Encargos'!E16-'Swap - Encargos'!$M16-'Swap - Encargos'!$L16)*(1+SUM($B99:$B$228))+('Swap - Encargos'!AA16)*(1+SUM($B99:$B$228))</f>
        <v>130.18880000000001</v>
      </c>
      <c r="O99" s="4">
        <f>Forward!O99*(1+SUM($B99:$B$228))+(-'Swap - Encargos'!F16-'Swap - Encargos'!$M16-'Swap - Encargos'!$L16)*(1+SUM($B99:$B$228))+('Swap - Encargos'!AB16)*(1+SUM($B99:$B$228))</f>
        <v>147.62479999999999</v>
      </c>
      <c r="P99" s="4">
        <f>Forward!P99*(1+SUM($B99:$B$228))+(-'Swap - Encargos'!G16-'Swap - Encargos'!$M16-'Swap - Encargos'!$L16)*(1+SUM($B99:$B$228))+('Swap - Encargos'!AC16)*(1+SUM($B99:$B$228))</f>
        <v>192.95840000000001</v>
      </c>
      <c r="Q99" s="4">
        <f>Forward!Q99*(1+SUM($B99:$B$228))+(-'Swap - Encargos'!H16-'Swap - Encargos'!$M16-'Swap - Encargos'!$L16)*(1+SUM($B99:$B$228))+('Swap - Encargos'!AD16)*(1+SUM($B99:$B$228))</f>
        <v>188.30879999999999</v>
      </c>
      <c r="R99" s="4">
        <f>Forward!R99*(1+SUM($B99:$B$228))+(-'Swap - Encargos'!I16-'Swap - Encargos'!$M16-'Swap - Encargos'!$L16)*(1+SUM($B99:$B$228))+('Swap - Encargos'!AE16)*(1+SUM($B99:$B$228))</f>
        <v>180.172</v>
      </c>
      <c r="S99" s="4">
        <f>Forward!S99*(1+SUM($B99:$B$228))+(-'Swap - Encargos'!J16-'Swap - Encargos'!$M16-'Swap - Encargos'!$L16)*(1+SUM($B99:$B$228))+('Swap - Encargos'!AF16)*(1+SUM($B99:$B$228))</f>
        <v>177.84720000000002</v>
      </c>
      <c r="T99" s="4">
        <f>Forward!T99*(1+SUM($B99:$B$228))+(-'Swap - Encargos'!K16-'Swap - Encargos'!$M16-'Swap - Encargos'!$L16)*(1+SUM($B99:$B$228))+('Swap - Encargos'!AG16)*(1+SUM($B99:$B$228))</f>
        <v>170.87280000000001</v>
      </c>
      <c r="U99" s="4">
        <f>Forward!U99*(1+SUM($B99:$B$228))</f>
        <v>0</v>
      </c>
      <c r="V99" s="6"/>
      <c r="W99" s="20">
        <f t="shared" si="0"/>
        <v>119.27515555555556</v>
      </c>
      <c r="X99" s="20">
        <f t="shared" si="1"/>
        <v>190.63541494949501</v>
      </c>
      <c r="Y99" s="23">
        <f t="shared" si="2"/>
        <v>140.35980000000004</v>
      </c>
      <c r="Z99" s="23">
        <f t="shared" si="3"/>
        <v>187.55472215151508</v>
      </c>
      <c r="AA99" s="4">
        <f>IF(MONTH($C99)=1,Forward!AA99*(1+SUM($B99:$B$228)),AA98)</f>
        <v>34.902552999999997</v>
      </c>
      <c r="AB99" s="4">
        <f>IF(MONTH($C99)=1,Forward!AB99*(1+SUM($B99:$B$228)),AB98)</f>
        <v>75.900499999999994</v>
      </c>
      <c r="AC99" s="4">
        <f>IF(MONTH($C99)=1,Forward!AC99*(1+SUM($B99:$B$228)),AC98)</f>
        <v>114.376215</v>
      </c>
      <c r="AD99" s="4">
        <f>IF(MONTH($C99)=1,Forward!AD99*(1+SUM($B99:$B$228)),AD98)</f>
        <v>385.34100000000001</v>
      </c>
      <c r="AE99" s="4">
        <f t="shared" ref="AE99:AE109" si="12">AD99*(1-4%)</f>
        <v>369.92736000000002</v>
      </c>
      <c r="AF99" s="8">
        <f t="shared" si="4"/>
        <v>404.82991300000003</v>
      </c>
      <c r="AG99" s="14">
        <f t="shared" si="5"/>
        <v>445.82785999999999</v>
      </c>
      <c r="AH99" s="8">
        <f t="shared" si="6"/>
        <v>484.30357500000002</v>
      </c>
      <c r="AI99" s="25">
        <f t="shared" si="7"/>
        <v>250.65220444444446</v>
      </c>
      <c r="AJ99" s="9">
        <f t="shared" si="8"/>
        <v>0.67757141414045297</v>
      </c>
      <c r="AK99" s="9">
        <f t="shared" si="9"/>
        <v>0.67757141414045297</v>
      </c>
      <c r="AL99" s="9">
        <f t="shared" si="10"/>
        <v>0</v>
      </c>
      <c r="AM99" s="14">
        <f>Forward!AI99*(1+SUM($B99:$B$228))</f>
        <v>124.37680000000002</v>
      </c>
      <c r="AN99" s="14">
        <f>Forward!AJ99*(1+SUM($B99:$B$228))</f>
        <v>140.65040000000002</v>
      </c>
      <c r="AO99" s="14">
        <f>Forward!AK99*(1+SUM($B99:$B$228))</f>
        <v>155.76160000000002</v>
      </c>
      <c r="AP99" s="14">
        <f>Forward!AL99*(1+SUM($B99:$B$228))</f>
        <v>168.548</v>
      </c>
      <c r="AQ99" s="14">
        <f>Forward!AM99*(1+SUM($B99:$B$228))</f>
        <v>208.06960000000001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Encargos'!$M17-'Swap - Encargos'!$L17)*(1+SUM($B100:$B$228))+('Swap - Encargos'!Y17)*(1+SUM($B100:$B$228))</f>
        <v>105.014</v>
      </c>
      <c r="M100" s="4">
        <f>Forward!M100*(1+SUM($B100:$B$228))+(-'Swap - Encargos'!D17-'Swap - Encargos'!$M17-'Swap - Encargos'!$L17)*(1+SUM($B100:$B$228))+('Swap - Encargos'!Z17)*(1+SUM($B100:$B$228))</f>
        <v>120.01599999999998</v>
      </c>
      <c r="N100" s="4">
        <f>Forward!N100*(1+SUM($B100:$B$228))+(-'Swap - Encargos'!E17-'Swap - Encargos'!$M17-'Swap - Encargos'!$L17)*(1+SUM($B100:$B$228))+('Swap - Encargos'!AA17)*(1+SUM($B100:$B$228))</f>
        <v>122.32399999999998</v>
      </c>
      <c r="O100" s="4">
        <f>Forward!O100*(1+SUM($B100:$B$228))+(-'Swap - Encargos'!F17-'Swap - Encargos'!$M17-'Swap - Encargos'!$L17)*(1+SUM($B100:$B$228))+('Swap - Encargos'!AB17)*(1+SUM($B100:$B$228))</f>
        <v>136.172</v>
      </c>
      <c r="P100" s="4">
        <f>Forward!P100*(1+SUM($B100:$B$228))+(-'Swap - Encargos'!G17-'Swap - Encargos'!$M17-'Swap - Encargos'!$L17)*(1+SUM($B100:$B$228))+('Swap - Encargos'!AC17)*(1+SUM($B100:$B$228))</f>
        <v>161.56</v>
      </c>
      <c r="Q100" s="4">
        <f>Forward!Q100*(1+SUM($B100:$B$228))+(-'Swap - Encargos'!H17-'Swap - Encargos'!$M17-'Swap - Encargos'!$L17)*(1+SUM($B100:$B$228))+('Swap - Encargos'!AD17)*(1+SUM($B100:$B$228))</f>
        <v>180.02399999999997</v>
      </c>
      <c r="R100" s="4">
        <f>Forward!R100*(1+SUM($B100:$B$228))+(-'Swap - Encargos'!I17-'Swap - Encargos'!$M17-'Swap - Encargos'!$L17)*(1+SUM($B100:$B$228))+('Swap - Encargos'!AE17)*(1+SUM($B100:$B$228))</f>
        <v>169.63799999999998</v>
      </c>
      <c r="S100" s="4">
        <f>Forward!S100*(1+SUM($B100:$B$228))+(-'Swap - Encargos'!J17-'Swap - Encargos'!$M17-'Swap - Encargos'!$L17)*(1+SUM($B100:$B$228))+('Swap - Encargos'!AF17)*(1+SUM($B100:$B$228))</f>
        <v>168.48399999999998</v>
      </c>
      <c r="T100" s="4">
        <f>Forward!T100*(1+SUM($B100:$B$228))+(-'Swap - Encargos'!K17-'Swap - Encargos'!$M17-'Swap - Encargos'!$L17)*(1+SUM($B100:$B$228))+('Swap - Encargos'!AG17)*(1+SUM($B100:$B$228))</f>
        <v>160.40600000000001</v>
      </c>
      <c r="U100" s="4">
        <f>Forward!U100*(1+SUM($B100:$B$228))</f>
        <v>0</v>
      </c>
      <c r="V100" s="6"/>
      <c r="W100" s="20">
        <f t="shared" si="0"/>
        <v>117.51566666666665</v>
      </c>
      <c r="X100" s="20">
        <f t="shared" si="1"/>
        <v>190.63541494949501</v>
      </c>
      <c r="Y100" s="23">
        <f t="shared" si="2"/>
        <v>131.51753333333332</v>
      </c>
      <c r="Z100" s="23">
        <f t="shared" si="3"/>
        <v>187.55472215151508</v>
      </c>
      <c r="AA100" s="4">
        <f>IF(MONTH($C100)=1,Forward!AA100*(1+SUM($B100:$B$228)),AA99)</f>
        <v>34.902552999999997</v>
      </c>
      <c r="AB100" s="4">
        <f>IF(MONTH($C100)=1,Forward!AB100*(1+SUM($B100:$B$228)),AB99)</f>
        <v>75.900499999999994</v>
      </c>
      <c r="AC100" s="4">
        <f>IF(MONTH($C100)=1,Forward!AC100*(1+SUM($B100:$B$228)),AC99)</f>
        <v>114.376215</v>
      </c>
      <c r="AD100" s="4">
        <f>IF(MONTH($C100)=1,Forward!AD100*(1+SUM($B100:$B$228)),AD99)</f>
        <v>385.34100000000001</v>
      </c>
      <c r="AE100" s="4">
        <f t="shared" si="12"/>
        <v>369.92736000000002</v>
      </c>
      <c r="AF100" s="8">
        <f t="shared" si="4"/>
        <v>404.82991300000003</v>
      </c>
      <c r="AG100" s="14">
        <f t="shared" si="5"/>
        <v>445.82785999999999</v>
      </c>
      <c r="AH100" s="8">
        <f t="shared" si="6"/>
        <v>484.30357500000002</v>
      </c>
      <c r="AI100" s="25">
        <f t="shared" si="7"/>
        <v>252.41169333333337</v>
      </c>
      <c r="AJ100" s="9">
        <f t="shared" si="8"/>
        <v>0.68232772329500946</v>
      </c>
      <c r="AK100" s="9">
        <f t="shared" si="9"/>
        <v>0.68232772329500946</v>
      </c>
      <c r="AL100" s="9">
        <f t="shared" si="10"/>
        <v>0</v>
      </c>
      <c r="AM100" s="14">
        <f>Forward!AI100*(1+SUM($B100:$B$228))</f>
        <v>118.86199999999999</v>
      </c>
      <c r="AN100" s="14">
        <f>Forward!AJ100*(1+SUM($B100:$B$228))</f>
        <v>133.86399999999998</v>
      </c>
      <c r="AO100" s="14">
        <f>Forward!AK100*(1+SUM($B100:$B$228))</f>
        <v>150.01999999999998</v>
      </c>
      <c r="AP100" s="14">
        <f>Forward!AL100*(1+SUM($B100:$B$228))</f>
        <v>158.09799999999998</v>
      </c>
      <c r="AQ100" s="14">
        <f>Forward!AM100*(1+SUM($B100:$B$228))</f>
        <v>183.48599999999999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Encargos'!$M18-'Swap - Encargos'!$L18)*(1+SUM($B101:$B$228))+('Swap - Encargos'!Y18)*(1+SUM($B101:$B$228))</f>
        <v>96.339600000000004</v>
      </c>
      <c r="M101" s="4">
        <f>Forward!M101*(1+SUM($B101:$B$228))+(-'Swap - Encargos'!D18-'Swap - Encargos'!$M18-'Swap - Encargos'!$L18)*(1+SUM($B101:$B$228))+('Swap - Encargos'!Z18)*(1+SUM($B101:$B$228))</f>
        <v>103.221</v>
      </c>
      <c r="N101" s="4">
        <f>Forward!N101*(1+SUM($B101:$B$228))+(-'Swap - Encargos'!E18-'Swap - Encargos'!$M18-'Swap - Encargos'!$L18)*(1+SUM($B101:$B$228))+('Swap - Encargos'!AA18)*(1+SUM($B101:$B$228))</f>
        <v>107.80860000000003</v>
      </c>
      <c r="O101" s="4">
        <f>Forward!O101*(1+SUM($B101:$B$228))+(-'Swap - Encargos'!F18-'Swap - Encargos'!$M18-'Swap - Encargos'!$L18)*(1+SUM($B101:$B$228))+('Swap - Encargos'!AB18)*(1+SUM($B101:$B$228))</f>
        <v>123.86520000000002</v>
      </c>
      <c r="P101" s="4">
        <f>Forward!P101*(1+SUM($B101:$B$228))+(-'Swap - Encargos'!G18-'Swap - Encargos'!$M18-'Swap - Encargos'!$L18)*(1+SUM($B101:$B$228))+('Swap - Encargos'!AC18)*(1+SUM($B101:$B$228))</f>
        <v>152.53770000000003</v>
      </c>
      <c r="Q101" s="4">
        <f>Forward!Q101*(1+SUM($B101:$B$228))+(-'Swap - Encargos'!H18-'Swap - Encargos'!$M18-'Swap - Encargos'!$L18)*(1+SUM($B101:$B$228))+('Swap - Encargos'!AD18)*(1+SUM($B101:$B$228))</f>
        <v>167.44740000000002</v>
      </c>
      <c r="R101" s="4">
        <f>Forward!R101*(1+SUM($B101:$B$228))+(-'Swap - Encargos'!I18-'Swap - Encargos'!$M18-'Swap - Encargos'!$L18)*(1+SUM($B101:$B$228))+('Swap - Encargos'!AE18)*(1+SUM($B101:$B$228))</f>
        <v>168.5943</v>
      </c>
      <c r="S101" s="4">
        <f>Forward!S101*(1+SUM($B101:$B$228))+(-'Swap - Encargos'!J18-'Swap - Encargos'!$M18-'Swap - Encargos'!$L18)*(1+SUM($B101:$B$228))+('Swap - Encargos'!AF18)*(1+SUM($B101:$B$228))</f>
        <v>166.3005</v>
      </c>
      <c r="T101" s="4">
        <f>Forward!T101*(1+SUM($B101:$B$228))+(-'Swap - Encargos'!K18-'Swap - Encargos'!$M18-'Swap - Encargos'!$L18)*(1+SUM($B101:$B$228))+('Swap - Encargos'!AG18)*(1+SUM($B101:$B$228))</f>
        <v>161.71289999999999</v>
      </c>
      <c r="U101" s="4">
        <f>Forward!U101*(1+SUM($B101:$B$228))</f>
        <v>0</v>
      </c>
      <c r="V101" s="6"/>
      <c r="W101" s="20">
        <f t="shared" si="0"/>
        <v>104.75020000000001</v>
      </c>
      <c r="X101" s="20">
        <f t="shared" si="1"/>
        <v>190.63541494949501</v>
      </c>
      <c r="Y101" s="23">
        <f t="shared" si="2"/>
        <v>120.30981000000001</v>
      </c>
      <c r="Z101" s="23">
        <f t="shared" si="3"/>
        <v>187.55472215151508</v>
      </c>
      <c r="AA101" s="4">
        <f>IF(MONTH($C101)=1,Forward!AA101*(1+SUM($B101:$B$228)),AA100)</f>
        <v>34.902552999999997</v>
      </c>
      <c r="AB101" s="4">
        <f>IF(MONTH($C101)=1,Forward!AB101*(1+SUM($B101:$B$228)),AB100)</f>
        <v>75.900499999999994</v>
      </c>
      <c r="AC101" s="4">
        <f>IF(MONTH($C101)=1,Forward!AC101*(1+SUM($B101:$B$228)),AC100)</f>
        <v>114.376215</v>
      </c>
      <c r="AD101" s="4">
        <f>IF(MONTH($C101)=1,Forward!AD101*(1+SUM($B101:$B$228)),AD100)</f>
        <v>385.34100000000001</v>
      </c>
      <c r="AE101" s="4">
        <f t="shared" si="12"/>
        <v>369.92736000000002</v>
      </c>
      <c r="AF101" s="8">
        <f t="shared" si="4"/>
        <v>404.82991300000003</v>
      </c>
      <c r="AG101" s="14">
        <f t="shared" si="5"/>
        <v>445.82785999999999</v>
      </c>
      <c r="AH101" s="8">
        <f t="shared" si="6"/>
        <v>484.30357500000002</v>
      </c>
      <c r="AI101" s="25">
        <f t="shared" si="7"/>
        <v>265.17716000000001</v>
      </c>
      <c r="AJ101" s="9">
        <f t="shared" si="8"/>
        <v>0.7168357593231276</v>
      </c>
      <c r="AK101" s="9">
        <f t="shared" si="9"/>
        <v>0.7168357593231276</v>
      </c>
      <c r="AL101" s="9">
        <f t="shared" si="10"/>
        <v>0</v>
      </c>
      <c r="AM101" s="14">
        <f>Forward!AI101*(1+SUM($B101:$B$228))</f>
        <v>115.8369</v>
      </c>
      <c r="AN101" s="14">
        <f>Forward!AJ101*(1+SUM($B101:$B$228))</f>
        <v>118.1307</v>
      </c>
      <c r="AO101" s="14">
        <f>Forward!AK101*(1+SUM($B101:$B$228))</f>
        <v>131.89350000000002</v>
      </c>
      <c r="AP101" s="14">
        <f>Forward!AL101*(1+SUM($B101:$B$228))</f>
        <v>146.8032</v>
      </c>
      <c r="AQ101" s="14">
        <f>Forward!AM101*(1+SUM($B101:$B$228))</f>
        <v>170.88810000000001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Encargos'!$M19-'Swap - Encargos'!$L19)*(1+SUM($B102:$B$228))+('Swap - Encargos'!Y19)*(1+SUM($B102:$B$228))</f>
        <v>108.41399999999999</v>
      </c>
      <c r="M102" s="4">
        <f>Forward!M102*(1+SUM($B102:$B$228))+(-'Swap - Encargos'!D19-'Swap - Encargos'!$M19-'Swap - Encargos'!$L19)*(1+SUM($B102:$B$228))+('Swap - Encargos'!Z19)*(1+SUM($B102:$B$228))</f>
        <v>107.27280000000002</v>
      </c>
      <c r="N102" s="4">
        <f>Forward!N102*(1+SUM($B102:$B$228))+(-'Swap - Encargos'!E19-'Swap - Encargos'!$M19-'Swap - Encargos'!$L19)*(1+SUM($B102:$B$228))+('Swap - Encargos'!AA19)*(1+SUM($B102:$B$228))</f>
        <v>119.82599999999998</v>
      </c>
      <c r="O102" s="4">
        <f>Forward!O102*(1+SUM($B102:$B$228))+(-'Swap - Encargos'!F19-'Swap - Encargos'!$M19-'Swap - Encargos'!$L19)*(1+SUM($B102:$B$228))+('Swap - Encargos'!AB19)*(1+SUM($B102:$B$228))</f>
        <v>134.66159999999999</v>
      </c>
      <c r="P102" s="4">
        <f>Forward!P102*(1+SUM($B102:$B$228))+(-'Swap - Encargos'!G19-'Swap - Encargos'!$M19-'Swap - Encargos'!$L19)*(1+SUM($B102:$B$228))+('Swap - Encargos'!AC19)*(1+SUM($B102:$B$228))</f>
        <v>150.63839999999999</v>
      </c>
      <c r="Q102" s="4">
        <f>Forward!Q102*(1+SUM($B102:$B$228))+(-'Swap - Encargos'!H19-'Swap - Encargos'!$M19-'Swap - Encargos'!$L19)*(1+SUM($B102:$B$228))+('Swap - Encargos'!AD19)*(1+SUM($B102:$B$228))</f>
        <v>166.61519999999996</v>
      </c>
      <c r="R102" s="4">
        <f>Forward!R102*(1+SUM($B102:$B$228))+(-'Swap - Encargos'!I19-'Swap - Encargos'!$M19-'Swap - Encargos'!$L19)*(1+SUM($B102:$B$228))+('Swap - Encargos'!AE19)*(1+SUM($B102:$B$228))</f>
        <v>166.61519999999999</v>
      </c>
      <c r="S102" s="4">
        <f>Forward!S102*(1+SUM($B102:$B$228))+(-'Swap - Encargos'!J19-'Swap - Encargos'!$M19-'Swap - Encargos'!$L19)*(1+SUM($B102:$B$228))+('Swap - Encargos'!AF19)*(1+SUM($B102:$B$228))</f>
        <v>160.9092</v>
      </c>
      <c r="T102" s="4">
        <f>Forward!T102*(1+SUM($B102:$B$228))+(-'Swap - Encargos'!K19-'Swap - Encargos'!$M19-'Swap - Encargos'!$L19)*(1+SUM($B102:$B$228))+('Swap - Encargos'!AG19)*(1+SUM($B102:$B$228))</f>
        <v>160.9092</v>
      </c>
      <c r="U102" s="4">
        <f>Forward!U102*(1+SUM($B102:$B$228))</f>
        <v>0</v>
      </c>
      <c r="V102" s="6"/>
      <c r="W102" s="20">
        <f t="shared" si="0"/>
        <v>114.754</v>
      </c>
      <c r="X102" s="20">
        <f t="shared" si="1"/>
        <v>190.63541494949501</v>
      </c>
      <c r="Y102" s="23">
        <f t="shared" si="2"/>
        <v>128.04263999999998</v>
      </c>
      <c r="Z102" s="23">
        <f t="shared" si="3"/>
        <v>187.55472215151508</v>
      </c>
      <c r="AA102" s="4">
        <f>IF(MONTH($C102)=1,Forward!AA102*(1+SUM($B102:$B$228)),AA101)</f>
        <v>34.902552999999997</v>
      </c>
      <c r="AB102" s="4">
        <f>IF(MONTH($C102)=1,Forward!AB102*(1+SUM($B102:$B$228)),AB101)</f>
        <v>75.900499999999994</v>
      </c>
      <c r="AC102" s="4">
        <f>IF(MONTH($C102)=1,Forward!AC102*(1+SUM($B102:$B$228)),AC101)</f>
        <v>114.376215</v>
      </c>
      <c r="AD102" s="4">
        <f>IF(MONTH($C102)=1,Forward!AD102*(1+SUM($B102:$B$228)),AD101)</f>
        <v>385.34100000000001</v>
      </c>
      <c r="AE102" s="4">
        <f t="shared" si="12"/>
        <v>369.92736000000002</v>
      </c>
      <c r="AF102" s="8">
        <f t="shared" si="4"/>
        <v>404.82991300000003</v>
      </c>
      <c r="AG102" s="14">
        <f t="shared" si="5"/>
        <v>445.82785999999999</v>
      </c>
      <c r="AH102" s="8">
        <f t="shared" si="6"/>
        <v>484.30357500000002</v>
      </c>
      <c r="AI102" s="25">
        <f t="shared" si="7"/>
        <v>255.17336</v>
      </c>
      <c r="AJ102" s="9">
        <f t="shared" si="8"/>
        <v>0.68979315290439724</v>
      </c>
      <c r="AK102" s="9">
        <f t="shared" si="9"/>
        <v>0.68979315290439724</v>
      </c>
      <c r="AL102" s="9">
        <f t="shared" si="10"/>
        <v>0</v>
      </c>
      <c r="AM102" s="14">
        <f>Forward!AI102*(1+SUM($B102:$B$228))</f>
        <v>119.82599999999999</v>
      </c>
      <c r="AN102" s="14">
        <f>Forward!AJ102*(1+SUM($B102:$B$228))</f>
        <v>120.96720000000001</v>
      </c>
      <c r="AO102" s="14">
        <f>Forward!AK102*(1+SUM($B102:$B$228))</f>
        <v>135.80279999999999</v>
      </c>
      <c r="AP102" s="14">
        <f>Forward!AL102*(1+SUM($B102:$B$228))</f>
        <v>148.35599999999999</v>
      </c>
      <c r="AQ102" s="14">
        <f>Forward!AM102*(1+SUM($B102:$B$228))</f>
        <v>165.47399999999999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Encargos'!$M20-'Swap - Encargos'!$L20)*(1+SUM($B103:$B$228))+('Swap - Encargos'!Y20)*(1+SUM($B103:$B$228))</f>
        <v>104.7788</v>
      </c>
      <c r="M103" s="4">
        <f>Forward!M103*(1+SUM($B103:$B$228))+(-'Swap - Encargos'!D20-'Swap - Encargos'!$M20-'Swap - Encargos'!$L20)*(1+SUM($B103:$B$228))+('Swap - Encargos'!Z20)*(1+SUM($B103:$B$228))</f>
        <v>109.33440000000002</v>
      </c>
      <c r="N103" s="4">
        <f>Forward!N103*(1+SUM($B103:$B$228))+(-'Swap - Encargos'!E20-'Swap - Encargos'!$M20-'Swap - Encargos'!$L20)*(1+SUM($B103:$B$228))+('Swap - Encargos'!AA20)*(1+SUM($B103:$B$228))</f>
        <v>120.72340000000001</v>
      </c>
      <c r="O103" s="4">
        <f>Forward!O103*(1+SUM($B103:$B$228))+(-'Swap - Encargos'!F20-'Swap - Encargos'!$M20-'Swap - Encargos'!$L20)*(1+SUM($B103:$B$228))+('Swap - Encargos'!AB20)*(1+SUM($B103:$B$228))</f>
        <v>127.5568</v>
      </c>
      <c r="P103" s="4">
        <f>Forward!P103*(1+SUM($B103:$B$228))+(-'Swap - Encargos'!G20-'Swap - Encargos'!$M20-'Swap - Encargos'!$L20)*(1+SUM($B103:$B$228))+('Swap - Encargos'!AC20)*(1+SUM($B103:$B$228))</f>
        <v>144.6403</v>
      </c>
      <c r="Q103" s="4">
        <f>Forward!Q103*(1+SUM($B103:$B$228))+(-'Swap - Encargos'!H20-'Swap - Encargos'!$M20-'Swap - Encargos'!$L20)*(1+SUM($B103:$B$228))+('Swap - Encargos'!AD20)*(1+SUM($B103:$B$228))</f>
        <v>162.86269999999999</v>
      </c>
      <c r="R103" s="4">
        <f>Forward!R103*(1+SUM($B103:$B$228))+(-'Swap - Encargos'!I20-'Swap - Encargos'!$M20-'Swap - Encargos'!$L20)*(1+SUM($B103:$B$228))+('Swap - Encargos'!AE20)*(1+SUM($B103:$B$228))</f>
        <v>160.5849</v>
      </c>
      <c r="S103" s="4">
        <f>Forward!S103*(1+SUM($B103:$B$228))+(-'Swap - Encargos'!J20-'Swap - Encargos'!$M20-'Swap - Encargos'!$L20)*(1+SUM($B103:$B$228))+('Swap - Encargos'!AF20)*(1+SUM($B103:$B$228))</f>
        <v>159.446</v>
      </c>
      <c r="T103" s="4">
        <f>Forward!T103*(1+SUM($B103:$B$228))+(-'Swap - Encargos'!K20-'Swap - Encargos'!$M20-'Swap - Encargos'!$L20)*(1+SUM($B103:$B$228))+('Swap - Encargos'!AG20)*(1+SUM($B103:$B$228))</f>
        <v>153.75149999999999</v>
      </c>
      <c r="U103" s="4">
        <f>Forward!U103*(1+SUM($B103:$B$228))</f>
        <v>0</v>
      </c>
      <c r="V103" s="6"/>
      <c r="W103" s="20">
        <f t="shared" si="0"/>
        <v>114.77581111111112</v>
      </c>
      <c r="X103" s="20">
        <f t="shared" si="1"/>
        <v>190.63541494949501</v>
      </c>
      <c r="Y103" s="23">
        <f t="shared" si="2"/>
        <v>126.24706500000002</v>
      </c>
      <c r="Z103" s="23">
        <f t="shared" si="3"/>
        <v>187.55472215151508</v>
      </c>
      <c r="AA103" s="4">
        <f>IF(MONTH($C103)=1,Forward!AA103*(1+SUM($B103:$B$228)),AA102)</f>
        <v>34.902552999999997</v>
      </c>
      <c r="AB103" s="4">
        <f>IF(MONTH($C103)=1,Forward!AB103*(1+SUM($B103:$B$228)),AB102)</f>
        <v>75.900499999999994</v>
      </c>
      <c r="AC103" s="4">
        <f>IF(MONTH($C103)=1,Forward!AC103*(1+SUM($B103:$B$228)),AC102)</f>
        <v>114.376215</v>
      </c>
      <c r="AD103" s="4">
        <f>IF(MONTH($C103)=1,Forward!AD103*(1+SUM($B103:$B$228)),AD102)</f>
        <v>385.34100000000001</v>
      </c>
      <c r="AE103" s="4">
        <f t="shared" si="12"/>
        <v>369.92736000000002</v>
      </c>
      <c r="AF103" s="8">
        <f t="shared" si="4"/>
        <v>404.82991300000003</v>
      </c>
      <c r="AG103" s="14">
        <f t="shared" si="5"/>
        <v>445.82785999999999</v>
      </c>
      <c r="AH103" s="8">
        <f t="shared" si="6"/>
        <v>484.30357500000002</v>
      </c>
      <c r="AI103" s="25">
        <f t="shared" si="7"/>
        <v>255.1515488888889</v>
      </c>
      <c r="AJ103" s="9">
        <f t="shared" si="8"/>
        <v>0.68973419238006317</v>
      </c>
      <c r="AK103" s="9">
        <f t="shared" si="9"/>
        <v>0.68973419238006317</v>
      </c>
      <c r="AL103" s="9">
        <f t="shared" si="10"/>
        <v>0</v>
      </c>
      <c r="AM103" s="14">
        <f>Forward!AI103*(1+SUM($B103:$B$228))</f>
        <v>119.58450000000001</v>
      </c>
      <c r="AN103" s="14">
        <f>Forward!AJ103*(1+SUM($B103:$B$228))</f>
        <v>121.8623</v>
      </c>
      <c r="AO103" s="14">
        <f>Forward!AK103*(1+SUM($B103:$B$228))</f>
        <v>137.80690000000001</v>
      </c>
      <c r="AP103" s="14">
        <f>Forward!AL103*(1+SUM($B103:$B$228))</f>
        <v>149.19589999999999</v>
      </c>
      <c r="AQ103" s="14">
        <f>Forward!AM103*(1+SUM($B103:$B$228))</f>
        <v>158.30709999999999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Encargos'!$M21-'Swap - Encargos'!$L21)*(1+SUM($B104:$B$228))+('Swap - Encargos'!Y21)*(1+SUM($B104:$B$228))</f>
        <v>108.2715</v>
      </c>
      <c r="M104" s="4">
        <f>Forward!M104*(1+SUM($B104:$B$228))+(-'Swap - Encargos'!D21-'Swap - Encargos'!$M21-'Swap - Encargos'!$L21)*(1+SUM($B104:$B$228))+('Swap - Encargos'!Z21)*(1+SUM($B104:$B$228))</f>
        <v>108.27149999999999</v>
      </c>
      <c r="N104" s="4">
        <f>Forward!N104*(1+SUM($B104:$B$228))+(-'Swap - Encargos'!E21-'Swap - Encargos'!$M21-'Swap - Encargos'!$L21)*(1+SUM($B104:$B$228))+('Swap - Encargos'!AA21)*(1+SUM($B104:$B$228))</f>
        <v>123.08759999999998</v>
      </c>
      <c r="O104" s="4">
        <f>Forward!O104*(1+SUM($B104:$B$228))+(-'Swap - Encargos'!F21-'Swap - Encargos'!$M21-'Swap - Encargos'!$L21)*(1+SUM($B104:$B$228))+('Swap - Encargos'!AB21)*(1+SUM($B104:$B$228))</f>
        <v>129.92580000000001</v>
      </c>
      <c r="P104" s="4">
        <f>Forward!P104*(1+SUM($B104:$B$228))+(-'Swap - Encargos'!G21-'Swap - Encargos'!$M21-'Swap - Encargos'!$L21)*(1+SUM($B104:$B$228))+('Swap - Encargos'!AC21)*(1+SUM($B104:$B$228))</f>
        <v>136.76400000000001</v>
      </c>
      <c r="Q104" s="4">
        <f>Forward!Q104*(1+SUM($B104:$B$228))+(-'Swap - Encargos'!H21-'Swap - Encargos'!$M21-'Swap - Encargos'!$L21)*(1+SUM($B104:$B$228))+('Swap - Encargos'!AD21)*(1+SUM($B104:$B$228))</f>
        <v>159.55799999999999</v>
      </c>
      <c r="R104" s="4">
        <f>Forward!R104*(1+SUM($B104:$B$228))+(-'Swap - Encargos'!I21-'Swap - Encargos'!$M21-'Swap - Encargos'!$L21)*(1+SUM($B104:$B$228))+('Swap - Encargos'!AE21)*(1+SUM($B104:$B$228))</f>
        <v>154.99919999999997</v>
      </c>
      <c r="S104" s="4">
        <f>Forward!S104*(1+SUM($B104:$B$228))+(-'Swap - Encargos'!J21-'Swap - Encargos'!$M21-'Swap - Encargos'!$L21)*(1+SUM($B104:$B$228))+('Swap - Encargos'!AF21)*(1+SUM($B104:$B$228))</f>
        <v>152.71979999999999</v>
      </c>
      <c r="T104" s="4">
        <f>Forward!T104*(1+SUM($B104:$B$228))+(-'Swap - Encargos'!K21-'Swap - Encargos'!$M21-'Swap - Encargos'!$L21)*(1+SUM($B104:$B$228))+('Swap - Encargos'!AG21)*(1+SUM($B104:$B$228))</f>
        <v>152.71979999999999</v>
      </c>
      <c r="U104" s="4">
        <f>Forward!U104*(1+SUM($B104:$B$228))</f>
        <v>0</v>
      </c>
      <c r="V104" s="6"/>
      <c r="W104" s="20">
        <f t="shared" si="0"/>
        <v>116.81924999999998</v>
      </c>
      <c r="X104" s="20">
        <f t="shared" si="1"/>
        <v>190.63541494949501</v>
      </c>
      <c r="Y104" s="23">
        <f t="shared" si="2"/>
        <v>126.39273</v>
      </c>
      <c r="Z104" s="23">
        <f t="shared" si="3"/>
        <v>187.55472215151508</v>
      </c>
      <c r="AA104" s="4">
        <f>IF(MONTH($C104)=1,Forward!AA104*(1+SUM($B104:$B$228)),AA103)</f>
        <v>34.902552999999997</v>
      </c>
      <c r="AB104" s="4">
        <f>IF(MONTH($C104)=1,Forward!AB104*(1+SUM($B104:$B$228)),AB103)</f>
        <v>75.900499999999994</v>
      </c>
      <c r="AC104" s="4">
        <f>IF(MONTH($C104)=1,Forward!AC104*(1+SUM($B104:$B$228)),AC103)</f>
        <v>114.376215</v>
      </c>
      <c r="AD104" s="4">
        <f>IF(MONTH($C104)=1,Forward!AD104*(1+SUM($B104:$B$228)),AD103)</f>
        <v>385.34100000000001</v>
      </c>
      <c r="AE104" s="4">
        <f t="shared" si="12"/>
        <v>369.92736000000002</v>
      </c>
      <c r="AF104" s="8">
        <f t="shared" si="4"/>
        <v>404.82991300000003</v>
      </c>
      <c r="AG104" s="14">
        <f t="shared" si="5"/>
        <v>445.82785999999999</v>
      </c>
      <c r="AH104" s="8">
        <f t="shared" si="6"/>
        <v>484.30357500000002</v>
      </c>
      <c r="AI104" s="25">
        <f t="shared" si="7"/>
        <v>253.10811000000004</v>
      </c>
      <c r="AJ104" s="9">
        <f t="shared" si="8"/>
        <v>0.68421030009783546</v>
      </c>
      <c r="AK104" s="9">
        <f t="shared" si="9"/>
        <v>0.68421030009783546</v>
      </c>
      <c r="AL104" s="9">
        <f t="shared" si="10"/>
        <v>0</v>
      </c>
      <c r="AM104" s="14">
        <f>Forward!AI104*(1+SUM($B104:$B$228))</f>
        <v>123.08759999999999</v>
      </c>
      <c r="AN104" s="14">
        <f>Forward!AJ104*(1+SUM($B104:$B$228))</f>
        <v>125.36699999999999</v>
      </c>
      <c r="AO104" s="14">
        <f>Forward!AK104*(1+SUM($B104:$B$228))</f>
        <v>140.1831</v>
      </c>
      <c r="AP104" s="14">
        <f>Forward!AL104*(1+SUM($B104:$B$228))</f>
        <v>148.161</v>
      </c>
      <c r="AQ104" s="14">
        <f>Forward!AM104*(1+SUM($B104:$B$228))</f>
        <v>158.41829999999999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Encargos'!$M22-'Swap - Encargos'!$L22)*(1+SUM($B105:$B$228))+('Swap - Encargos'!Y22)*(1+SUM($B105:$B$228))</f>
        <v>111.57300000000001</v>
      </c>
      <c r="M105" s="4">
        <f>Forward!M105*(1+SUM($B105:$B$228))+(-'Swap - Encargos'!D22-'Swap - Encargos'!$M22-'Swap - Encargos'!$L22)*(1+SUM($B105:$B$228))+('Swap - Encargos'!Z22)*(1+SUM($B105:$B$228))</f>
        <v>102.465</v>
      </c>
      <c r="N105" s="4">
        <f>Forward!N105*(1+SUM($B105:$B$228))+(-'Swap - Encargos'!E22-'Swap - Encargos'!$M22-'Swap - Encargos'!$L22)*(1+SUM($B105:$B$228))+('Swap - Encargos'!AA22)*(1+SUM($B105:$B$228))</f>
        <v>119.54250000000002</v>
      </c>
      <c r="O105" s="4">
        <f>Forward!O105*(1+SUM($B105:$B$228))+(-'Swap - Encargos'!F22-'Swap - Encargos'!$M22-'Swap - Encargos'!$L22)*(1+SUM($B105:$B$228))+('Swap - Encargos'!AB22)*(1+SUM($B105:$B$228))</f>
        <v>128.65049999999999</v>
      </c>
      <c r="P105" s="4">
        <f>Forward!P105*(1+SUM($B105:$B$228))+(-'Swap - Encargos'!G22-'Swap - Encargos'!$M22-'Swap - Encargos'!$L22)*(1+SUM($B105:$B$228))+('Swap - Encargos'!AC22)*(1+SUM($B105:$B$228))</f>
        <v>145.72800000000001</v>
      </c>
      <c r="Q105" s="4">
        <f>Forward!Q105*(1+SUM($B105:$B$228))+(-'Swap - Encargos'!H22-'Swap - Encargos'!$M22-'Swap - Encargos'!$L22)*(1+SUM($B105:$B$228))+('Swap - Encargos'!AD22)*(1+SUM($B105:$B$228))</f>
        <v>152.55900000000003</v>
      </c>
      <c r="R105" s="4">
        <f>Forward!R105*(1+SUM($B105:$B$228))+(-'Swap - Encargos'!I22-'Swap - Encargos'!$M22-'Swap - Encargos'!$L22)*(1+SUM($B105:$B$228))+('Swap - Encargos'!AE22)*(1+SUM($B105:$B$228))</f>
        <v>153.69749999999999</v>
      </c>
      <c r="S105" s="4">
        <f>Forward!S105*(1+SUM($B105:$B$228))+(-'Swap - Encargos'!J22-'Swap - Encargos'!$M22-'Swap - Encargos'!$L22)*(1+SUM($B105:$B$228))+('Swap - Encargos'!AF22)*(1+SUM($B105:$B$228))</f>
        <v>152.559</v>
      </c>
      <c r="T105" s="4">
        <f>Forward!T105*(1+SUM($B105:$B$228))+(-'Swap - Encargos'!K22-'Swap - Encargos'!$M22-'Swap - Encargos'!$L22)*(1+SUM($B105:$B$228))+('Swap - Encargos'!AG22)*(1+SUM($B105:$B$228))</f>
        <v>146.8665</v>
      </c>
      <c r="U105" s="4">
        <f>Forward!U105*(1+SUM($B105:$B$228))</f>
        <v>0</v>
      </c>
      <c r="V105" s="6"/>
      <c r="W105" s="20">
        <f t="shared" si="0"/>
        <v>114.51412499999999</v>
      </c>
      <c r="X105" s="20">
        <f t="shared" si="1"/>
        <v>190.63541494949501</v>
      </c>
      <c r="Y105" s="23">
        <f t="shared" si="2"/>
        <v>126.37350000000001</v>
      </c>
      <c r="Z105" s="23">
        <f t="shared" si="3"/>
        <v>187.55472215151508</v>
      </c>
      <c r="AA105" s="4">
        <f>IF(MONTH($C105)=1,Forward!AA105*(1+SUM($B105:$B$228)),AA104)</f>
        <v>34.902552999999997</v>
      </c>
      <c r="AB105" s="4">
        <f>IF(MONTH($C105)=1,Forward!AB105*(1+SUM($B105:$B$228)),AB104)</f>
        <v>75.900499999999994</v>
      </c>
      <c r="AC105" s="4">
        <f>IF(MONTH($C105)=1,Forward!AC105*(1+SUM($B105:$B$228)),AC104)</f>
        <v>114.376215</v>
      </c>
      <c r="AD105" s="4">
        <f>IF(MONTH($C105)=1,Forward!AD105*(1+SUM($B105:$B$228)),AD104)</f>
        <v>385.34100000000001</v>
      </c>
      <c r="AE105" s="4">
        <f t="shared" si="12"/>
        <v>369.92736000000002</v>
      </c>
      <c r="AF105" s="8">
        <f t="shared" si="4"/>
        <v>404.82991300000003</v>
      </c>
      <c r="AG105" s="14">
        <f t="shared" si="5"/>
        <v>445.82785999999999</v>
      </c>
      <c r="AH105" s="8">
        <f t="shared" si="6"/>
        <v>484.30357500000002</v>
      </c>
      <c r="AI105" s="25">
        <f t="shared" si="7"/>
        <v>255.41323500000004</v>
      </c>
      <c r="AJ105" s="9">
        <f t="shared" si="8"/>
        <v>0.69044159101938296</v>
      </c>
      <c r="AK105" s="9">
        <f t="shared" si="9"/>
        <v>0.69044159101938296</v>
      </c>
      <c r="AL105" s="9">
        <f t="shared" si="10"/>
        <v>0</v>
      </c>
      <c r="AM105" s="14">
        <f>Forward!AI105*(1+SUM($B105:$B$228))</f>
        <v>126.37350000000001</v>
      </c>
      <c r="AN105" s="14">
        <f>Forward!AJ105*(1+SUM($B105:$B$228))</f>
        <v>121.81950000000001</v>
      </c>
      <c r="AO105" s="14">
        <f>Forward!AK105*(1+SUM($B105:$B$228))</f>
        <v>138.89700000000002</v>
      </c>
      <c r="AP105" s="14">
        <f>Forward!AL105*(1+SUM($B105:$B$228))</f>
        <v>148.005</v>
      </c>
      <c r="AQ105" s="14">
        <f>Forward!AM105*(1+SUM($B105:$B$228))</f>
        <v>158.25150000000002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Encargos'!$M23-'Swap - Encargos'!$L23)*(1+SUM($B106:$B$228))+('Swap - Encargos'!Y23)*(1+SUM($B106:$B$228))</f>
        <v>109.01759999999999</v>
      </c>
      <c r="M106" s="4">
        <f>Forward!M106*(1+SUM($B106:$B$228))+(-'Swap - Encargos'!D23-'Swap - Encargos'!$M23-'Swap - Encargos'!$L23)*(1+SUM($B106:$B$228))+('Swap - Encargos'!Z23)*(1+SUM($B106:$B$228))</f>
        <v>102.20399999999999</v>
      </c>
      <c r="N106" s="4">
        <f>Forward!N106*(1+SUM($B106:$B$228))+(-'Swap - Encargos'!E23-'Swap - Encargos'!$M23-'Swap - Encargos'!$L23)*(1+SUM($B106:$B$228))+('Swap - Encargos'!AA23)*(1+SUM($B106:$B$228))</f>
        <v>111.28880000000001</v>
      </c>
      <c r="O106" s="4">
        <f>Forward!O106*(1+SUM($B106:$B$228))+(-'Swap - Encargos'!F23-'Swap - Encargos'!$M23-'Swap - Encargos'!$L23)*(1+SUM($B106:$B$228))+('Swap - Encargos'!AB23)*(1+SUM($B106:$B$228))</f>
        <v>121.50919999999999</v>
      </c>
      <c r="P106" s="4">
        <f>Forward!P106*(1+SUM($B106:$B$228))+(-'Swap - Encargos'!G23-'Swap - Encargos'!$M23-'Swap - Encargos'!$L23)*(1+SUM($B106:$B$228))+('Swap - Encargos'!AC23)*(1+SUM($B106:$B$228))</f>
        <v>144.22120000000001</v>
      </c>
      <c r="Q106" s="4">
        <f>Forward!Q106*(1+SUM($B106:$B$228))+(-'Swap - Encargos'!H23-'Swap - Encargos'!$M23-'Swap - Encargos'!$L23)*(1+SUM($B106:$B$228))+('Swap - Encargos'!AD23)*(1+SUM($B106:$B$228))</f>
        <v>152.1704</v>
      </c>
      <c r="R106" s="4">
        <f>Forward!R106*(1+SUM($B106:$B$228))+(-'Swap - Encargos'!I23-'Swap - Encargos'!$M23-'Swap - Encargos'!$L23)*(1+SUM($B106:$B$228))+('Swap - Encargos'!AE23)*(1+SUM($B106:$B$228))</f>
        <v>154.44159999999999</v>
      </c>
      <c r="S106" s="4">
        <f>Forward!S106*(1+SUM($B106:$B$228))+(-'Swap - Encargos'!J23-'Swap - Encargos'!$M23-'Swap - Encargos'!$L23)*(1+SUM($B106:$B$228))+('Swap - Encargos'!AF23)*(1+SUM($B106:$B$228))</f>
        <v>148.76359999999997</v>
      </c>
      <c r="T106" s="4">
        <f>Forward!T106*(1+SUM($B106:$B$228))+(-'Swap - Encargos'!K23-'Swap - Encargos'!$M23-'Swap - Encargos'!$L23)*(1+SUM($B106:$B$228))+('Swap - Encargos'!AG23)*(1+SUM($B106:$B$228))</f>
        <v>147.62799999999999</v>
      </c>
      <c r="U106" s="4">
        <f>Forward!U106*(1+SUM($B106:$B$228))</f>
        <v>0</v>
      </c>
      <c r="V106" s="6"/>
      <c r="W106" s="20">
        <f t="shared" si="0"/>
        <v>110.27937777777778</v>
      </c>
      <c r="X106" s="20">
        <f t="shared" si="1"/>
        <v>190.63541494949501</v>
      </c>
      <c r="Y106" s="23">
        <f t="shared" si="2"/>
        <v>123.40186666666666</v>
      </c>
      <c r="Z106" s="23">
        <f t="shared" si="3"/>
        <v>187.55472215151508</v>
      </c>
      <c r="AA106" s="4">
        <f>IF(MONTH($C106)=1,Forward!AA106*(1+SUM($B106:$B$228)),AA105)</f>
        <v>34.902552999999997</v>
      </c>
      <c r="AB106" s="4">
        <f>IF(MONTH($C106)=1,Forward!AB106*(1+SUM($B106:$B$228)),AB105)</f>
        <v>75.900499999999994</v>
      </c>
      <c r="AC106" s="4">
        <f>IF(MONTH($C106)=1,Forward!AC106*(1+SUM($B106:$B$228)),AC105)</f>
        <v>114.376215</v>
      </c>
      <c r="AD106" s="4">
        <f>IF(MONTH($C106)=1,Forward!AD106*(1+SUM($B106:$B$228)),AD105)</f>
        <v>385.34100000000001</v>
      </c>
      <c r="AE106" s="4">
        <f t="shared" si="12"/>
        <v>369.92736000000002</v>
      </c>
      <c r="AF106" s="8">
        <f t="shared" si="4"/>
        <v>404.82991300000003</v>
      </c>
      <c r="AG106" s="14">
        <f t="shared" si="5"/>
        <v>445.82785999999999</v>
      </c>
      <c r="AH106" s="8">
        <f t="shared" si="6"/>
        <v>484.30357500000002</v>
      </c>
      <c r="AI106" s="25">
        <f t="shared" si="7"/>
        <v>259.64798222222225</v>
      </c>
      <c r="AJ106" s="9">
        <f t="shared" si="8"/>
        <v>0.70188910120684844</v>
      </c>
      <c r="AK106" s="9">
        <f t="shared" si="9"/>
        <v>0.70188910120684844</v>
      </c>
      <c r="AL106" s="9">
        <f t="shared" si="10"/>
        <v>0</v>
      </c>
      <c r="AM106" s="14">
        <f>Forward!AI106*(1+SUM($B106:$B$228))</f>
        <v>122.64479999999999</v>
      </c>
      <c r="AN106" s="14">
        <f>Forward!AJ106*(1+SUM($B106:$B$228))</f>
        <v>116.96679999999999</v>
      </c>
      <c r="AO106" s="14">
        <f>Forward!AK106*(1+SUM($B106:$B$228))</f>
        <v>131.7296</v>
      </c>
      <c r="AP106" s="14">
        <f>Forward!AL106*(1+SUM($B106:$B$228))</f>
        <v>141.94999999999999</v>
      </c>
      <c r="AQ106" s="14">
        <f>Forward!AM106*(1+SUM($B106:$B$228))</f>
        <v>157.8484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Encargos'!$M24-'Swap - Encargos'!$L24)*(1+SUM($B107:$B$228))+('Swap - Encargos'!Y24)*(1+SUM($B107:$B$228))</f>
        <v>112.16699999999999</v>
      </c>
      <c r="M107" s="4">
        <f>Forward!M107*(1+SUM($B107:$B$228))+(-'Swap - Encargos'!D24-'Swap - Encargos'!$M24-'Swap - Encargos'!$L24)*(1+SUM($B107:$B$228))+('Swap - Encargos'!Z24)*(1+SUM($B107:$B$228))</f>
        <v>99.703999999999994</v>
      </c>
      <c r="N107" s="4">
        <f>Forward!N107*(1+SUM($B107:$B$228))+(-'Swap - Encargos'!E24-'Swap - Encargos'!$M24-'Swap - Encargos'!$L24)*(1+SUM($B107:$B$228))+('Swap - Encargos'!AA24)*(1+SUM($B107:$B$228))</f>
        <v>120.09800000000001</v>
      </c>
      <c r="O107" s="4">
        <f>Forward!O107*(1+SUM($B107:$B$228))+(-'Swap - Encargos'!F24-'Swap - Encargos'!$M24-'Swap - Encargos'!$L24)*(1+SUM($B107:$B$228))+('Swap - Encargos'!AB24)*(1+SUM($B107:$B$228))</f>
        <v>131.428</v>
      </c>
      <c r="P107" s="4">
        <f>Forward!P107*(1+SUM($B107:$B$228))+(-'Swap - Encargos'!G24-'Swap - Encargos'!$M24-'Swap - Encargos'!$L24)*(1+SUM($B107:$B$228))+('Swap - Encargos'!AC24)*(1+SUM($B107:$B$228))</f>
        <v>134.827</v>
      </c>
      <c r="Q107" s="4">
        <f>Forward!Q107*(1+SUM($B107:$B$228))+(-'Swap - Encargos'!H24-'Swap - Encargos'!$M24-'Swap - Encargos'!$L24)*(1+SUM($B107:$B$228))+('Swap - Encargos'!AD24)*(1+SUM($B107:$B$228))</f>
        <v>149.55599999999998</v>
      </c>
      <c r="R107" s="4">
        <f>Forward!R107*(1+SUM($B107:$B$228))+(-'Swap - Encargos'!I24-'Swap - Encargos'!$M24-'Swap - Encargos'!$L24)*(1+SUM($B107:$B$228))+('Swap - Encargos'!AE24)*(1+SUM($B107:$B$228))</f>
        <v>151.822</v>
      </c>
      <c r="S107" s="4">
        <f>Forward!S107*(1+SUM($B107:$B$228))+(-'Swap - Encargos'!J24-'Swap - Encargos'!$M24-'Swap - Encargos'!$L24)*(1+SUM($B107:$B$228))+('Swap - Encargos'!AF24)*(1+SUM($B107:$B$228))</f>
        <v>149.55600000000001</v>
      </c>
      <c r="T107" s="4">
        <f>Forward!T107*(1+SUM($B107:$B$228))+(-'Swap - Encargos'!K24-'Swap - Encargos'!$M24-'Swap - Encargos'!$L24)*(1+SUM($B107:$B$228))+('Swap - Encargos'!AG24)*(1+SUM($B107:$B$228))</f>
        <v>146.15699999999998</v>
      </c>
      <c r="U107" s="4">
        <f>Forward!U107*(1+SUM($B107:$B$228))</f>
        <v>0</v>
      </c>
      <c r="V107" s="6"/>
      <c r="W107" s="20">
        <f t="shared" si="0"/>
        <v>115.47158333333333</v>
      </c>
      <c r="X107" s="20">
        <f t="shared" si="1"/>
        <v>190.63541494949501</v>
      </c>
      <c r="Y107" s="23">
        <f t="shared" si="2"/>
        <v>125.25315000000001</v>
      </c>
      <c r="Z107" s="23">
        <f t="shared" si="3"/>
        <v>187.55472215151508</v>
      </c>
      <c r="AA107" s="4">
        <f>IF(MONTH($C107)=1,Forward!AA107*(1+SUM($B107:$B$228)),AA106)</f>
        <v>34.902552999999997</v>
      </c>
      <c r="AB107" s="4">
        <f>IF(MONTH($C107)=1,Forward!AB107*(1+SUM($B107:$B$228)),AB106)</f>
        <v>75.900499999999994</v>
      </c>
      <c r="AC107" s="4">
        <f>IF(MONTH($C107)=1,Forward!AC107*(1+SUM($B107:$B$228)),AC106)</f>
        <v>114.376215</v>
      </c>
      <c r="AD107" s="4">
        <f>IF(MONTH($C107)=1,Forward!AD107*(1+SUM($B107:$B$228)),AD106)</f>
        <v>385.34100000000001</v>
      </c>
      <c r="AE107" s="4">
        <f t="shared" si="12"/>
        <v>369.92736000000002</v>
      </c>
      <c r="AF107" s="8">
        <f t="shared" si="4"/>
        <v>404.82991300000003</v>
      </c>
      <c r="AG107" s="14">
        <f t="shared" si="5"/>
        <v>445.82785999999999</v>
      </c>
      <c r="AH107" s="8">
        <f t="shared" si="6"/>
        <v>484.30357500000002</v>
      </c>
      <c r="AI107" s="25">
        <f t="shared" si="7"/>
        <v>254.45577666666668</v>
      </c>
      <c r="AJ107" s="9">
        <f t="shared" si="8"/>
        <v>0.68785335766099232</v>
      </c>
      <c r="AK107" s="9">
        <f t="shared" si="9"/>
        <v>0.68785335766099232</v>
      </c>
      <c r="AL107" s="9">
        <f t="shared" si="10"/>
        <v>0</v>
      </c>
      <c r="AM107" s="14">
        <f>Forward!AI107*(1+SUM($B107:$B$228))</f>
        <v>124.63</v>
      </c>
      <c r="AN107" s="14">
        <f>Forward!AJ107*(1+SUM($B107:$B$228))</f>
        <v>117.83199999999999</v>
      </c>
      <c r="AO107" s="14">
        <f>Forward!AK107*(1+SUM($B107:$B$228))</f>
        <v>135.96</v>
      </c>
      <c r="AP107" s="14">
        <f>Forward!AL107*(1+SUM($B107:$B$228))</f>
        <v>147.29</v>
      </c>
      <c r="AQ107" s="14">
        <f>Forward!AM107*(1+SUM($B107:$B$228))</f>
        <v>155.221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Encargos'!$M25-'Swap - Encargos'!$L25)*(1+SUM($B108:$B$228))+('Swap - Encargos'!Y25)*(1+SUM($B108:$B$228))</f>
        <v>111.9294</v>
      </c>
      <c r="M108" s="4">
        <f>Forward!M108*(1+SUM($B108:$B$228))+(-'Swap - Encargos'!D25-'Swap - Encargos'!$M25-'Swap - Encargos'!$L25)*(1+SUM($B108:$B$228))+('Swap - Encargos'!Z25)*(1+SUM($B108:$B$228))</f>
        <v>116.45180000000001</v>
      </c>
      <c r="N108" s="4">
        <f>Forward!N108*(1+SUM($B108:$B$228))+(-'Swap - Encargos'!E25-'Swap - Encargos'!$M25-'Swap - Encargos'!$L25)*(1+SUM($B108:$B$228))+('Swap - Encargos'!AA25)*(1+SUM($B108:$B$228))</f>
        <v>133.41079999999999</v>
      </c>
      <c r="O108" s="4">
        <f>Forward!O108*(1+SUM($B108:$B$228))+(-'Swap - Encargos'!F25-'Swap - Encargos'!$M25-'Swap - Encargos'!$L25)*(1+SUM($B108:$B$228))+('Swap - Encargos'!AB25)*(1+SUM($B108:$B$228))</f>
        <v>137.9332</v>
      </c>
      <c r="P108" s="4">
        <f>Forward!P108*(1+SUM($B108:$B$228))+(-'Swap - Encargos'!G25-'Swap - Encargos'!$M25-'Swap - Encargos'!$L25)*(1+SUM($B108:$B$228))+('Swap - Encargos'!AC25)*(1+SUM($B108:$B$228))</f>
        <v>137.9332</v>
      </c>
      <c r="Q108" s="4">
        <f>Forward!Q108*(1+SUM($B108:$B$228))+(-'Swap - Encargos'!H25-'Swap - Encargos'!$M25-'Swap - Encargos'!$L25)*(1+SUM($B108:$B$228))+('Swap - Encargos'!AD25)*(1+SUM($B108:$B$228))</f>
        <v>152.631</v>
      </c>
      <c r="R108" s="4">
        <f>Forward!R108*(1+SUM($B108:$B$228))+(-'Swap - Encargos'!I25-'Swap - Encargos'!$M25-'Swap - Encargos'!$L25)*(1+SUM($B108:$B$228))+('Swap - Encargos'!AE25)*(1+SUM($B108:$B$228))</f>
        <v>151.50040000000001</v>
      </c>
      <c r="S108" s="4">
        <f>Forward!S108*(1+SUM($B108:$B$228))+(-'Swap - Encargos'!J25-'Swap - Encargos'!$M25-'Swap - Encargos'!$L25)*(1+SUM($B108:$B$228))+('Swap - Encargos'!AF25)*(1+SUM($B108:$B$228))</f>
        <v>150.3698</v>
      </c>
      <c r="T108" s="4">
        <f>Forward!T108*(1+SUM($B108:$B$228))+(-'Swap - Encargos'!K25-'Swap - Encargos'!$M25-'Swap - Encargos'!$L25)*(1+SUM($B108:$B$228))+('Swap - Encargos'!AG25)*(1+SUM($B108:$B$228))</f>
        <v>148.1086</v>
      </c>
      <c r="U108" s="4">
        <f>Forward!U108*(1+SUM($B108:$B$228))</f>
        <v>0</v>
      </c>
      <c r="V108" s="6"/>
      <c r="W108" s="20">
        <f t="shared" si="0"/>
        <v>127.82061111111109</v>
      </c>
      <c r="X108" s="20">
        <f t="shared" si="1"/>
        <v>190.63541494949501</v>
      </c>
      <c r="Y108" s="23">
        <f t="shared" si="2"/>
        <v>134.31528</v>
      </c>
      <c r="Z108" s="23">
        <f t="shared" si="3"/>
        <v>187.55472215151508</v>
      </c>
      <c r="AA108" s="4">
        <f>IF(MONTH($C108)=1,Forward!AA108*(1+SUM($B108:$B$228)),AA107)</f>
        <v>34.902552999999997</v>
      </c>
      <c r="AB108" s="4">
        <f>IF(MONTH($C108)=1,Forward!AB108*(1+SUM($B108:$B$228)),AB107)</f>
        <v>75.900499999999994</v>
      </c>
      <c r="AC108" s="4">
        <f>IF(MONTH($C108)=1,Forward!AC108*(1+SUM($B108:$B$228)),AC107)</f>
        <v>114.376215</v>
      </c>
      <c r="AD108" s="4">
        <f>IF(MONTH($C108)=1,Forward!AD108*(1+SUM($B108:$B$228)),AD107)</f>
        <v>385.34100000000001</v>
      </c>
      <c r="AE108" s="4">
        <f t="shared" si="12"/>
        <v>369.92736000000002</v>
      </c>
      <c r="AF108" s="8">
        <f t="shared" si="4"/>
        <v>404.82991300000003</v>
      </c>
      <c r="AG108" s="14">
        <f t="shared" si="5"/>
        <v>445.82785999999999</v>
      </c>
      <c r="AH108" s="8">
        <f t="shared" si="6"/>
        <v>484.30357500000002</v>
      </c>
      <c r="AI108" s="25">
        <f t="shared" si="7"/>
        <v>242.10674888888894</v>
      </c>
      <c r="AJ108" s="9">
        <f t="shared" si="8"/>
        <v>0.65447105315186449</v>
      </c>
      <c r="AK108" s="9">
        <f t="shared" si="9"/>
        <v>0.65447105315186449</v>
      </c>
      <c r="AL108" s="9">
        <f t="shared" si="10"/>
        <v>0</v>
      </c>
      <c r="AM108" s="14">
        <f>Forward!AI108*(1+SUM($B108:$B$228))</f>
        <v>124.366</v>
      </c>
      <c r="AN108" s="14">
        <f>Forward!AJ108*(1+SUM($B108:$B$228))</f>
        <v>132.28020000000001</v>
      </c>
      <c r="AO108" s="14">
        <f>Forward!AK108*(1+SUM($B108:$B$228))</f>
        <v>145.84739999999999</v>
      </c>
      <c r="AP108" s="14">
        <f>Forward!AL108*(1+SUM($B108:$B$228))</f>
        <v>157.1534</v>
      </c>
      <c r="AQ108" s="14">
        <f>Forward!AM108*(1+SUM($B108:$B$228))</f>
        <v>154.8922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Encargos'!$M26-'Swap - Encargos'!$L26)*(1+SUM($B109:$B$228))+('Swap - Encargos'!Y26)*(1+SUM($B109:$B$228))</f>
        <v>112.77999999999999</v>
      </c>
      <c r="M109" s="4">
        <f>Forward!M109*(1+SUM($B109:$B$228))+(-'Swap - Encargos'!D26-'Swap - Encargos'!$M26-'Swap - Encargos'!$L26)*(1+SUM($B109:$B$228))+('Swap - Encargos'!Z26)*(1+SUM($B109:$B$228))</f>
        <v>115.03559999999997</v>
      </c>
      <c r="N109" s="4">
        <f>Forward!N109*(1+SUM($B109:$B$228))+(-'Swap - Encargos'!E26-'Swap - Encargos'!$M26-'Swap - Encargos'!$L26)*(1+SUM($B109:$B$228))+('Swap - Encargos'!AA26)*(1+SUM($B109:$B$228))</f>
        <v>147.74180000000001</v>
      </c>
      <c r="O109" s="4">
        <f>Forward!O109*(1+SUM($B109:$B$228))+(-'Swap - Encargos'!F26-'Swap - Encargos'!$M26-'Swap - Encargos'!$L26)*(1+SUM($B109:$B$228))+('Swap - Encargos'!AB26)*(1+SUM($B109:$B$228))</f>
        <v>154.5086</v>
      </c>
      <c r="P109" s="4">
        <f>Forward!P109*(1+SUM($B109:$B$228))+(-'Swap - Encargos'!G26-'Swap - Encargos'!$M26-'Swap - Encargos'!$L26)*(1+SUM($B109:$B$228))+('Swap - Encargos'!AC26)*(1+SUM($B109:$B$228))</f>
        <v>157.892</v>
      </c>
      <c r="Q109" s="4">
        <f>Forward!Q109*(1+SUM($B109:$B$228))+(-'Swap - Encargos'!H26-'Swap - Encargos'!$M26-'Swap - Encargos'!$L26)*(1+SUM($B109:$B$228))+('Swap - Encargos'!AD26)*(1+SUM($B109:$B$228))</f>
        <v>160.14760000000001</v>
      </c>
      <c r="R109" s="4">
        <f>Forward!R109*(1+SUM($B109:$B$228))+(-'Swap - Encargos'!I26-'Swap - Encargos'!$M26-'Swap - Encargos'!$L26)*(1+SUM($B109:$B$228))+('Swap - Encargos'!AE26)*(1+SUM($B109:$B$228))</f>
        <v>162.40319999999997</v>
      </c>
      <c r="S109" s="4">
        <f>Forward!S109*(1+SUM($B109:$B$228))+(-'Swap - Encargos'!J26-'Swap - Encargos'!$M26-'Swap - Encargos'!$L26)*(1+SUM($B109:$B$228))+('Swap - Encargos'!AF26)*(1+SUM($B109:$B$228))</f>
        <v>160.14759999999995</v>
      </c>
      <c r="T109" s="4">
        <f>Forward!T109*(1+SUM($B109:$B$228))+(-'Swap - Encargos'!K26-'Swap - Encargos'!$M26-'Swap - Encargos'!$L26)*(1+SUM($B109:$B$228))+('Swap - Encargos'!AG26)*(1+SUM($B109:$B$228))</f>
        <v>157.892</v>
      </c>
      <c r="U109" s="4">
        <f>Forward!U109*(1+SUM($B109:$B$228))</f>
        <v>0</v>
      </c>
      <c r="V109" s="6"/>
      <c r="W109" s="20">
        <f t="shared" si="0"/>
        <v>137.93620555555557</v>
      </c>
      <c r="X109" s="20">
        <f t="shared" si="1"/>
        <v>190.63541494949501</v>
      </c>
      <c r="Y109" s="23">
        <f t="shared" si="2"/>
        <v>146.27565999999999</v>
      </c>
      <c r="Z109" s="23">
        <f t="shared" si="3"/>
        <v>187.55472215151508</v>
      </c>
      <c r="AA109" s="4">
        <f>IF(MONTH($C109)=1,Forward!AA109*(1+SUM($B109:$B$228)),AA108)</f>
        <v>34.902552999999997</v>
      </c>
      <c r="AB109" s="4">
        <f>IF(MONTH($C109)=1,Forward!AB109*(1+SUM($B109:$B$228)),AB108)</f>
        <v>75.900499999999994</v>
      </c>
      <c r="AC109" s="4">
        <f>IF(MONTH($C109)=1,Forward!AC109*(1+SUM($B109:$B$228)),AC108)</f>
        <v>114.376215</v>
      </c>
      <c r="AD109" s="4">
        <f>IF(MONTH($C109)=1,Forward!AD109*(1+SUM($B109:$B$228)),AD108)</f>
        <v>385.34100000000001</v>
      </c>
      <c r="AE109" s="4">
        <f t="shared" si="12"/>
        <v>369.92736000000002</v>
      </c>
      <c r="AF109" s="8">
        <f t="shared" si="4"/>
        <v>404.82991300000003</v>
      </c>
      <c r="AG109" s="14">
        <f t="shared" si="5"/>
        <v>445.82785999999999</v>
      </c>
      <c r="AH109" s="8">
        <f t="shared" si="6"/>
        <v>484.30357500000002</v>
      </c>
      <c r="AI109" s="25">
        <f t="shared" si="7"/>
        <v>231.99115444444445</v>
      </c>
      <c r="AJ109" s="9">
        <f t="shared" si="8"/>
        <v>0.62712624025550434</v>
      </c>
      <c r="AK109" s="9">
        <f t="shared" si="9"/>
        <v>0.62712624025550434</v>
      </c>
      <c r="AL109" s="9">
        <f t="shared" si="10"/>
        <v>0</v>
      </c>
      <c r="AM109" s="14">
        <f>Forward!AI109*(1+SUM($B109:$B$228))</f>
        <v>125.18579999999999</v>
      </c>
      <c r="AN109" s="14">
        <f>Forward!AJ109*(1+SUM($B109:$B$228))</f>
        <v>130.82479999999998</v>
      </c>
      <c r="AO109" s="14">
        <f>Forward!AK109*(1+SUM($B109:$B$228))</f>
        <v>162.4032</v>
      </c>
      <c r="AP109" s="14">
        <f>Forward!AL109*(1+SUM($B109:$B$228))</f>
        <v>173.68119999999999</v>
      </c>
      <c r="AQ109" s="14">
        <f>Forward!AM109*(1+SUM($B109:$B$228))</f>
        <v>172.55339999999998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Encargos'!$M27-'Swap - Encargos'!$L27)*(1+SUM($B110:$B$228))+('Swap - Encargos'!Z27)*(1+SUM($B110:$B$228))</f>
        <v>118.125</v>
      </c>
      <c r="N110" s="4">
        <f>Forward!N110*(1+SUM($B110:$B$228))+(-'Swap - Encargos'!E27-'Swap - Encargos'!$M27-'Swap - Encargos'!$L27)*(1+SUM($B110:$B$228))+('Swap - Encargos'!AA27)*(1+SUM($B110:$B$228))</f>
        <v>130.5</v>
      </c>
      <c r="O110" s="4">
        <f>Forward!O110*(1+SUM($B110:$B$228))+(-'Swap - Encargos'!F27-'Swap - Encargos'!$M27-'Swap - Encargos'!$L27)*(1+SUM($B110:$B$228))+('Swap - Encargos'!AB27)*(1+SUM($B110:$B$228))</f>
        <v>144</v>
      </c>
      <c r="P110" s="4">
        <f>Forward!P110*(1+SUM($B110:$B$228))+(-'Swap - Encargos'!G27-'Swap - Encargos'!$M27-'Swap - Encargos'!$L27)*(1+SUM($B110:$B$228))+('Swap - Encargos'!AC27)*(1+SUM($B110:$B$228))</f>
        <v>172.125</v>
      </c>
      <c r="Q110" s="4">
        <f>Forward!Q110*(1+SUM($B110:$B$228))+(-'Swap - Encargos'!H27-'Swap - Encargos'!$M27-'Swap - Encargos'!$L27)*(1+SUM($B110:$B$228))+('Swap - Encargos'!AD27)*(1+SUM($B110:$B$228))</f>
        <v>169.875</v>
      </c>
      <c r="R110" s="4">
        <f>Forward!R110*(1+SUM($B110:$B$228))+(-'Swap - Encargos'!I27-'Swap - Encargos'!$M27-'Swap - Encargos'!$L27)*(1+SUM($B110:$B$228))+('Swap - Encargos'!AE27)*(1+SUM($B110:$B$228))</f>
        <v>172.125</v>
      </c>
      <c r="S110" s="4">
        <f>Forward!S110*(1+SUM($B110:$B$228))+(-'Swap - Encargos'!J27-'Swap - Encargos'!$M27-'Swap - Encargos'!$L27)*(1+SUM($B110:$B$228))+('Swap - Encargos'!AF27)*(1+SUM($B110:$B$228))</f>
        <v>168.75</v>
      </c>
      <c r="T110" s="4">
        <f>Forward!T110*(1+SUM($B110:$B$228))+(-'Swap - Encargos'!K27-'Swap - Encargos'!$M27-'Swap - Encargos'!$L27)*(1+SUM($B110:$B$228))+('Swap - Encargos'!AG27)*(1+SUM($B110:$B$228))</f>
        <v>166.5</v>
      </c>
      <c r="U110" s="4">
        <f>Forward!U110*(1+SUM($B110:$B$228))</f>
        <v>0</v>
      </c>
      <c r="V110" s="6"/>
      <c r="W110" s="20">
        <f t="shared" si="0"/>
        <v>130.875</v>
      </c>
      <c r="X110" s="20">
        <f t="shared" si="1"/>
        <v>190.63541494949501</v>
      </c>
      <c r="Y110" s="23">
        <f t="shared" si="2"/>
        <v>146.92500000000001</v>
      </c>
      <c r="Z110" s="23">
        <f t="shared" si="3"/>
        <v>187.55472215151508</v>
      </c>
      <c r="AA110" s="4">
        <f>IF(MONTH($C110)=1,Forward!AA110*(1+SUM($B110:$B$228)),AA109)</f>
        <v>21.206250000000001</v>
      </c>
      <c r="AB110" s="4">
        <f>IF(MONTH($C110)=1,Forward!AB110*(1+SUM($B110:$B$228)),AB109)</f>
        <v>50.208750000000002</v>
      </c>
      <c r="AC110" s="4">
        <f>IF(MONTH($C110)=1,Forward!AC110*(1+SUM($B110:$B$228)),AC109)</f>
        <v>88.616249999999994</v>
      </c>
      <c r="AD110" s="4">
        <f>IF(MONTH($C110)=1,Forward!AD110*(1+SUM($B110:$B$228)),AD109)</f>
        <v>393.75</v>
      </c>
      <c r="AE110" s="4">
        <f>AD110*(1-1%)</f>
        <v>389.8125</v>
      </c>
      <c r="AF110" s="8">
        <f t="shared" si="4"/>
        <v>411.01875000000001</v>
      </c>
      <c r="AG110" s="14">
        <f t="shared" si="5"/>
        <v>440.02125000000001</v>
      </c>
      <c r="AH110" s="8">
        <f t="shared" si="6"/>
        <v>478.42874999999998</v>
      </c>
      <c r="AI110" s="25">
        <f t="shared" si="7"/>
        <v>258.9375</v>
      </c>
      <c r="AJ110" s="9">
        <f t="shared" si="8"/>
        <v>0.66426166426166422</v>
      </c>
      <c r="AK110" s="9">
        <f t="shared" si="9"/>
        <v>0.66426166426166422</v>
      </c>
      <c r="AL110" s="9">
        <f t="shared" si="10"/>
        <v>0</v>
      </c>
      <c r="AM110" s="14">
        <f>Forward!AI110*(1+SUM($B110:$B$228))</f>
        <v>135</v>
      </c>
      <c r="AN110" s="14">
        <f>Forward!AJ110*(1+SUM($B110:$B$228))</f>
        <v>151.875</v>
      </c>
      <c r="AO110" s="14">
        <f>Forward!AK110*(1+SUM($B110:$B$228))</f>
        <v>165.375</v>
      </c>
      <c r="AP110" s="14">
        <f>Forward!AL110*(1+SUM($B110:$B$228))</f>
        <v>189</v>
      </c>
      <c r="AQ110" s="14">
        <f>Forward!AM110*(1+SUM($B110:$B$228))</f>
        <v>187.875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Encargos'!$M28-'Swap - Encargos'!$L28)*(1+SUM($B111:$B$228))+('Swap - Encargos'!Z28)*(1+SUM($B111:$B$228))</f>
        <v>158.03280000000001</v>
      </c>
      <c r="N111" s="4">
        <f>Forward!N111*(1+SUM($B111:$B$228))+(-'Swap - Encargos'!E28-'Swap - Encargos'!$M28-'Swap - Encargos'!$L28)*(1+SUM($B111:$B$228))+('Swap - Encargos'!AA28)*(1+SUM($B111:$B$228))</f>
        <v>223.03920000000002</v>
      </c>
      <c r="O111" s="4">
        <f>Forward!O111*(1+SUM($B111:$B$228))+(-'Swap - Encargos'!F28-'Swap - Encargos'!$M28-'Swap - Encargos'!$L28)*(1+SUM($B111:$B$228))+('Swap - Encargos'!AB28)*(1+SUM($B111:$B$228))</f>
        <v>218.55600000000001</v>
      </c>
      <c r="P111" s="4">
        <f>Forward!P111*(1+SUM($B111:$B$228))+(-'Swap - Encargos'!G28-'Swap - Encargos'!$M28-'Swap - Encargos'!$L28)*(1+SUM($B111:$B$228))+('Swap - Encargos'!AC28)*(1+SUM($B111:$B$228))</f>
        <v>207.34799999999998</v>
      </c>
      <c r="Q111" s="4">
        <f>Forward!Q111*(1+SUM($B111:$B$228))+(-'Swap - Encargos'!H28-'Swap - Encargos'!$M28-'Swap - Encargos'!$L28)*(1+SUM($B111:$B$228))+('Swap - Encargos'!AD28)*(1+SUM($B111:$B$228))</f>
        <v>198.38159999999999</v>
      </c>
      <c r="R111" s="4">
        <f>Forward!R111*(1+SUM($B111:$B$228))+(-'Swap - Encargos'!I28-'Swap - Encargos'!$M28-'Swap - Encargos'!$L28)*(1+SUM($B111:$B$228))+('Swap - Encargos'!AE28)*(1+SUM($B111:$B$228))</f>
        <v>191.6568</v>
      </c>
      <c r="S111" s="4">
        <f>Forward!S111*(1+SUM($B111:$B$228))+(-'Swap - Encargos'!J28-'Swap - Encargos'!$M28-'Swap - Encargos'!$L28)*(1+SUM($B111:$B$228))+('Swap - Encargos'!AF28)*(1+SUM($B111:$B$228))</f>
        <v>187.17359999999999</v>
      </c>
      <c r="T111" s="4">
        <f>Forward!T111*(1+SUM($B111:$B$228))+(-'Swap - Encargos'!K28-'Swap - Encargos'!$M28-'Swap - Encargos'!$L28)*(1+SUM($B111:$B$228))+('Swap - Encargos'!AG28)*(1+SUM($B111:$B$228))</f>
        <v>181.56960000000001</v>
      </c>
      <c r="U111" s="4">
        <f>Forward!U111*(1+SUM($B111:$B$228))</f>
        <v>0</v>
      </c>
      <c r="V111" s="6"/>
      <c r="W111" s="20">
        <f t="shared" si="0"/>
        <v>201.2458666666667</v>
      </c>
      <c r="X111" s="20">
        <f t="shared" si="1"/>
        <v>190.63541494949501</v>
      </c>
      <c r="Y111" s="23">
        <f t="shared" si="2"/>
        <v>201.63192000000001</v>
      </c>
      <c r="Z111" s="23">
        <f t="shared" si="3"/>
        <v>187.55472215151508</v>
      </c>
      <c r="AA111" s="4">
        <f>IF(MONTH($C111)=1,Forward!AA111*(1+SUM($B111:$B$228)),AA110)</f>
        <v>21.206250000000001</v>
      </c>
      <c r="AB111" s="4">
        <f>IF(MONTH($C111)=1,Forward!AB111*(1+SUM($B111:$B$228)),AB110)</f>
        <v>50.208750000000002</v>
      </c>
      <c r="AC111" s="4">
        <f>IF(MONTH($C111)=1,Forward!AC111*(1+SUM($B111:$B$228)),AC110)</f>
        <v>88.616249999999994</v>
      </c>
      <c r="AD111" s="4">
        <f>IF(MONTH($C111)=1,Forward!AD111*(1+SUM($B111:$B$228)),AD110)</f>
        <v>393.75</v>
      </c>
      <c r="AE111" s="4">
        <f t="shared" ref="AE111:AE121" si="13">AD111*(1-1%)</f>
        <v>389.8125</v>
      </c>
      <c r="AF111" s="8">
        <f t="shared" si="4"/>
        <v>411.01875000000001</v>
      </c>
      <c r="AG111" s="14">
        <f t="shared" si="5"/>
        <v>440.02125000000001</v>
      </c>
      <c r="AH111" s="8">
        <f t="shared" si="6"/>
        <v>478.42874999999998</v>
      </c>
      <c r="AI111" s="25">
        <f t="shared" si="7"/>
        <v>188.5666333333333</v>
      </c>
      <c r="AJ111" s="9">
        <f t="shared" si="8"/>
        <v>0.48373675378119813</v>
      </c>
      <c r="AK111" s="9">
        <f t="shared" si="9"/>
        <v>0.48373675378119813</v>
      </c>
      <c r="AL111" s="9">
        <f t="shared" si="10"/>
        <v>0</v>
      </c>
      <c r="AM111" s="14">
        <f>Forward!AI111*(1+SUM($B111:$B$228))</f>
        <v>178.2072</v>
      </c>
      <c r="AN111" s="14">
        <f>Forward!AJ111*(1+SUM($B111:$B$228))</f>
        <v>242.09280000000001</v>
      </c>
      <c r="AO111" s="14">
        <f>Forward!AK111*(1+SUM($B111:$B$228))</f>
        <v>232.00560000000002</v>
      </c>
      <c r="AP111" s="14">
        <f>Forward!AL111*(1+SUM($B111:$B$228))</f>
        <v>225.2808</v>
      </c>
      <c r="AQ111" s="14">
        <f>Forward!AM111*(1+SUM($B111:$B$228))</f>
        <v>214.0728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Encargos'!$M29-'Swap - Encargos'!$L29)*(1+SUM($B112:$B$228))+('Swap - Encargos'!Z29)*(1+SUM($B112:$B$228))</f>
        <v>164.65</v>
      </c>
      <c r="N112" s="4">
        <f>Forward!N112*(1+SUM($B112:$B$228))+(-'Swap - Encargos'!E29-'Swap - Encargos'!$M29-'Swap - Encargos'!$L29)*(1+SUM($B112:$B$228))+('Swap - Encargos'!AA29)*(1+SUM($B112:$B$228))</f>
        <v>200.25</v>
      </c>
      <c r="O112" s="4">
        <f>Forward!O112*(1+SUM($B112:$B$228))+(-'Swap - Encargos'!F29-'Swap - Encargos'!$M29-'Swap - Encargos'!$L29)*(1+SUM($B112:$B$228))+('Swap - Encargos'!AB29)*(1+SUM($B112:$B$228))</f>
        <v>196.91249999999999</v>
      </c>
      <c r="P112" s="4">
        <f>Forward!P112*(1+SUM($B112:$B$228))+(-'Swap - Encargos'!G29-'Swap - Encargos'!$M29-'Swap - Encargos'!$L29)*(1+SUM($B112:$B$228))+('Swap - Encargos'!AC29)*(1+SUM($B112:$B$228))</f>
        <v>186.90000000000003</v>
      </c>
      <c r="Q112" s="4">
        <f>Forward!Q112*(1+SUM($B112:$B$228))+(-'Swap - Encargos'!H29-'Swap - Encargos'!$M29-'Swap - Encargos'!$L29)*(1+SUM($B112:$B$228))+('Swap - Encargos'!AD29)*(1+SUM($B112:$B$228))</f>
        <v>192.46250000000001</v>
      </c>
      <c r="R112" s="4">
        <f>Forward!R112*(1+SUM($B112:$B$228))+(-'Swap - Encargos'!I29-'Swap - Encargos'!$M29-'Swap - Encargos'!$L29)*(1+SUM($B112:$B$228))+('Swap - Encargos'!AE29)*(1+SUM($B112:$B$228))</f>
        <v>191.35000000000002</v>
      </c>
      <c r="S112" s="4">
        <f>Forward!S112*(1+SUM($B112:$B$228))+(-'Swap - Encargos'!J29-'Swap - Encargos'!$M29-'Swap - Encargos'!$L29)*(1+SUM($B112:$B$228))+('Swap - Encargos'!AF29)*(1+SUM($B112:$B$228))</f>
        <v>188.01250000000002</v>
      </c>
      <c r="T112" s="4">
        <f>Forward!T112*(1+SUM($B112:$B$228))+(-'Swap - Encargos'!K29-'Swap - Encargos'!$M29-'Swap - Encargos'!$L29)*(1+SUM($B112:$B$228))+('Swap - Encargos'!AG29)*(1+SUM($B112:$B$228))</f>
        <v>180.22500000000002</v>
      </c>
      <c r="U112" s="4">
        <f>Forward!U112*(1+SUM($B112:$B$228))</f>
        <v>0</v>
      </c>
      <c r="V112" s="6"/>
      <c r="W112" s="20">
        <f t="shared" si="0"/>
        <v>188.50694444444446</v>
      </c>
      <c r="X112" s="20">
        <f t="shared" si="1"/>
        <v>190.63541494949501</v>
      </c>
      <c r="Y112" s="23">
        <f t="shared" si="2"/>
        <v>189.125</v>
      </c>
      <c r="Z112" s="23">
        <f t="shared" si="3"/>
        <v>187.55472215151508</v>
      </c>
      <c r="AA112" s="4">
        <f>IF(MONTH($C112)=1,Forward!AA112*(1+SUM($B112:$B$228)),AA111)</f>
        <v>21.206250000000001</v>
      </c>
      <c r="AB112" s="4">
        <f>IF(MONTH($C112)=1,Forward!AB112*(1+SUM($B112:$B$228)),AB111)</f>
        <v>50.208750000000002</v>
      </c>
      <c r="AC112" s="4">
        <f>IF(MONTH($C112)=1,Forward!AC112*(1+SUM($B112:$B$228)),AC111)</f>
        <v>88.616249999999994</v>
      </c>
      <c r="AD112" s="4">
        <f>IF(MONTH($C112)=1,Forward!AD112*(1+SUM($B112:$B$228)),AD111)</f>
        <v>393.75</v>
      </c>
      <c r="AE112" s="4">
        <f t="shared" si="13"/>
        <v>389.8125</v>
      </c>
      <c r="AF112" s="8">
        <f t="shared" si="4"/>
        <v>411.01875000000001</v>
      </c>
      <c r="AG112" s="14">
        <f t="shared" si="5"/>
        <v>440.02125000000001</v>
      </c>
      <c r="AH112" s="8">
        <f t="shared" si="6"/>
        <v>478.42874999999998</v>
      </c>
      <c r="AI112" s="25">
        <f t="shared" si="7"/>
        <v>201.30555555555554</v>
      </c>
      <c r="AJ112" s="9">
        <f t="shared" si="8"/>
        <v>0.51641636826822013</v>
      </c>
      <c r="AK112" s="9">
        <f t="shared" si="9"/>
        <v>0.51641636826822013</v>
      </c>
      <c r="AL112" s="9">
        <f t="shared" si="10"/>
        <v>0</v>
      </c>
      <c r="AM112" s="14">
        <f>Forward!AI112*(1+SUM($B112:$B$228))</f>
        <v>176.88750000000002</v>
      </c>
      <c r="AN112" s="14">
        <f>Forward!AJ112*(1+SUM($B112:$B$228))</f>
        <v>223.61250000000001</v>
      </c>
      <c r="AO112" s="14">
        <f>Forward!AK112*(1+SUM($B112:$B$228))</f>
        <v>216.9375</v>
      </c>
      <c r="AP112" s="14">
        <f>Forward!AL112*(1+SUM($B112:$B$228))</f>
        <v>210.26250000000002</v>
      </c>
      <c r="AQ112" s="14">
        <f>Forward!AM112*(1+SUM($B112:$B$228))</f>
        <v>211.375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Encargos'!$M30-'Swap - Encargos'!$L30)*(1+SUM($B113:$B$228))+('Swap - Encargos'!Z30)*(1+SUM($B113:$B$228))</f>
        <v>145.52789999999999</v>
      </c>
      <c r="N113" s="4">
        <f>Forward!N113*(1+SUM($B113:$B$228))+(-'Swap - Encargos'!E30-'Swap - Encargos'!$M30-'Swap - Encargos'!$L30)*(1+SUM($B113:$B$228))+('Swap - Encargos'!AA30)*(1+SUM($B113:$B$228))</f>
        <v>175.5222</v>
      </c>
      <c r="O113" s="4">
        <f>Forward!O113*(1+SUM($B113:$B$228))+(-'Swap - Encargos'!F30-'Swap - Encargos'!$M30-'Swap - Encargos'!$L30)*(1+SUM($B113:$B$228))+('Swap - Encargos'!AB30)*(1+SUM($B113:$B$228))</f>
        <v>183.29849999999999</v>
      </c>
      <c r="P113" s="4">
        <f>Forward!P113*(1+SUM($B113:$B$228))+(-'Swap - Encargos'!G30-'Swap - Encargos'!$M30-'Swap - Encargos'!$L30)*(1+SUM($B113:$B$228))+('Swap - Encargos'!AC30)*(1+SUM($B113:$B$228))</f>
        <v>183.29849999999999</v>
      </c>
      <c r="Q113" s="4">
        <f>Forward!Q113*(1+SUM($B113:$B$228))+(-'Swap - Encargos'!H30-'Swap - Encargos'!$M30-'Swap - Encargos'!$L30)*(1+SUM($B113:$B$228))+('Swap - Encargos'!AD30)*(1+SUM($B113:$B$228))</f>
        <v>178.85490000000001</v>
      </c>
      <c r="R113" s="4">
        <f>Forward!R113*(1+SUM($B113:$B$228))+(-'Swap - Encargos'!I30-'Swap - Encargos'!$M30-'Swap - Encargos'!$L30)*(1+SUM($B113:$B$228))+('Swap - Encargos'!AE30)*(1+SUM($B113:$B$228))</f>
        <v>174.41130000000001</v>
      </c>
      <c r="S113" s="4">
        <f>Forward!S113*(1+SUM($B113:$B$228))+(-'Swap - Encargos'!J30-'Swap - Encargos'!$M30-'Swap - Encargos'!$L30)*(1+SUM($B113:$B$228))+('Swap - Encargos'!AF30)*(1+SUM($B113:$B$228))</f>
        <v>171.07859999999999</v>
      </c>
      <c r="T113" s="4">
        <f>Forward!T113*(1+SUM($B113:$B$228))+(-'Swap - Encargos'!K30-'Swap - Encargos'!$M30-'Swap - Encargos'!$L30)*(1+SUM($B113:$B$228))+('Swap - Encargos'!AG30)*(1+SUM($B113:$B$228))</f>
        <v>164.41319999999999</v>
      </c>
      <c r="U113" s="4">
        <f>Forward!U113*(1+SUM($B113:$B$228))</f>
        <v>0</v>
      </c>
      <c r="V113" s="6"/>
      <c r="W113" s="20">
        <f t="shared" si="0"/>
        <v>171.26374999999999</v>
      </c>
      <c r="X113" s="20">
        <f t="shared" si="1"/>
        <v>190.63541494949501</v>
      </c>
      <c r="Y113" s="23">
        <f t="shared" si="2"/>
        <v>174.74456999999998</v>
      </c>
      <c r="Z113" s="23">
        <f t="shared" si="3"/>
        <v>187.55472215151508</v>
      </c>
      <c r="AA113" s="4">
        <f>IF(MONTH($C113)=1,Forward!AA113*(1+SUM($B113:$B$228)),AA112)</f>
        <v>21.206250000000001</v>
      </c>
      <c r="AB113" s="4">
        <f>IF(MONTH($C113)=1,Forward!AB113*(1+SUM($B113:$B$228)),AB112)</f>
        <v>50.208750000000002</v>
      </c>
      <c r="AC113" s="4">
        <f>IF(MONTH($C113)=1,Forward!AC113*(1+SUM($B113:$B$228)),AC112)</f>
        <v>88.616249999999994</v>
      </c>
      <c r="AD113" s="4">
        <f>IF(MONTH($C113)=1,Forward!AD113*(1+SUM($B113:$B$228)),AD112)</f>
        <v>393.75</v>
      </c>
      <c r="AE113" s="4">
        <f t="shared" si="13"/>
        <v>389.8125</v>
      </c>
      <c r="AF113" s="8">
        <f t="shared" si="4"/>
        <v>411.01875000000001</v>
      </c>
      <c r="AG113" s="14">
        <f t="shared" si="5"/>
        <v>440.02125000000001</v>
      </c>
      <c r="AH113" s="8">
        <f t="shared" si="6"/>
        <v>478.42874999999998</v>
      </c>
      <c r="AI113" s="25">
        <f t="shared" si="7"/>
        <v>218.54875000000001</v>
      </c>
      <c r="AJ113" s="9">
        <f t="shared" si="8"/>
        <v>0.56065095398428733</v>
      </c>
      <c r="AK113" s="9">
        <f t="shared" si="9"/>
        <v>0.56065095398428733</v>
      </c>
      <c r="AL113" s="9">
        <f t="shared" si="10"/>
        <v>0</v>
      </c>
      <c r="AM113" s="14">
        <f>Forward!AI113*(1+SUM($B113:$B$228))</f>
        <v>166.63499999999999</v>
      </c>
      <c r="AN113" s="14">
        <f>Forward!AJ113*(1+SUM($B113:$B$228))</f>
        <v>205.51650000000001</v>
      </c>
      <c r="AO113" s="14">
        <f>Forward!AK113*(1+SUM($B113:$B$228))</f>
        <v>206.62739999999999</v>
      </c>
      <c r="AP113" s="14">
        <f>Forward!AL113*(1+SUM($B113:$B$228))</f>
        <v>202.18379999999999</v>
      </c>
      <c r="AQ113" s="14">
        <f>Forward!AM113*(1+SUM($B113:$B$228))</f>
        <v>196.6293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Encargos'!$M31-'Swap - Encargos'!$L31)*(1+SUM($B114:$B$228))+('Swap - Encargos'!Z31)*(1+SUM($B114:$B$228))</f>
        <v>114.03130000000002</v>
      </c>
      <c r="N114" s="4">
        <f>Forward!N114*(1+SUM($B114:$B$228))+(-'Swap - Encargos'!E31-'Swap - Encargos'!$M31-'Swap - Encargos'!$L31)*(1+SUM($B114:$B$228))+('Swap - Encargos'!AA31)*(1+SUM($B114:$B$228))</f>
        <v>156.1011</v>
      </c>
      <c r="O114" s="4">
        <f>Forward!O114*(1+SUM($B114:$B$228))+(-'Swap - Encargos'!F31-'Swap - Encargos'!$M31-'Swap - Encargos'!$L31)*(1+SUM($B114:$B$228))+('Swap - Encargos'!AB31)*(1+SUM($B114:$B$228))</f>
        <v>173.81470000000002</v>
      </c>
      <c r="P114" s="4">
        <f>Forward!P114*(1+SUM($B114:$B$228))+(-'Swap - Encargos'!G31-'Swap - Encargos'!$M31-'Swap - Encargos'!$L31)*(1+SUM($B114:$B$228))+('Swap - Encargos'!AC31)*(1+SUM($B114:$B$228))</f>
        <v>172.70760000000001</v>
      </c>
      <c r="Q114" s="4">
        <f>Forward!Q114*(1+SUM($B114:$B$228))+(-'Swap - Encargos'!H31-'Swap - Encargos'!$M31-'Swap - Encargos'!$L31)*(1+SUM($B114:$B$228))+('Swap - Encargos'!AD31)*(1+SUM($B114:$B$228))</f>
        <v>168.2792</v>
      </c>
      <c r="R114" s="4">
        <f>Forward!R114*(1+SUM($B114:$B$228))+(-'Swap - Encargos'!I31-'Swap - Encargos'!$M31-'Swap - Encargos'!$L31)*(1+SUM($B114:$B$228))+('Swap - Encargos'!AE31)*(1+SUM($B114:$B$228))</f>
        <v>163.85079999999999</v>
      </c>
      <c r="S114" s="4">
        <f>Forward!S114*(1+SUM($B114:$B$228))+(-'Swap - Encargos'!J31-'Swap - Encargos'!$M31-'Swap - Encargos'!$L31)*(1+SUM($B114:$B$228))+('Swap - Encargos'!AF31)*(1+SUM($B114:$B$228))</f>
        <v>157.20819999999998</v>
      </c>
      <c r="T114" s="4">
        <f>Forward!T114*(1+SUM($B114:$B$228))+(-'Swap - Encargos'!K31-'Swap - Encargos'!$M31-'Swap - Encargos'!$L31)*(1+SUM($B114:$B$228))+('Swap - Encargos'!AG31)*(1+SUM($B114:$B$228))</f>
        <v>154.994</v>
      </c>
      <c r="U114" s="4">
        <f>Forward!U114*(1+SUM($B114:$B$228))</f>
        <v>0</v>
      </c>
      <c r="V114" s="6"/>
      <c r="W114" s="20">
        <f t="shared" si="0"/>
        <v>154.50195555555555</v>
      </c>
      <c r="X114" s="20">
        <f t="shared" si="1"/>
        <v>190.63541494949501</v>
      </c>
      <c r="Y114" s="23">
        <f t="shared" si="2"/>
        <v>160.30807999999999</v>
      </c>
      <c r="Z114" s="23">
        <f t="shared" si="3"/>
        <v>187.55472215151508</v>
      </c>
      <c r="AA114" s="4">
        <f>IF(MONTH($C114)=1,Forward!AA114*(1+SUM($B114:$B$228)),AA113)</f>
        <v>21.206250000000001</v>
      </c>
      <c r="AB114" s="4">
        <f>IF(MONTH($C114)=1,Forward!AB114*(1+SUM($B114:$B$228)),AB113)</f>
        <v>50.208750000000002</v>
      </c>
      <c r="AC114" s="4">
        <f>IF(MONTH($C114)=1,Forward!AC114*(1+SUM($B114:$B$228)),AC113)</f>
        <v>88.616249999999994</v>
      </c>
      <c r="AD114" s="4">
        <f>IF(MONTH($C114)=1,Forward!AD114*(1+SUM($B114:$B$228)),AD113)</f>
        <v>393.75</v>
      </c>
      <c r="AE114" s="4">
        <f t="shared" si="13"/>
        <v>389.8125</v>
      </c>
      <c r="AF114" s="8">
        <f t="shared" si="4"/>
        <v>411.01875000000001</v>
      </c>
      <c r="AG114" s="14">
        <f t="shared" si="5"/>
        <v>440.02125000000001</v>
      </c>
      <c r="AH114" s="8">
        <f t="shared" si="6"/>
        <v>478.42874999999998</v>
      </c>
      <c r="AI114" s="25">
        <f t="shared" si="7"/>
        <v>235.31054444444445</v>
      </c>
      <c r="AJ114" s="9">
        <f t="shared" si="8"/>
        <v>0.60365058699873519</v>
      </c>
      <c r="AK114" s="9">
        <f t="shared" si="9"/>
        <v>0.60365058699873519</v>
      </c>
      <c r="AL114" s="9">
        <f t="shared" si="10"/>
        <v>0</v>
      </c>
      <c r="AM114" s="14">
        <f>Forward!AI114*(1+SUM($B114:$B$228))</f>
        <v>132.852</v>
      </c>
      <c r="AN114" s="14">
        <f>Forward!AJ114*(1+SUM($B114:$B$228))</f>
        <v>177.136</v>
      </c>
      <c r="AO114" s="14">
        <f>Forward!AK114*(1+SUM($B114:$B$228))</f>
        <v>193.74250000000001</v>
      </c>
      <c r="AP114" s="14">
        <f>Forward!AL114*(1+SUM($B114:$B$228))</f>
        <v>190.4212</v>
      </c>
      <c r="AQ114" s="14">
        <f>Forward!AM114*(1+SUM($B114:$B$228))</f>
        <v>184.88569999999999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Encargos'!$M32-'Swap - Encargos'!$L32)*(1+SUM($B115:$B$228))+('Swap - Encargos'!Z32)*(1+SUM($B115:$B$228))</f>
        <v>175.29749999999999</v>
      </c>
      <c r="N115" s="4">
        <f>Forward!N115*(1+SUM($B115:$B$228))+(-'Swap - Encargos'!E32-'Swap - Encargos'!$M32-'Swap - Encargos'!$L32)*(1+SUM($B115:$B$228))+('Swap - Encargos'!AA32)*(1+SUM($B115:$B$228))</f>
        <v>191.83500000000001</v>
      </c>
      <c r="O115" s="4">
        <f>Forward!O115*(1+SUM($B115:$B$228))+(-'Swap - Encargos'!F32-'Swap - Encargos'!$M32-'Swap - Encargos'!$L32)*(1+SUM($B115:$B$228))+('Swap - Encargos'!AB32)*(1+SUM($B115:$B$228))</f>
        <v>188.52750000000003</v>
      </c>
      <c r="P115" s="4">
        <f>Forward!P115*(1+SUM($B115:$B$228))+(-'Swap - Encargos'!G32-'Swap - Encargos'!$M32-'Swap - Encargos'!$L32)*(1+SUM($B115:$B$228))+('Swap - Encargos'!AC32)*(1+SUM($B115:$B$228))</f>
        <v>179.70750000000004</v>
      </c>
      <c r="Q115" s="4">
        <f>Forward!Q115*(1+SUM($B115:$B$228))+(-'Swap - Encargos'!H32-'Swap - Encargos'!$M32-'Swap - Encargos'!$L32)*(1+SUM($B115:$B$228))+('Swap - Encargos'!AD32)*(1+SUM($B115:$B$228))</f>
        <v>178.60500000000002</v>
      </c>
      <c r="R115" s="4">
        <f>Forward!R115*(1+SUM($B115:$B$228))+(-'Swap - Encargos'!I32-'Swap - Encargos'!$M32-'Swap - Encargos'!$L32)*(1+SUM($B115:$B$228))+('Swap - Encargos'!AE32)*(1+SUM($B115:$B$228))</f>
        <v>173.0925</v>
      </c>
      <c r="S115" s="4">
        <f>Forward!S115*(1+SUM($B115:$B$228))+(-'Swap - Encargos'!J32-'Swap - Encargos'!$M32-'Swap - Encargos'!$L32)*(1+SUM($B115:$B$228))+('Swap - Encargos'!AF32)*(1+SUM($B115:$B$228))</f>
        <v>167.57999999999998</v>
      </c>
      <c r="T115" s="4">
        <f>Forward!T115*(1+SUM($B115:$B$228))+(-'Swap - Encargos'!K32-'Swap - Encargos'!$M32-'Swap - Encargos'!$L32)*(1+SUM($B115:$B$228))+('Swap - Encargos'!AG32)*(1+SUM($B115:$B$228))</f>
        <v>163.17000000000002</v>
      </c>
      <c r="U115" s="4">
        <f>Forward!U115*(1+SUM($B115:$B$228))</f>
        <v>0</v>
      </c>
      <c r="V115" s="6"/>
      <c r="W115" s="20">
        <f t="shared" si="0"/>
        <v>185.83250000000004</v>
      </c>
      <c r="X115" s="20">
        <f t="shared" si="1"/>
        <v>190.63541494949501</v>
      </c>
      <c r="Y115" s="23">
        <f t="shared" si="2"/>
        <v>182.61075000000002</v>
      </c>
      <c r="Z115" s="23">
        <f t="shared" si="3"/>
        <v>187.55472215151508</v>
      </c>
      <c r="AA115" s="4">
        <f>IF(MONTH($C115)=1,Forward!AA115*(1+SUM($B115:$B$228)),AA114)</f>
        <v>21.206250000000001</v>
      </c>
      <c r="AB115" s="4">
        <f>IF(MONTH($C115)=1,Forward!AB115*(1+SUM($B115:$B$228)),AB114)</f>
        <v>50.208750000000002</v>
      </c>
      <c r="AC115" s="4">
        <f>IF(MONTH($C115)=1,Forward!AC115*(1+SUM($B115:$B$228)),AC114)</f>
        <v>88.616249999999994</v>
      </c>
      <c r="AD115" s="4">
        <f>IF(MONTH($C115)=1,Forward!AD115*(1+SUM($B115:$B$228)),AD114)</f>
        <v>393.75</v>
      </c>
      <c r="AE115" s="4">
        <f t="shared" si="13"/>
        <v>389.8125</v>
      </c>
      <c r="AF115" s="8">
        <f t="shared" si="4"/>
        <v>411.01875000000001</v>
      </c>
      <c r="AG115" s="14">
        <f t="shared" si="5"/>
        <v>440.02125000000001</v>
      </c>
      <c r="AH115" s="8">
        <f t="shared" si="6"/>
        <v>478.42874999999998</v>
      </c>
      <c r="AI115" s="25">
        <f t="shared" si="7"/>
        <v>203.97999999999996</v>
      </c>
      <c r="AJ115" s="9">
        <f t="shared" si="8"/>
        <v>0.52327721661054982</v>
      </c>
      <c r="AK115" s="9">
        <f t="shared" si="9"/>
        <v>0.52327721661054982</v>
      </c>
      <c r="AL115" s="9">
        <f t="shared" si="10"/>
        <v>0</v>
      </c>
      <c r="AM115" s="14">
        <f>Forward!AI115*(1+SUM($B115:$B$228))</f>
        <v>189.63</v>
      </c>
      <c r="AN115" s="14">
        <f>Forward!AJ115*(1+SUM($B115:$B$228))</f>
        <v>206.16750000000002</v>
      </c>
      <c r="AO115" s="14">
        <f>Forward!AK115*(1+SUM($B115:$B$228))</f>
        <v>207.27</v>
      </c>
      <c r="AP115" s="14">
        <f>Forward!AL115*(1+SUM($B115:$B$228))</f>
        <v>198.45000000000002</v>
      </c>
      <c r="AQ115" s="14">
        <f>Forward!AM115*(1+SUM($B115:$B$228))</f>
        <v>192.9375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Encargos'!$M33-'Swap - Encargos'!$L33)*(1+SUM($B116:$B$228))+('Swap - Encargos'!Z33)*(1+SUM($B116:$B$228))</f>
        <v>238.7868</v>
      </c>
      <c r="N116" s="4">
        <f>Forward!N116*(1+SUM($B116:$B$228))+(-'Swap - Encargos'!E33-'Swap - Encargos'!$M33-'Swap - Encargos'!$L33)*(1+SUM($B116:$B$228))+('Swap - Encargos'!AA33)*(1+SUM($B116:$B$228))</f>
        <v>214.57800000000003</v>
      </c>
      <c r="O116" s="4">
        <f>Forward!O116*(1+SUM($B116:$B$228))+(-'Swap - Encargos'!F33-'Swap - Encargos'!$M33-'Swap - Encargos'!$L33)*(1+SUM($B116:$B$228))+('Swap - Encargos'!AB33)*(1+SUM($B116:$B$228))</f>
        <v>200.27280000000002</v>
      </c>
      <c r="P116" s="4">
        <f>Forward!P116*(1+SUM($B116:$B$228))+(-'Swap - Encargos'!G33-'Swap - Encargos'!$M33-'Swap - Encargos'!$L33)*(1+SUM($B116:$B$228))+('Swap - Encargos'!AC33)*(1+SUM($B116:$B$228))</f>
        <v>181.566</v>
      </c>
      <c r="Q116" s="4">
        <f>Forward!Q116*(1+SUM($B116:$B$228))+(-'Swap - Encargos'!H33-'Swap - Encargos'!$M33-'Swap - Encargos'!$L33)*(1+SUM($B116:$B$228))+('Swap - Encargos'!AD33)*(1+SUM($B116:$B$228))</f>
        <v>178.26480000000001</v>
      </c>
      <c r="R116" s="4">
        <f>Forward!R116*(1+SUM($B116:$B$228))+(-'Swap - Encargos'!I33-'Swap - Encargos'!$M33-'Swap - Encargos'!$L33)*(1+SUM($B116:$B$228))+('Swap - Encargos'!AE33)*(1+SUM($B116:$B$228))</f>
        <v>171.66240000000002</v>
      </c>
      <c r="S116" s="4">
        <f>Forward!S116*(1+SUM($B116:$B$228))+(-'Swap - Encargos'!J33-'Swap - Encargos'!$M33-'Swap - Encargos'!$L33)*(1+SUM($B116:$B$228))+('Swap - Encargos'!AF33)*(1+SUM($B116:$B$228))</f>
        <v>169.4616</v>
      </c>
      <c r="T116" s="4">
        <f>Forward!T116*(1+SUM($B116:$B$228))+(-'Swap - Encargos'!K33-'Swap - Encargos'!$M33-'Swap - Encargos'!$L33)*(1+SUM($B116:$B$228))+('Swap - Encargos'!AG33)*(1+SUM($B116:$B$228))</f>
        <v>160.6584</v>
      </c>
      <c r="U116" s="4">
        <f>Forward!U116*(1+SUM($B116:$B$228))</f>
        <v>0</v>
      </c>
      <c r="V116" s="6"/>
      <c r="W116" s="20">
        <f t="shared" si="0"/>
        <v>208.34240000000003</v>
      </c>
      <c r="X116" s="20">
        <f t="shared" si="1"/>
        <v>190.63541494949501</v>
      </c>
      <c r="Y116" s="23">
        <f t="shared" si="2"/>
        <v>195.98124000000001</v>
      </c>
      <c r="Z116" s="23">
        <f t="shared" si="3"/>
        <v>187.55472215151508</v>
      </c>
      <c r="AA116" s="4">
        <f>IF(MONTH($C116)=1,Forward!AA116*(1+SUM($B116:$B$228)),AA115)</f>
        <v>21.206250000000001</v>
      </c>
      <c r="AB116" s="4">
        <f>IF(MONTH($C116)=1,Forward!AB116*(1+SUM($B116:$B$228)),AB115)</f>
        <v>50.208750000000002</v>
      </c>
      <c r="AC116" s="4">
        <f>IF(MONTH($C116)=1,Forward!AC116*(1+SUM($B116:$B$228)),AC115)</f>
        <v>88.616249999999994</v>
      </c>
      <c r="AD116" s="4">
        <f>IF(MONTH($C116)=1,Forward!AD116*(1+SUM($B116:$B$228)),AD115)</f>
        <v>393.75</v>
      </c>
      <c r="AE116" s="4">
        <f t="shared" si="13"/>
        <v>389.8125</v>
      </c>
      <c r="AF116" s="8">
        <f t="shared" si="4"/>
        <v>411.01875000000001</v>
      </c>
      <c r="AG116" s="14">
        <f t="shared" si="5"/>
        <v>440.02125000000001</v>
      </c>
      <c r="AH116" s="8">
        <f t="shared" si="6"/>
        <v>478.42874999999998</v>
      </c>
      <c r="AI116" s="25">
        <f t="shared" si="7"/>
        <v>181.47009999999997</v>
      </c>
      <c r="AJ116" s="9">
        <f t="shared" si="8"/>
        <v>0.46553176206509533</v>
      </c>
      <c r="AK116" s="9">
        <f t="shared" si="9"/>
        <v>0.46553176206509533</v>
      </c>
      <c r="AL116" s="9">
        <f t="shared" si="10"/>
        <v>0</v>
      </c>
      <c r="AM116" s="14">
        <f>Forward!AI116*(1+SUM($B116:$B$228))</f>
        <v>253.09200000000001</v>
      </c>
      <c r="AN116" s="14">
        <f>Forward!AJ116*(1+SUM($B116:$B$228))</f>
        <v>233.28480000000002</v>
      </c>
      <c r="AO116" s="14">
        <f>Forward!AK116*(1+SUM($B116:$B$228))</f>
        <v>216.77880000000002</v>
      </c>
      <c r="AP116" s="14">
        <f>Forward!AL116*(1+SUM($B116:$B$228))</f>
        <v>199.17240000000001</v>
      </c>
      <c r="AQ116" s="14">
        <f>Forward!AM116*(1+SUM($B116:$B$228))</f>
        <v>193.6704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Encargos'!$M34-'Swap - Encargos'!$L34)*(1+SUM($B117:$B$228))+('Swap - Encargos'!Z34)*(1+SUM($B117:$B$228))</f>
        <v>183.13220000000001</v>
      </c>
      <c r="N117" s="4">
        <f>Forward!N117*(1+SUM($B117:$B$228))+(-'Swap - Encargos'!E34-'Swap - Encargos'!$M34-'Swap - Encargos'!$L34)*(1+SUM($B117:$B$228))+('Swap - Encargos'!AA34)*(1+SUM($B117:$B$228))</f>
        <v>202.87100000000001</v>
      </c>
      <c r="O117" s="4">
        <f>Forward!O117*(1+SUM($B117:$B$228))+(-'Swap - Encargos'!F34-'Swap - Encargos'!$M34-'Swap - Encargos'!$L34)*(1+SUM($B117:$B$228))+('Swap - Encargos'!AB34)*(1+SUM($B117:$B$228))</f>
        <v>193.00160000000002</v>
      </c>
      <c r="P117" s="4">
        <f>Forward!P117*(1+SUM($B117:$B$228))+(-'Swap - Encargos'!G34-'Swap - Encargos'!$M34-'Swap - Encargos'!$L34)*(1+SUM($B117:$B$228))+('Swap - Encargos'!AC34)*(1+SUM($B117:$B$228))</f>
        <v>180.93900000000002</v>
      </c>
      <c r="Q117" s="4">
        <f>Forward!Q117*(1+SUM($B117:$B$228))+(-'Swap - Encargos'!H34-'Swap - Encargos'!$M34-'Swap - Encargos'!$L34)*(1+SUM($B117:$B$228))+('Swap - Encargos'!AD34)*(1+SUM($B117:$B$228))</f>
        <v>172.1662</v>
      </c>
      <c r="R117" s="4">
        <f>Forward!R117*(1+SUM($B117:$B$228))+(-'Swap - Encargos'!I34-'Swap - Encargos'!$M34-'Swap - Encargos'!$L34)*(1+SUM($B117:$B$228))+('Swap - Encargos'!AE34)*(1+SUM($B117:$B$228))</f>
        <v>168.87639999999999</v>
      </c>
      <c r="S117" s="4">
        <f>Forward!S117*(1+SUM($B117:$B$228))+(-'Swap - Encargos'!J34-'Swap - Encargos'!$M34-'Swap - Encargos'!$L34)*(1+SUM($B117:$B$228))+('Swap - Encargos'!AF34)*(1+SUM($B117:$B$228))</f>
        <v>163.39339999999999</v>
      </c>
      <c r="T117" s="4">
        <f>Forward!T117*(1+SUM($B117:$B$228))+(-'Swap - Encargos'!K34-'Swap - Encargos'!$M34-'Swap - Encargos'!$L34)*(1+SUM($B117:$B$228))+('Swap - Encargos'!AG34)*(1+SUM($B117:$B$228))</f>
        <v>162.29680000000002</v>
      </c>
      <c r="U117" s="4">
        <f>Forward!U117*(1+SUM($B117:$B$228))</f>
        <v>0</v>
      </c>
      <c r="V117" s="6"/>
      <c r="W117" s="20">
        <f t="shared" si="0"/>
        <v>192.57514444444445</v>
      </c>
      <c r="X117" s="20">
        <f t="shared" si="1"/>
        <v>190.63541494949501</v>
      </c>
      <c r="Y117" s="23">
        <f t="shared" si="2"/>
        <v>184.75882333333331</v>
      </c>
      <c r="Z117" s="23">
        <f t="shared" si="3"/>
        <v>187.55472215151508</v>
      </c>
      <c r="AA117" s="4">
        <f>IF(MONTH($C117)=1,Forward!AA117*(1+SUM($B117:$B$228)),AA116)</f>
        <v>21.206250000000001</v>
      </c>
      <c r="AB117" s="4">
        <f>IF(MONTH($C117)=1,Forward!AB117*(1+SUM($B117:$B$228)),AB116)</f>
        <v>50.208750000000002</v>
      </c>
      <c r="AC117" s="4">
        <f>IF(MONTH($C117)=1,Forward!AC117*(1+SUM($B117:$B$228)),AC116)</f>
        <v>88.616249999999994</v>
      </c>
      <c r="AD117" s="4">
        <f>IF(MONTH($C117)=1,Forward!AD117*(1+SUM($B117:$B$228)),AD116)</f>
        <v>393.75</v>
      </c>
      <c r="AE117" s="4">
        <f t="shared" si="13"/>
        <v>389.8125</v>
      </c>
      <c r="AF117" s="8">
        <f t="shared" si="4"/>
        <v>411.01875000000001</v>
      </c>
      <c r="AG117" s="14">
        <f t="shared" si="5"/>
        <v>440.02125000000001</v>
      </c>
      <c r="AH117" s="8">
        <f t="shared" si="6"/>
        <v>478.42874999999998</v>
      </c>
      <c r="AI117" s="25">
        <f t="shared" si="7"/>
        <v>197.23735555555555</v>
      </c>
      <c r="AJ117" s="9">
        <f t="shared" si="8"/>
        <v>0.50598006876525392</v>
      </c>
      <c r="AK117" s="9">
        <f t="shared" si="9"/>
        <v>0.50598006876525392</v>
      </c>
      <c r="AL117" s="9">
        <f t="shared" si="10"/>
        <v>0</v>
      </c>
      <c r="AM117" s="14">
        <f>Forward!AI117*(1+SUM($B117:$B$228))</f>
        <v>202.87100000000001</v>
      </c>
      <c r="AN117" s="14">
        <f>Forward!AJ117*(1+SUM($B117:$B$228))</f>
        <v>221.51320000000001</v>
      </c>
      <c r="AO117" s="14">
        <f>Forward!AK117*(1+SUM($B117:$B$228))</f>
        <v>210.5472</v>
      </c>
      <c r="AP117" s="14">
        <f>Forward!AL117*(1+SUM($B117:$B$228))</f>
        <v>197.38800000000001</v>
      </c>
      <c r="AQ117" s="14">
        <f>Forward!AM117*(1+SUM($B117:$B$228))</f>
        <v>191.905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Encargos'!$M35-'Swap - Encargos'!$L35)*(1+SUM($B118:$B$228))+('Swap - Encargos'!Z35)*(1+SUM($B118:$B$228))</f>
        <v>230.98169999999999</v>
      </c>
      <c r="N118" s="4">
        <f>Forward!N118*(1+SUM($B118:$B$228))+(-'Swap - Encargos'!E35-'Swap - Encargos'!$M35-'Swap - Encargos'!$L35)*(1+SUM($B118:$B$228))+('Swap - Encargos'!AA35)*(1+SUM($B118:$B$228))</f>
        <v>207.99299999999999</v>
      </c>
      <c r="O118" s="4">
        <f>Forward!O118*(1+SUM($B118:$B$228))+(-'Swap - Encargos'!F35-'Swap - Encargos'!$M35-'Swap - Encargos'!$L35)*(1+SUM($B118:$B$228))+('Swap - Encargos'!AB35)*(1+SUM($B118:$B$228))</f>
        <v>200.33010000000002</v>
      </c>
      <c r="P118" s="4">
        <f>Forward!P118*(1+SUM($B118:$B$228))+(-'Swap - Encargos'!G35-'Swap - Encargos'!$M35-'Swap - Encargos'!$L35)*(1+SUM($B118:$B$228))+('Swap - Encargos'!AC35)*(1+SUM($B118:$B$228))</f>
        <v>185.0043</v>
      </c>
      <c r="Q118" s="4">
        <f>Forward!Q118*(1+SUM($B118:$B$228))+(-'Swap - Encargos'!H35-'Swap - Encargos'!$M35-'Swap - Encargos'!$L35)*(1+SUM($B118:$B$228))+('Swap - Encargos'!AD35)*(1+SUM($B118:$B$228))</f>
        <v>176.2467</v>
      </c>
      <c r="R118" s="4">
        <f>Forward!R118*(1+SUM($B118:$B$228))+(-'Swap - Encargos'!I35-'Swap - Encargos'!$M35-'Swap - Encargos'!$L35)*(1+SUM($B118:$B$228))+('Swap - Encargos'!AE35)*(1+SUM($B118:$B$228))</f>
        <v>170.7732</v>
      </c>
      <c r="S118" s="4">
        <f>Forward!S118*(1+SUM($B118:$B$228))+(-'Swap - Encargos'!J35-'Swap - Encargos'!$M35-'Swap - Encargos'!$L35)*(1+SUM($B118:$B$228))+('Swap - Encargos'!AF35)*(1+SUM($B118:$B$228))</f>
        <v>167.48910000000001</v>
      </c>
      <c r="T118" s="4">
        <f>Forward!T118*(1+SUM($B118:$B$228))+(-'Swap - Encargos'!K35-'Swap - Encargos'!$M35-'Swap - Encargos'!$L35)*(1+SUM($B118:$B$228))+('Swap - Encargos'!AG35)*(1+SUM($B118:$B$228))</f>
        <v>164.20500000000001</v>
      </c>
      <c r="U118" s="4">
        <f>Forward!U118*(1+SUM($B118:$B$228))</f>
        <v>0</v>
      </c>
      <c r="V118" s="6"/>
      <c r="W118" s="20">
        <f t="shared" si="0"/>
        <v>202.88440000000003</v>
      </c>
      <c r="X118" s="20">
        <f t="shared" si="1"/>
        <v>190.63541494949501</v>
      </c>
      <c r="Y118" s="23">
        <f t="shared" si="2"/>
        <v>192.08336</v>
      </c>
      <c r="Z118" s="23">
        <f t="shared" si="3"/>
        <v>187.55472215151508</v>
      </c>
      <c r="AA118" s="4">
        <f>IF(MONTH($C118)=1,Forward!AA118*(1+SUM($B118:$B$228)),AA117)</f>
        <v>21.206250000000001</v>
      </c>
      <c r="AB118" s="4">
        <f>IF(MONTH($C118)=1,Forward!AB118*(1+SUM($B118:$B$228)),AB117)</f>
        <v>50.208750000000002</v>
      </c>
      <c r="AC118" s="4">
        <f>IF(MONTH($C118)=1,Forward!AC118*(1+SUM($B118:$B$228)),AC117)</f>
        <v>88.616249999999994</v>
      </c>
      <c r="AD118" s="4">
        <f>IF(MONTH($C118)=1,Forward!AD118*(1+SUM($B118:$B$228)),AD117)</f>
        <v>393.75</v>
      </c>
      <c r="AE118" s="4">
        <f t="shared" si="13"/>
        <v>389.8125</v>
      </c>
      <c r="AF118" s="8">
        <f t="shared" si="4"/>
        <v>411.01875000000001</v>
      </c>
      <c r="AG118" s="14">
        <f t="shared" si="5"/>
        <v>440.02125000000001</v>
      </c>
      <c r="AH118" s="8">
        <f t="shared" si="6"/>
        <v>478.42874999999998</v>
      </c>
      <c r="AI118" s="25">
        <f t="shared" si="7"/>
        <v>186.92809999999997</v>
      </c>
      <c r="AJ118" s="9">
        <f t="shared" si="8"/>
        <v>0.479533365400032</v>
      </c>
      <c r="AK118" s="9">
        <f t="shared" si="9"/>
        <v>0.479533365400032</v>
      </c>
      <c r="AL118" s="9">
        <f t="shared" si="10"/>
        <v>0</v>
      </c>
      <c r="AM118" s="14">
        <f>Forward!AI118*(1+SUM($B118:$B$228))</f>
        <v>249.5916</v>
      </c>
      <c r="AN118" s="14">
        <f>Forward!AJ118*(1+SUM($B118:$B$228))</f>
        <v>236.45519999999999</v>
      </c>
      <c r="AO118" s="14">
        <f>Forward!AK118*(1+SUM($B118:$B$228))</f>
        <v>218.94</v>
      </c>
      <c r="AP118" s="14">
        <f>Forward!AL118*(1+SUM($B118:$B$228))</f>
        <v>200.33009999999999</v>
      </c>
      <c r="AQ118" s="14">
        <f>Forward!AM118*(1+SUM($B118:$B$228))</f>
        <v>194.85660000000001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Encargos'!$M36-'Swap - Encargos'!$L36)*(1+SUM($B119:$B$228))+('Swap - Encargos'!Z36)*(1+SUM($B119:$B$228))</f>
        <v>291.11009999999999</v>
      </c>
      <c r="N119" s="4">
        <f>Forward!N119*(1+SUM($B119:$B$228))+(-'Swap - Encargos'!E36-'Swap - Encargos'!$M36-'Swap - Encargos'!$L36)*(1+SUM($B119:$B$228))+('Swap - Encargos'!AA36)*(1+SUM($B119:$B$228))</f>
        <v>220.2406</v>
      </c>
      <c r="O119" s="4">
        <f>Forward!O119*(1+SUM($B119:$B$228))+(-'Swap - Encargos'!F36-'Swap - Encargos'!$M36-'Swap - Encargos'!$L36)*(1+SUM($B119:$B$228))+('Swap - Encargos'!AB36)*(1+SUM($B119:$B$228))</f>
        <v>195.16370000000001</v>
      </c>
      <c r="P119" s="4">
        <f>Forward!P119*(1+SUM($B119:$B$228))+(-'Swap - Encargos'!G36-'Swap - Encargos'!$M36-'Swap - Encargos'!$L36)*(1+SUM($B119:$B$228))+('Swap - Encargos'!AC36)*(1+SUM($B119:$B$228))</f>
        <v>175.53830000000002</v>
      </c>
      <c r="Q119" s="4">
        <f>Forward!Q119*(1+SUM($B119:$B$228))+(-'Swap - Encargos'!H36-'Swap - Encargos'!$M36-'Swap - Encargos'!$L36)*(1+SUM($B119:$B$228))+('Swap - Encargos'!AD36)*(1+SUM($B119:$B$228))</f>
        <v>176.62860000000003</v>
      </c>
      <c r="R119" s="4">
        <f>Forward!R119*(1+SUM($B119:$B$228))+(-'Swap - Encargos'!I36-'Swap - Encargos'!$M36-'Swap - Encargos'!$L36)*(1+SUM($B119:$B$228))+('Swap - Encargos'!AE36)*(1+SUM($B119:$B$228))</f>
        <v>168.99650000000003</v>
      </c>
      <c r="S119" s="4">
        <f>Forward!S119*(1+SUM($B119:$B$228))+(-'Swap - Encargos'!J36-'Swap - Encargos'!$M36-'Swap - Encargos'!$L36)*(1+SUM($B119:$B$228))+('Swap - Encargos'!AF36)*(1+SUM($B119:$B$228))</f>
        <v>166.8159</v>
      </c>
      <c r="T119" s="4">
        <f>Forward!T119*(1+SUM($B119:$B$228))+(-'Swap - Encargos'!K36-'Swap - Encargos'!$M36-'Swap - Encargos'!$L36)*(1+SUM($B119:$B$228))+('Swap - Encargos'!AG36)*(1+SUM($B119:$B$228))</f>
        <v>162.45470000000003</v>
      </c>
      <c r="U119" s="4">
        <f>Forward!U119*(1+SUM($B119:$B$228))</f>
        <v>0</v>
      </c>
      <c r="V119" s="6"/>
      <c r="W119" s="20">
        <f t="shared" si="0"/>
        <v>206.61184999999998</v>
      </c>
      <c r="X119" s="20">
        <f t="shared" si="1"/>
        <v>190.63541494949501</v>
      </c>
      <c r="Y119" s="23">
        <f t="shared" si="2"/>
        <v>193.41922000000002</v>
      </c>
      <c r="Z119" s="23">
        <f t="shared" si="3"/>
        <v>187.55472215151508</v>
      </c>
      <c r="AA119" s="4">
        <f>IF(MONTH($C119)=1,Forward!AA119*(1+SUM($B119:$B$228)),AA118)</f>
        <v>21.206250000000001</v>
      </c>
      <c r="AB119" s="4">
        <f>IF(MONTH($C119)=1,Forward!AB119*(1+SUM($B119:$B$228)),AB118)</f>
        <v>50.208750000000002</v>
      </c>
      <c r="AC119" s="4">
        <f>IF(MONTH($C119)=1,Forward!AC119*(1+SUM($B119:$B$228)),AC118)</f>
        <v>88.616249999999994</v>
      </c>
      <c r="AD119" s="4">
        <f>IF(MONTH($C119)=1,Forward!AD119*(1+SUM($B119:$B$228)),AD118)</f>
        <v>393.75</v>
      </c>
      <c r="AE119" s="4">
        <f t="shared" si="13"/>
        <v>389.8125</v>
      </c>
      <c r="AF119" s="8">
        <f t="shared" si="4"/>
        <v>411.01875000000001</v>
      </c>
      <c r="AG119" s="14">
        <f t="shared" si="5"/>
        <v>440.02125000000001</v>
      </c>
      <c r="AH119" s="8">
        <f t="shared" si="6"/>
        <v>478.42874999999998</v>
      </c>
      <c r="AI119" s="25">
        <f t="shared" si="7"/>
        <v>183.20065000000002</v>
      </c>
      <c r="AJ119" s="9">
        <f t="shared" si="8"/>
        <v>0.46997120410453752</v>
      </c>
      <c r="AK119" s="9">
        <f t="shared" si="9"/>
        <v>0.46997120410453752</v>
      </c>
      <c r="AL119" s="9">
        <f t="shared" si="10"/>
        <v>0</v>
      </c>
      <c r="AM119" s="14">
        <f>Forward!AI119*(1+SUM($B119:$B$228))</f>
        <v>348.89600000000002</v>
      </c>
      <c r="AN119" s="14">
        <f>Forward!AJ119*(1+SUM($B119:$B$228))</f>
        <v>264.94290000000001</v>
      </c>
      <c r="AO119" s="14">
        <f>Forward!AK119*(1+SUM($B119:$B$228))</f>
        <v>219.15030000000002</v>
      </c>
      <c r="AP119" s="14">
        <f>Forward!AL119*(1+SUM($B119:$B$228))</f>
        <v>197.3443</v>
      </c>
      <c r="AQ119" s="14">
        <f>Forward!AM119*(1+SUM($B119:$B$228))</f>
        <v>191.89280000000002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Encargos'!$M37-'Swap - Encargos'!$L37)*(1+SUM($B120:$B$228))+('Swap - Encargos'!Z37)*(1+SUM($B120:$B$228))</f>
        <v>251.6968</v>
      </c>
      <c r="N120" s="4">
        <f>Forward!N120*(1+SUM($B120:$B$228))+(-'Swap - Encargos'!E37-'Swap - Encargos'!$M37-'Swap - Encargos'!$L37)*(1+SUM($B120:$B$228))+('Swap - Encargos'!AA37)*(1+SUM($B120:$B$228))</f>
        <v>146.4615</v>
      </c>
      <c r="O120" s="4">
        <f>Forward!O120*(1+SUM($B120:$B$228))+(-'Swap - Encargos'!F37-'Swap - Encargos'!$M37-'Swap - Encargos'!$L37)*(1+SUM($B120:$B$228))+('Swap - Encargos'!AB37)*(1+SUM($B120:$B$228))</f>
        <v>181.17829999999998</v>
      </c>
      <c r="P120" s="4">
        <f>Forward!P120*(1+SUM($B120:$B$228))+(-'Swap - Encargos'!G37-'Swap - Encargos'!$M37-'Swap - Encargos'!$L37)*(1+SUM($B120:$B$228))+('Swap - Encargos'!AC37)*(1+SUM($B120:$B$228))</f>
        <v>177.92359999999999</v>
      </c>
      <c r="Q120" s="4">
        <f>Forward!Q120*(1+SUM($B120:$B$228))+(-'Swap - Encargos'!H37-'Swap - Encargos'!$M37-'Swap - Encargos'!$L37)*(1+SUM($B120:$B$228))+('Swap - Encargos'!AD37)*(1+SUM($B120:$B$228))</f>
        <v>171.41419999999999</v>
      </c>
      <c r="R120" s="4">
        <f>Forward!R120*(1+SUM($B120:$B$228))+(-'Swap - Encargos'!I37-'Swap - Encargos'!$M37-'Swap - Encargos'!$L37)*(1+SUM($B120:$B$228))+('Swap - Encargos'!AE37)*(1+SUM($B120:$B$228))</f>
        <v>164.90479999999997</v>
      </c>
      <c r="S120" s="4">
        <f>Forward!S120*(1+SUM($B120:$B$228))+(-'Swap - Encargos'!J37-'Swap - Encargos'!$M37-'Swap - Encargos'!$L37)*(1+SUM($B120:$B$228))+('Swap - Encargos'!AF37)*(1+SUM($B120:$B$228))</f>
        <v>160.5652</v>
      </c>
      <c r="T120" s="4">
        <f>Forward!T120*(1+SUM($B120:$B$228))+(-'Swap - Encargos'!K37-'Swap - Encargos'!$M37-'Swap - Encargos'!$L37)*(1+SUM($B120:$B$228))+('Swap - Encargos'!AG37)*(1+SUM($B120:$B$228))</f>
        <v>156.22559999999999</v>
      </c>
      <c r="U120" s="4">
        <f>Forward!U120*(1+SUM($B120:$B$228))</f>
        <v>0</v>
      </c>
      <c r="V120" s="6"/>
      <c r="W120" s="20">
        <f t="shared" si="0"/>
        <v>172.61964444444442</v>
      </c>
      <c r="X120" s="20">
        <f t="shared" si="1"/>
        <v>190.63541494949501</v>
      </c>
      <c r="Y120" s="23">
        <f t="shared" si="2"/>
        <v>171.26954666666668</v>
      </c>
      <c r="Z120" s="23">
        <f t="shared" si="3"/>
        <v>187.55472215151508</v>
      </c>
      <c r="AA120" s="4">
        <f>IF(MONTH($C120)=1,Forward!AA120*(1+SUM($B120:$B$228)),AA119)</f>
        <v>21.206250000000001</v>
      </c>
      <c r="AB120" s="4">
        <f>IF(MONTH($C120)=1,Forward!AB120*(1+SUM($B120:$B$228)),AB119)</f>
        <v>50.208750000000002</v>
      </c>
      <c r="AC120" s="4">
        <f>IF(MONTH($C120)=1,Forward!AC120*(1+SUM($B120:$B$228)),AC119)</f>
        <v>88.616249999999994</v>
      </c>
      <c r="AD120" s="4">
        <f>IF(MONTH($C120)=1,Forward!AD120*(1+SUM($B120:$B$228)),AD119)</f>
        <v>393.75</v>
      </c>
      <c r="AE120" s="4">
        <f t="shared" si="13"/>
        <v>389.8125</v>
      </c>
      <c r="AF120" s="8">
        <f t="shared" si="4"/>
        <v>411.01875000000001</v>
      </c>
      <c r="AG120" s="14">
        <f t="shared" si="5"/>
        <v>440.02125000000001</v>
      </c>
      <c r="AH120" s="8">
        <f t="shared" si="6"/>
        <v>478.42874999999998</v>
      </c>
      <c r="AI120" s="25">
        <f t="shared" si="7"/>
        <v>217.19285555555558</v>
      </c>
      <c r="AJ120" s="9">
        <f t="shared" si="8"/>
        <v>0.55717262929114786</v>
      </c>
      <c r="AK120" s="9">
        <f t="shared" si="9"/>
        <v>0.55717262929114786</v>
      </c>
      <c r="AL120" s="9">
        <f t="shared" si="10"/>
        <v>0</v>
      </c>
      <c r="AM120" s="14">
        <f>Forward!AI120*(1+SUM($B120:$B$228))</f>
        <v>305.9418</v>
      </c>
      <c r="AN120" s="14">
        <f>Forward!AJ120*(1+SUM($B120:$B$228))</f>
        <v>190.94239999999999</v>
      </c>
      <c r="AO120" s="14">
        <f>Forward!AK120*(1+SUM($B120:$B$228))</f>
        <v>205.0461</v>
      </c>
      <c r="AP120" s="14">
        <f>Forward!AL120*(1+SUM($B120:$B$228))</f>
        <v>193.1122</v>
      </c>
      <c r="AQ120" s="14">
        <f>Forward!AM120*(1+SUM($B120:$B$228))</f>
        <v>187.68770000000001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Encargos'!$M38-'Swap - Encargos'!$L38)*(1+SUM($B121:$B$228))+('Swap - Encargos'!Z38)*(1+SUM($B121:$B$228))</f>
        <v>111.34299999999999</v>
      </c>
      <c r="N121" s="4">
        <f>Forward!N121*(1+SUM($B121:$B$228))+(-'Swap - Encargos'!E38-'Swap - Encargos'!$M38-'Swap - Encargos'!$L38)*(1+SUM($B121:$B$228))+('Swap - Encargos'!AA38)*(1+SUM($B121:$B$228))</f>
        <v>158.90700000000001</v>
      </c>
      <c r="O121" s="4">
        <f>Forward!O121*(1+SUM($B121:$B$228))+(-'Swap - Encargos'!F38-'Swap - Encargos'!$M38-'Swap - Encargos'!$L38)*(1+SUM($B121:$B$228))+('Swap - Encargos'!AB38)*(1+SUM($B121:$B$228))</f>
        <v>180.52700000000002</v>
      </c>
      <c r="P121" s="4">
        <f>Forward!P121*(1+SUM($B121:$B$228))+(-'Swap - Encargos'!G38-'Swap - Encargos'!$M38-'Swap - Encargos'!$L38)*(1+SUM($B121:$B$228))+('Swap - Encargos'!AC38)*(1+SUM($B121:$B$228))</f>
        <v>184.851</v>
      </c>
      <c r="Q121" s="4">
        <f>Forward!Q121*(1+SUM($B121:$B$228))+(-'Swap - Encargos'!H38-'Swap - Encargos'!$M38-'Swap - Encargos'!$L38)*(1+SUM($B121:$B$228))+('Swap - Encargos'!AD38)*(1+SUM($B121:$B$228))</f>
        <v>174.041</v>
      </c>
      <c r="R121" s="4">
        <f>Forward!R121*(1+SUM($B121:$B$228))+(-'Swap - Encargos'!I38-'Swap - Encargos'!$M38-'Swap - Encargos'!$L38)*(1+SUM($B121:$B$228))+('Swap - Encargos'!AE38)*(1+SUM($B121:$B$228))</f>
        <v>172.96</v>
      </c>
      <c r="S121" s="4">
        <f>Forward!S121*(1+SUM($B121:$B$228))+(-'Swap - Encargos'!J38-'Swap - Encargos'!$M38-'Swap - Encargos'!$L38)*(1+SUM($B121:$B$228))+('Swap - Encargos'!AF38)*(1+SUM($B121:$B$228))</f>
        <v>168.636</v>
      </c>
      <c r="T121" s="4">
        <f>Forward!T121*(1+SUM($B121:$B$228))+(-'Swap - Encargos'!K38-'Swap - Encargos'!$M38-'Swap - Encargos'!$L38)*(1+SUM($B121:$B$228))+('Swap - Encargos'!AG38)*(1+SUM($B121:$B$228))</f>
        <v>166.47399999999999</v>
      </c>
      <c r="U121" s="4">
        <f>Forward!U121*(1+SUM($B121:$B$228))</f>
        <v>0</v>
      </c>
      <c r="V121" s="6"/>
      <c r="W121" s="20">
        <f t="shared" si="0"/>
        <v>172.71977777777778</v>
      </c>
      <c r="X121" s="20">
        <f t="shared" si="1"/>
        <v>190.63541494949501</v>
      </c>
      <c r="Y121" s="23">
        <f t="shared" si="2"/>
        <v>173.23025000000001</v>
      </c>
      <c r="Z121" s="23">
        <f t="shared" si="3"/>
        <v>187.55472215151508</v>
      </c>
      <c r="AA121" s="4">
        <f>IF(MONTH($C121)=1,Forward!AA121*(1+SUM($B121:$B$228)),AA120)</f>
        <v>21.206250000000001</v>
      </c>
      <c r="AB121" s="4">
        <f>IF(MONTH($C121)=1,Forward!AB121*(1+SUM($B121:$B$228)),AB120)</f>
        <v>50.208750000000002</v>
      </c>
      <c r="AC121" s="4">
        <f>IF(MONTH($C121)=1,Forward!AC121*(1+SUM($B121:$B$228)),AC120)</f>
        <v>88.616249999999994</v>
      </c>
      <c r="AD121" s="4">
        <f>IF(MONTH($C121)=1,Forward!AD121*(1+SUM($B121:$B$228)),AD120)</f>
        <v>393.75</v>
      </c>
      <c r="AE121" s="4">
        <f t="shared" si="13"/>
        <v>389.8125</v>
      </c>
      <c r="AF121" s="8">
        <f t="shared" si="4"/>
        <v>411.01875000000001</v>
      </c>
      <c r="AG121" s="14">
        <f t="shared" si="5"/>
        <v>440.02125000000001</v>
      </c>
      <c r="AH121" s="8">
        <f t="shared" si="6"/>
        <v>478.42874999999998</v>
      </c>
      <c r="AI121" s="25">
        <f t="shared" si="7"/>
        <v>217.09272222222222</v>
      </c>
      <c r="AJ121" s="9">
        <f t="shared" si="8"/>
        <v>0.55691575365649437</v>
      </c>
      <c r="AK121" s="9">
        <f t="shared" si="9"/>
        <v>0.55691575365649437</v>
      </c>
      <c r="AL121" s="9">
        <f t="shared" si="10"/>
        <v>0</v>
      </c>
      <c r="AM121" s="14">
        <f>Forward!AI121*(1+SUM($B121:$B$228))</f>
        <v>126.47699999999999</v>
      </c>
      <c r="AN121" s="14">
        <f>Forward!AJ121*(1+SUM($B121:$B$228))</f>
        <v>194.57999999999998</v>
      </c>
      <c r="AO121" s="14">
        <f>Forward!AK121*(1+SUM($B121:$B$228))</f>
        <v>206.471</v>
      </c>
      <c r="AP121" s="14">
        <f>Forward!AL121*(1+SUM($B121:$B$228))</f>
        <v>201.066</v>
      </c>
      <c r="AQ121" s="14">
        <f>Forward!AM121*(1+SUM($B121:$B$228))</f>
        <v>195.661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Encargos'!$M39-'Swap - Encargos'!$L39)*(1+SUM($B122:$B$228))+('Swap - Encargos'!AA39)*(1+SUM($B122:$B$228))</f>
        <v>153.83939999999998</v>
      </c>
      <c r="O122" s="4">
        <f>Forward!O122*(1+SUM($B122:$B$228))+(-'Swap - Encargos'!F39-'Swap - Encargos'!$M39-'Swap - Encargos'!$L39)*(1+SUM($B122:$B$228))+('Swap - Encargos'!AB39)*(1+SUM($B122:$B$228))</f>
        <v>193.64400000000001</v>
      </c>
      <c r="P122" s="4">
        <f>Forward!P122*(1+SUM($B122:$B$228))+(-'Swap - Encargos'!G39-'Swap - Encargos'!$M39-'Swap - Encargos'!$L39)*(1+SUM($B122:$B$228))+('Swap - Encargos'!AC39)*(1+SUM($B122:$B$228))</f>
        <v>175.3554</v>
      </c>
      <c r="Q122" s="4">
        <f>Forward!Q122*(1+SUM($B122:$B$228))+(-'Swap - Encargos'!H39-'Swap - Encargos'!$M39-'Swap - Encargos'!$L39)*(1+SUM($B122:$B$228))+('Swap - Encargos'!AD39)*(1+SUM($B122:$B$228))</f>
        <v>166.749</v>
      </c>
      <c r="R122" s="4">
        <f>Forward!R122*(1+SUM($B122:$B$228))+(-'Swap - Encargos'!I39-'Swap - Encargos'!$M39-'Swap - Encargos'!$L39)*(1+SUM($B122:$B$228))+('Swap - Encargos'!AE39)*(1+SUM($B122:$B$228))</f>
        <v>165.67320000000001</v>
      </c>
      <c r="S122" s="4">
        <f>Forward!S122*(1+SUM($B122:$B$228))+(-'Swap - Encargos'!J39-'Swap - Encargos'!$M39-'Swap - Encargos'!$L39)*(1+SUM($B122:$B$228))+('Swap - Encargos'!AF39)*(1+SUM($B122:$B$228))</f>
        <v>163.52160000000001</v>
      </c>
      <c r="T122" s="4">
        <f>Forward!T122*(1+SUM($B122:$B$228))+(-'Swap - Encargos'!K39-'Swap - Encargos'!$M39-'Swap - Encargos'!$L39)*(1+SUM($B122:$B$228))+('Swap - Encargos'!AG39)*(1+SUM($B122:$B$228))</f>
        <v>159.21840000000003</v>
      </c>
      <c r="U122" s="4">
        <f>Forward!U122*(1+SUM($B122:$B$228))</f>
        <v>0</v>
      </c>
      <c r="V122" s="6"/>
      <c r="W122" s="20">
        <f t="shared" si="0"/>
        <v>174.27959999999999</v>
      </c>
      <c r="X122" s="20">
        <f t="shared" si="1"/>
        <v>190.63541494949501</v>
      </c>
      <c r="Y122" s="23">
        <f t="shared" si="2"/>
        <v>171.0522</v>
      </c>
      <c r="Z122" s="23">
        <f t="shared" si="3"/>
        <v>187.55472215151508</v>
      </c>
      <c r="AA122" s="4">
        <f>IF(MONTH($C122)=1,Forward!AA122*(1+SUM($B122:$B$228)),AA121)</f>
        <v>20.278830000000003</v>
      </c>
      <c r="AB122" s="4">
        <f>IF(MONTH($C122)=1,Forward!AB122*(1+SUM($B122:$B$228)),AB121)</f>
        <v>48.012954000000008</v>
      </c>
      <c r="AC122" s="4">
        <f>IF(MONTH($C122)=1,Forward!AC122*(1+SUM($B122:$B$228)),AC121)</f>
        <v>84.740766000000008</v>
      </c>
      <c r="AD122" s="4">
        <f>IF(MONTH($C122)=1,Forward!AD122*(1+SUM($B122:$B$228)),AD121)</f>
        <v>419.56200000000001</v>
      </c>
      <c r="AE122" s="4">
        <f>AD122*(1-3%)</f>
        <v>406.97514000000001</v>
      </c>
      <c r="AF122" s="8">
        <f t="shared" si="4"/>
        <v>427.25397000000004</v>
      </c>
      <c r="AG122" s="14">
        <f t="shared" si="5"/>
        <v>454.98809400000005</v>
      </c>
      <c r="AH122" s="8">
        <f t="shared" si="6"/>
        <v>491.71590600000002</v>
      </c>
      <c r="AI122" s="25">
        <f t="shared" si="7"/>
        <v>232.69554000000002</v>
      </c>
      <c r="AJ122" s="9">
        <f t="shared" si="8"/>
        <v>0.57176843774781927</v>
      </c>
      <c r="AK122" s="9">
        <f t="shared" si="9"/>
        <v>0.57176843774781927</v>
      </c>
      <c r="AL122" s="9">
        <f t="shared" si="10"/>
        <v>0</v>
      </c>
      <c r="AM122" s="14">
        <f>Forward!AI122*(1+SUM($B122:$B$228))</f>
        <v>188.26500000000001</v>
      </c>
      <c r="AN122" s="14">
        <f>Forward!AJ122*(1+SUM($B122:$B$228))</f>
        <v>214.08420000000001</v>
      </c>
      <c r="AO122" s="14">
        <f>Forward!AK122*(1+SUM($B122:$B$228))</f>
        <v>193.64400000000001</v>
      </c>
      <c r="AP122" s="14">
        <f>Forward!AL122*(1+SUM($B122:$B$228))</f>
        <v>188.26500000000001</v>
      </c>
      <c r="AQ122" s="14">
        <f>Forward!AM122*(1+SUM($B122:$B$228))</f>
        <v>182.88600000000002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Encargos'!$M40-'Swap - Encargos'!$L40)*(1+SUM($B123:$B$228))+('Swap - Encargos'!AA40)*(1+SUM($B123:$B$228))</f>
        <v>213.76580000000001</v>
      </c>
      <c r="O123" s="4">
        <f>Forward!O123*(1+SUM($B123:$B$228))+(-'Swap - Encargos'!F40-'Swap - Encargos'!$M40-'Swap - Encargos'!$L40)*(1+SUM($B123:$B$228))+('Swap - Encargos'!AB40)*(1+SUM($B123:$B$228))</f>
        <v>207.32060000000004</v>
      </c>
      <c r="P123" s="4">
        <f>Forward!P123*(1+SUM($B123:$B$228))+(-'Swap - Encargos'!G40-'Swap - Encargos'!$M40-'Swap - Encargos'!$L40)*(1+SUM($B123:$B$228))+('Swap - Encargos'!AC40)*(1+SUM($B123:$B$228))</f>
        <v>191.20760000000004</v>
      </c>
      <c r="Q123" s="4">
        <f>Forward!Q123*(1+SUM($B123:$B$228))+(-'Swap - Encargos'!H40-'Swap - Encargos'!$M40-'Swap - Encargos'!$L40)*(1+SUM($B123:$B$228))+('Swap - Encargos'!AD40)*(1+SUM($B123:$B$228))</f>
        <v>178.31719999999999</v>
      </c>
      <c r="R123" s="4">
        <f>Forward!R123*(1+SUM($B123:$B$228))+(-'Swap - Encargos'!I40-'Swap - Encargos'!$M40-'Swap - Encargos'!$L40)*(1+SUM($B123:$B$228))+('Swap - Encargos'!AE40)*(1+SUM($B123:$B$228))</f>
        <v>171.87200000000001</v>
      </c>
      <c r="S123" s="4">
        <f>Forward!S123*(1+SUM($B123:$B$228))+(-'Swap - Encargos'!J40-'Swap - Encargos'!$M40-'Swap - Encargos'!$L40)*(1+SUM($B123:$B$228))+('Swap - Encargos'!AF40)*(1+SUM($B123:$B$228))</f>
        <v>168.64940000000001</v>
      </c>
      <c r="T123" s="4">
        <f>Forward!T123*(1+SUM($B123:$B$228))+(-'Swap - Encargos'!K40-'Swap - Encargos'!$M40-'Swap - Encargos'!$L40)*(1+SUM($B123:$B$228))+('Swap - Encargos'!AG40)*(1+SUM($B123:$B$228))</f>
        <v>158.98160000000001</v>
      </c>
      <c r="U123" s="4">
        <f>Forward!U123*(1+SUM($B123:$B$228))</f>
        <v>0</v>
      </c>
      <c r="V123" s="6"/>
      <c r="W123" s="20">
        <f t="shared" si="0"/>
        <v>203.11331666666672</v>
      </c>
      <c r="X123" s="20">
        <f t="shared" si="1"/>
        <v>190.63541494949501</v>
      </c>
      <c r="Y123" s="23">
        <f t="shared" si="2"/>
        <v>191.74470000000002</v>
      </c>
      <c r="Z123" s="23">
        <f t="shared" si="3"/>
        <v>187.55472215151508</v>
      </c>
      <c r="AA123" s="4">
        <f>IF(MONTH($C123)=1,Forward!AA123*(1+SUM($B123:$B$228)),AA122)</f>
        <v>20.278830000000003</v>
      </c>
      <c r="AB123" s="4">
        <f>IF(MONTH($C123)=1,Forward!AB123*(1+SUM($B123:$B$228)),AB122)</f>
        <v>48.012954000000008</v>
      </c>
      <c r="AC123" s="4">
        <f>IF(MONTH($C123)=1,Forward!AC123*(1+SUM($B123:$B$228)),AC122)</f>
        <v>84.740766000000008</v>
      </c>
      <c r="AD123" s="4">
        <f>IF(MONTH($C123)=1,Forward!AD123*(1+SUM($B123:$B$228)),AD122)</f>
        <v>419.56200000000001</v>
      </c>
      <c r="AE123" s="4">
        <f t="shared" ref="AE123:AE133" si="14">AD123*(1-3%)</f>
        <v>406.97514000000001</v>
      </c>
      <c r="AF123" s="8">
        <f t="shared" si="4"/>
        <v>427.25397000000004</v>
      </c>
      <c r="AG123" s="14">
        <f t="shared" si="5"/>
        <v>454.98809400000005</v>
      </c>
      <c r="AH123" s="8">
        <f t="shared" si="6"/>
        <v>491.71590600000002</v>
      </c>
      <c r="AI123" s="25">
        <f t="shared" si="7"/>
        <v>203.86182333333329</v>
      </c>
      <c r="AJ123" s="9">
        <f t="shared" si="8"/>
        <v>0.50091959752955251</v>
      </c>
      <c r="AK123" s="9">
        <f t="shared" si="9"/>
        <v>0.50091959752955251</v>
      </c>
      <c r="AL123" s="9">
        <f t="shared" si="10"/>
        <v>0</v>
      </c>
      <c r="AM123" s="14">
        <f>Forward!AI123*(1+SUM($B123:$B$228))</f>
        <v>243.8434</v>
      </c>
      <c r="AN123" s="14">
        <f>Forward!AJ123*(1+SUM($B123:$B$228))</f>
        <v>235.24980000000002</v>
      </c>
      <c r="AO123" s="14">
        <f>Forward!AK123*(1+SUM($B123:$B$228))</f>
        <v>212.69160000000002</v>
      </c>
      <c r="AP123" s="14">
        <f>Forward!AL123*(1+SUM($B123:$B$228))</f>
        <v>196.57859999999999</v>
      </c>
      <c r="AQ123" s="14">
        <f>Forward!AM123*(1+SUM($B123:$B$228))</f>
        <v>191.20760000000001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Encargos'!$M41-'Swap - Encargos'!$L41)*(1+SUM($B124:$B$228))+('Swap - Encargos'!AA41)*(1+SUM($B124:$B$228))</f>
        <v>285.43589999999995</v>
      </c>
      <c r="O124" s="4">
        <f>Forward!O124*(1+SUM($B124:$B$228))+(-'Swap - Encargos'!F41-'Swap - Encargos'!$M41-'Swap - Encargos'!$L41)*(1+SUM($B124:$B$228))+('Swap - Encargos'!AB41)*(1+SUM($B124:$B$228))</f>
        <v>231.31979999999999</v>
      </c>
      <c r="P124" s="4">
        <f>Forward!P124*(1+SUM($B124:$B$228))+(-'Swap - Encargos'!G41-'Swap - Encargos'!$M41-'Swap - Encargos'!$L41)*(1+SUM($B124:$B$228))+('Swap - Encargos'!AC41)*(1+SUM($B124:$B$228))</f>
        <v>188.87579999999997</v>
      </c>
      <c r="Q124" s="4">
        <f>Forward!Q124*(1+SUM($B124:$B$228))+(-'Swap - Encargos'!H41-'Swap - Encargos'!$M41-'Swap - Encargos'!$L41)*(1+SUM($B124:$B$228))+('Swap - Encargos'!AD41)*(1+SUM($B124:$B$228))</f>
        <v>180.387</v>
      </c>
      <c r="R124" s="4">
        <f>Forward!R124*(1+SUM($B124:$B$228))+(-'Swap - Encargos'!I41-'Swap - Encargos'!$M41-'Swap - Encargos'!$L41)*(1+SUM($B124:$B$228))+('Swap - Encargos'!AE41)*(1+SUM($B124:$B$228))</f>
        <v>180.387</v>
      </c>
      <c r="S124" s="4">
        <f>Forward!S124*(1+SUM($B124:$B$228))+(-'Swap - Encargos'!J41-'Swap - Encargos'!$M41-'Swap - Encargos'!$L41)*(1+SUM($B124:$B$228))+('Swap - Encargos'!AF41)*(1+SUM($B124:$B$228))</f>
        <v>179.32589999999999</v>
      </c>
      <c r="T124" s="4">
        <f>Forward!T124*(1+SUM($B124:$B$228))+(-'Swap - Encargos'!K41-'Swap - Encargos'!$M41-'Swap - Encargos'!$L41)*(1+SUM($B124:$B$228))+('Swap - Encargos'!AG41)*(1+SUM($B124:$B$228))</f>
        <v>165.5316</v>
      </c>
      <c r="U124" s="4">
        <f>Forward!U124*(1+SUM($B124:$B$228))</f>
        <v>0</v>
      </c>
      <c r="V124" s="6"/>
      <c r="W124" s="20">
        <f t="shared" si="0"/>
        <v>229.37444999999994</v>
      </c>
      <c r="X124" s="20">
        <f t="shared" si="1"/>
        <v>190.63541494949501</v>
      </c>
      <c r="Y124" s="23">
        <f t="shared" si="2"/>
        <v>209.74409999999997</v>
      </c>
      <c r="Z124" s="23">
        <f t="shared" si="3"/>
        <v>187.55472215151508</v>
      </c>
      <c r="AA124" s="4">
        <f>IF(MONTH($C124)=1,Forward!AA124*(1+SUM($B124:$B$228)),AA123)</f>
        <v>20.278830000000003</v>
      </c>
      <c r="AB124" s="4">
        <f>IF(MONTH($C124)=1,Forward!AB124*(1+SUM($B124:$B$228)),AB123)</f>
        <v>48.012954000000008</v>
      </c>
      <c r="AC124" s="4">
        <f>IF(MONTH($C124)=1,Forward!AC124*(1+SUM($B124:$B$228)),AC123)</f>
        <v>84.740766000000008</v>
      </c>
      <c r="AD124" s="4">
        <f>IF(MONTH($C124)=1,Forward!AD124*(1+SUM($B124:$B$228)),AD123)</f>
        <v>419.56200000000001</v>
      </c>
      <c r="AE124" s="4">
        <f t="shared" si="14"/>
        <v>406.97514000000001</v>
      </c>
      <c r="AF124" s="8">
        <f t="shared" si="4"/>
        <v>427.25397000000004</v>
      </c>
      <c r="AG124" s="14">
        <f t="shared" si="5"/>
        <v>454.98809400000005</v>
      </c>
      <c r="AH124" s="8">
        <f t="shared" si="6"/>
        <v>491.71590600000002</v>
      </c>
      <c r="AI124" s="25">
        <f t="shared" si="7"/>
        <v>177.60069000000007</v>
      </c>
      <c r="AJ124" s="9">
        <f t="shared" si="8"/>
        <v>0.4363919869896723</v>
      </c>
      <c r="AK124" s="9">
        <f t="shared" si="9"/>
        <v>0.4363919869896723</v>
      </c>
      <c r="AL124" s="9">
        <f t="shared" si="10"/>
        <v>0</v>
      </c>
      <c r="AM124" s="14">
        <f>Forward!AI124*(1+SUM($B124:$B$228))</f>
        <v>341.67419999999998</v>
      </c>
      <c r="AN124" s="14">
        <f>Forward!AJ124*(1+SUM($B124:$B$228))</f>
        <v>256.78620000000001</v>
      </c>
      <c r="AO124" s="14">
        <f>Forward!AK124*(1+SUM($B124:$B$228))</f>
        <v>218.58659999999998</v>
      </c>
      <c r="AP124" s="14">
        <f>Forward!AL124*(1+SUM($B124:$B$228))</f>
        <v>202.67009999999999</v>
      </c>
      <c r="AQ124" s="14">
        <f>Forward!AM124*(1+SUM($B124:$B$228))</f>
        <v>197.3646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Encargos'!$M42-'Swap - Encargos'!$L42)*(1+SUM($B125:$B$228))+('Swap - Encargos'!AA42)*(1+SUM($B125:$B$228))</f>
        <v>287.93309999999997</v>
      </c>
      <c r="O125" s="4">
        <f>Forward!O125*(1+SUM($B125:$B$228))+(-'Swap - Encargos'!F42-'Swap - Encargos'!$M42-'Swap - Encargos'!$L42)*(1+SUM($B125:$B$228))+('Swap - Encargos'!AB42)*(1+SUM($B125:$B$228))</f>
        <v>232.03399999999996</v>
      </c>
      <c r="P125" s="4">
        <f>Forward!P125*(1+SUM($B125:$B$228))+(-'Swap - Encargos'!G42-'Swap - Encargos'!$M42-'Swap - Encargos'!$L42)*(1+SUM($B125:$B$228))+('Swap - Encargos'!AC42)*(1+SUM($B125:$B$228))</f>
        <v>182.4631</v>
      </c>
      <c r="Q125" s="4">
        <f>Forward!Q125*(1+SUM($B125:$B$228))+(-'Swap - Encargos'!H42-'Swap - Encargos'!$M42-'Swap - Encargos'!$L42)*(1+SUM($B125:$B$228))+('Swap - Encargos'!AD42)*(1+SUM($B125:$B$228))</f>
        <v>170.8614</v>
      </c>
      <c r="R125" s="4">
        <f>Forward!R125*(1+SUM($B125:$B$228))+(-'Swap - Encargos'!I42-'Swap - Encargos'!$M42-'Swap - Encargos'!$L42)*(1+SUM($B125:$B$228))+('Swap - Encargos'!AE42)*(1+SUM($B125:$B$228))</f>
        <v>180.35369999999998</v>
      </c>
      <c r="S125" s="4">
        <f>Forward!S125*(1+SUM($B125:$B$228))+(-'Swap - Encargos'!J42-'Swap - Encargos'!$M42-'Swap - Encargos'!$L42)*(1+SUM($B125:$B$228))+('Swap - Encargos'!AF42)*(1+SUM($B125:$B$228))</f>
        <v>179.29900000000001</v>
      </c>
      <c r="T125" s="4">
        <f>Forward!T125*(1+SUM($B125:$B$228))+(-'Swap - Encargos'!K42-'Swap - Encargos'!$M42-'Swap - Encargos'!$L42)*(1+SUM($B125:$B$228))+('Swap - Encargos'!AG42)*(1+SUM($B125:$B$228))</f>
        <v>171.9161</v>
      </c>
      <c r="U125" s="4">
        <f>Forward!U125*(1+SUM($B125:$B$228))</f>
        <v>0</v>
      </c>
      <c r="V125" s="6"/>
      <c r="W125" s="20">
        <f t="shared" si="0"/>
        <v>224.38742500000001</v>
      </c>
      <c r="X125" s="20">
        <f t="shared" si="1"/>
        <v>190.63541494949501</v>
      </c>
      <c r="Y125" s="23">
        <f t="shared" si="2"/>
        <v>205.29735500000001</v>
      </c>
      <c r="Z125" s="23">
        <f t="shared" si="3"/>
        <v>187.55472215151508</v>
      </c>
      <c r="AA125" s="4">
        <f>IF(MONTH($C125)=1,Forward!AA125*(1+SUM($B125:$B$228)),AA124)</f>
        <v>20.278830000000003</v>
      </c>
      <c r="AB125" s="4">
        <f>IF(MONTH($C125)=1,Forward!AB125*(1+SUM($B125:$B$228)),AB124)</f>
        <v>48.012954000000008</v>
      </c>
      <c r="AC125" s="4">
        <f>IF(MONTH($C125)=1,Forward!AC125*(1+SUM($B125:$B$228)),AC124)</f>
        <v>84.740766000000008</v>
      </c>
      <c r="AD125" s="4">
        <f>IF(MONTH($C125)=1,Forward!AD125*(1+SUM($B125:$B$228)),AD124)</f>
        <v>419.56200000000001</v>
      </c>
      <c r="AE125" s="4">
        <f t="shared" si="14"/>
        <v>406.97514000000001</v>
      </c>
      <c r="AF125" s="8">
        <f t="shared" si="4"/>
        <v>427.25397000000004</v>
      </c>
      <c r="AG125" s="14">
        <f t="shared" si="5"/>
        <v>454.98809400000005</v>
      </c>
      <c r="AH125" s="8">
        <f t="shared" si="6"/>
        <v>491.71590600000002</v>
      </c>
      <c r="AI125" s="25">
        <f t="shared" si="7"/>
        <v>182.587715</v>
      </c>
      <c r="AJ125" s="9">
        <f t="shared" si="8"/>
        <v>0.44864586814811341</v>
      </c>
      <c r="AK125" s="9">
        <f t="shared" si="9"/>
        <v>0.44864586814811341</v>
      </c>
      <c r="AL125" s="9">
        <f t="shared" si="10"/>
        <v>0</v>
      </c>
      <c r="AM125" s="14">
        <f>Forward!AI125*(1+SUM($B125:$B$228))</f>
        <v>390.23899999999998</v>
      </c>
      <c r="AN125" s="14">
        <f>Forward!AJ125*(1+SUM($B125:$B$228))</f>
        <v>287.93309999999997</v>
      </c>
      <c r="AO125" s="14">
        <f>Forward!AK125*(1+SUM($B125:$B$228))</f>
        <v>229.9246</v>
      </c>
      <c r="AP125" s="14">
        <f>Forward!AL125*(1+SUM($B125:$B$228))</f>
        <v>209.8853</v>
      </c>
      <c r="AQ125" s="14">
        <f>Forward!AM125*(1+SUM($B125:$B$228))</f>
        <v>204.61179999999999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Encargos'!$M43-'Swap - Encargos'!$L43)*(1+SUM($B126:$B$228))+('Swap - Encargos'!AA43)*(1+SUM($B126:$B$228))</f>
        <v>304.61599999999999</v>
      </c>
      <c r="O126" s="4">
        <f>Forward!O126*(1+SUM($B126:$B$228))+(-'Swap - Encargos'!F43-'Swap - Encargos'!$M43-'Swap - Encargos'!$L43)*(1+SUM($B126:$B$228))+('Swap - Encargos'!AB43)*(1+SUM($B126:$B$228))</f>
        <v>237.39039999999997</v>
      </c>
      <c r="P126" s="4">
        <f>Forward!P126*(1+SUM($B126:$B$228))+(-'Swap - Encargos'!G43-'Swap - Encargos'!$M43-'Swap - Encargos'!$L43)*(1+SUM($B126:$B$228))+('Swap - Encargos'!AC43)*(1+SUM($B126:$B$228))</f>
        <v>183.82</v>
      </c>
      <c r="Q126" s="4">
        <f>Forward!Q126*(1+SUM($B126:$B$228))+(-'Swap - Encargos'!H43-'Swap - Encargos'!$M43-'Swap - Encargos'!$L43)*(1+SUM($B126:$B$228))+('Swap - Encargos'!AD43)*(1+SUM($B126:$B$228))</f>
        <v>172.26560000000001</v>
      </c>
      <c r="R126" s="4">
        <f>Forward!R126*(1+SUM($B126:$B$228))+(-'Swap - Encargos'!I43-'Swap - Encargos'!$M43-'Swap - Encargos'!$L43)*(1+SUM($B126:$B$228))+('Swap - Encargos'!AE43)*(1+SUM($B126:$B$228))</f>
        <v>178.56800000000001</v>
      </c>
      <c r="S126" s="4">
        <f>Forward!S126*(1+SUM($B126:$B$228))+(-'Swap - Encargos'!J43-'Swap - Encargos'!$M43-'Swap - Encargos'!$L43)*(1+SUM($B126:$B$228))+('Swap - Encargos'!AF43)*(1+SUM($B126:$B$228))</f>
        <v>182.7696</v>
      </c>
      <c r="T126" s="4">
        <f>Forward!T126*(1+SUM($B126:$B$228))+(-'Swap - Encargos'!K43-'Swap - Encargos'!$M43-'Swap - Encargos'!$L43)*(1+SUM($B126:$B$228))+('Swap - Encargos'!AG43)*(1+SUM($B126:$B$228))</f>
        <v>171.21520000000001</v>
      </c>
      <c r="U126" s="4">
        <f>Forward!U126*(1+SUM($B126:$B$228))</f>
        <v>0</v>
      </c>
      <c r="V126" s="6"/>
      <c r="W126" s="20">
        <f t="shared" si="0"/>
        <v>227.23653333333331</v>
      </c>
      <c r="X126" s="20">
        <f t="shared" si="1"/>
        <v>190.63541494949501</v>
      </c>
      <c r="Y126" s="23">
        <f t="shared" si="2"/>
        <v>207.20890666666668</v>
      </c>
      <c r="Z126" s="23">
        <f t="shared" si="3"/>
        <v>187.55472215151508</v>
      </c>
      <c r="AA126" s="4">
        <f>IF(MONTH($C126)=1,Forward!AA126*(1+SUM($B126:$B$228)),AA125)</f>
        <v>20.278830000000003</v>
      </c>
      <c r="AB126" s="4">
        <f>IF(MONTH($C126)=1,Forward!AB126*(1+SUM($B126:$B$228)),AB125)</f>
        <v>48.012954000000008</v>
      </c>
      <c r="AC126" s="4">
        <f>IF(MONTH($C126)=1,Forward!AC126*(1+SUM($B126:$B$228)),AC125)</f>
        <v>84.740766000000008</v>
      </c>
      <c r="AD126" s="4">
        <f>IF(MONTH($C126)=1,Forward!AD126*(1+SUM($B126:$B$228)),AD125)</f>
        <v>419.56200000000001</v>
      </c>
      <c r="AE126" s="4">
        <f t="shared" si="14"/>
        <v>406.97514000000001</v>
      </c>
      <c r="AF126" s="8">
        <f t="shared" si="4"/>
        <v>427.25397000000004</v>
      </c>
      <c r="AG126" s="14">
        <f t="shared" si="5"/>
        <v>454.98809400000005</v>
      </c>
      <c r="AH126" s="8">
        <f t="shared" si="6"/>
        <v>491.71590600000002</v>
      </c>
      <c r="AI126" s="25">
        <f t="shared" si="7"/>
        <v>179.7386066666667</v>
      </c>
      <c r="AJ126" s="9">
        <f t="shared" si="8"/>
        <v>0.44164517436290257</v>
      </c>
      <c r="AK126" s="9">
        <f t="shared" si="9"/>
        <v>0.44164517436290257</v>
      </c>
      <c r="AL126" s="9">
        <f t="shared" si="10"/>
        <v>0</v>
      </c>
      <c r="AM126" s="14">
        <f>Forward!AI126*(1+SUM($B126:$B$228))</f>
        <v>373.94240000000002</v>
      </c>
      <c r="AN126" s="14">
        <f>Forward!AJ126*(1+SUM($B126:$B$228))</f>
        <v>284.65839999999997</v>
      </c>
      <c r="AO126" s="14">
        <f>Forward!AK126*(1+SUM($B126:$B$228))</f>
        <v>232.13839999999999</v>
      </c>
      <c r="AP126" s="14">
        <f>Forward!AL126*(1+SUM($B126:$B$228))</f>
        <v>211.13040000000001</v>
      </c>
      <c r="AQ126" s="14">
        <f>Forward!AM126*(1+SUM($B126:$B$228))</f>
        <v>205.8784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Encargos'!$M44-'Swap - Encargos'!$L44)*(1+SUM($B127:$B$228))+('Swap - Encargos'!AA44)*(1+SUM($B127:$B$228))</f>
        <v>319.57900000000001</v>
      </c>
      <c r="O127" s="4">
        <f>Forward!O127*(1+SUM($B127:$B$228))+(-'Swap - Encargos'!F44-'Swap - Encargos'!$M44-'Swap - Encargos'!$L44)*(1+SUM($B127:$B$228))+('Swap - Encargos'!AB44)*(1+SUM($B127:$B$228))</f>
        <v>251.47200000000001</v>
      </c>
      <c r="P127" s="4">
        <f>Forward!P127*(1+SUM($B127:$B$228))+(-'Swap - Encargos'!G44-'Swap - Encargos'!$M44-'Swap - Encargos'!$L44)*(1+SUM($B127:$B$228))+('Swap - Encargos'!AC44)*(1+SUM($B127:$B$228))</f>
        <v>189.65180000000004</v>
      </c>
      <c r="Q127" s="4">
        <f>Forward!Q127*(1+SUM($B127:$B$228))+(-'Swap - Encargos'!H44-'Swap - Encargos'!$M44-'Swap - Encargos'!$L44)*(1+SUM($B127:$B$228))+('Swap - Encargos'!AD44)*(1+SUM($B127:$B$228))</f>
        <v>178.12600000000003</v>
      </c>
      <c r="R127" s="4">
        <f>Forward!R127*(1+SUM($B127:$B$228))+(-'Swap - Encargos'!I44-'Swap - Encargos'!$M44-'Swap - Encargos'!$L44)*(1+SUM($B127:$B$228))+('Swap - Encargos'!AE44)*(1+SUM($B127:$B$228))</f>
        <v>186.50840000000002</v>
      </c>
      <c r="S127" s="4">
        <f>Forward!S127*(1+SUM($B127:$B$228))+(-'Swap - Encargos'!J44-'Swap - Encargos'!$M44-'Swap - Encargos'!$L44)*(1+SUM($B127:$B$228))+('Swap - Encargos'!AF44)*(1+SUM($B127:$B$228))</f>
        <v>183.36500000000001</v>
      </c>
      <c r="T127" s="4">
        <f>Forward!T127*(1+SUM($B127:$B$228))+(-'Swap - Encargos'!K44-'Swap - Encargos'!$M44-'Swap - Encargos'!$L44)*(1+SUM($B127:$B$228))+('Swap - Encargos'!AG44)*(1+SUM($B127:$B$228))</f>
        <v>171.83920000000001</v>
      </c>
      <c r="U127" s="4">
        <f>Forward!U127*(1+SUM($B127:$B$228))</f>
        <v>0</v>
      </c>
      <c r="V127" s="6"/>
      <c r="W127" s="20">
        <f t="shared" si="0"/>
        <v>233.92135000000002</v>
      </c>
      <c r="X127" s="20">
        <f t="shared" si="1"/>
        <v>190.63541494949501</v>
      </c>
      <c r="Y127" s="23">
        <f t="shared" si="2"/>
        <v>213.71627333333339</v>
      </c>
      <c r="Z127" s="23">
        <f t="shared" si="3"/>
        <v>187.55472215151508</v>
      </c>
      <c r="AA127" s="4">
        <f>IF(MONTH($C127)=1,Forward!AA127*(1+SUM($B127:$B$228)),AA126)</f>
        <v>20.278830000000003</v>
      </c>
      <c r="AB127" s="4">
        <f>IF(MONTH($C127)=1,Forward!AB127*(1+SUM($B127:$B$228)),AB126)</f>
        <v>48.012954000000008</v>
      </c>
      <c r="AC127" s="4">
        <f>IF(MONTH($C127)=1,Forward!AC127*(1+SUM($B127:$B$228)),AC126)</f>
        <v>84.740766000000008</v>
      </c>
      <c r="AD127" s="4">
        <f>IF(MONTH($C127)=1,Forward!AD127*(1+SUM($B127:$B$228)),AD126)</f>
        <v>419.56200000000001</v>
      </c>
      <c r="AE127" s="4">
        <f t="shared" si="14"/>
        <v>406.97514000000001</v>
      </c>
      <c r="AF127" s="8">
        <f t="shared" si="4"/>
        <v>427.25397000000004</v>
      </c>
      <c r="AG127" s="14">
        <f t="shared" si="5"/>
        <v>454.98809400000005</v>
      </c>
      <c r="AH127" s="8">
        <f t="shared" si="6"/>
        <v>491.71590600000002</v>
      </c>
      <c r="AI127" s="25">
        <f t="shared" si="7"/>
        <v>173.05378999999999</v>
      </c>
      <c r="AJ127" s="9">
        <f t="shared" si="8"/>
        <v>0.42521956009401457</v>
      </c>
      <c r="AK127" s="9">
        <f t="shared" si="9"/>
        <v>0.42521956009401457</v>
      </c>
      <c r="AL127" s="9">
        <f t="shared" si="10"/>
        <v>0</v>
      </c>
      <c r="AM127" s="14">
        <f>Forward!AI127*(1+SUM($B127:$B$228))</f>
        <v>381.39920000000001</v>
      </c>
      <c r="AN127" s="14">
        <f>Forward!AJ127*(1+SUM($B127:$B$228))</f>
        <v>294.43180000000001</v>
      </c>
      <c r="AO127" s="14">
        <f>Forward!AK127*(1+SUM($B127:$B$228))</f>
        <v>230.51600000000002</v>
      </c>
      <c r="AP127" s="14">
        <f>Forward!AL127*(1+SUM($B127:$B$228))</f>
        <v>211.65560000000002</v>
      </c>
      <c r="AQ127" s="14">
        <f>Forward!AM127*(1+SUM($B127:$B$228))</f>
        <v>206.41660000000002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Encargos'!$M45-'Swap - Encargos'!$L45)*(1+SUM($B128:$B$228))+('Swap - Encargos'!AA45)*(1+SUM($B128:$B$228))</f>
        <v>283.30340000000001</v>
      </c>
      <c r="O128" s="4">
        <f>Forward!O128*(1+SUM($B128:$B$228))+(-'Swap - Encargos'!F45-'Swap - Encargos'!$M45-'Swap - Encargos'!$L45)*(1+SUM($B128:$B$228))+('Swap - Encargos'!AB45)*(1+SUM($B128:$B$228))</f>
        <v>240.44199999999998</v>
      </c>
      <c r="P128" s="4">
        <f>Forward!P128*(1+SUM($B128:$B$228))+(-'Swap - Encargos'!G45-'Swap - Encargos'!$M45-'Swap - Encargos'!$L45)*(1+SUM($B128:$B$228))+('Swap - Encargos'!AC45)*(1+SUM($B128:$B$228))</f>
        <v>201.76219999999998</v>
      </c>
      <c r="Q128" s="4">
        <f>Forward!Q128*(1+SUM($B128:$B$228))+(-'Swap - Encargos'!H45-'Swap - Encargos'!$M45-'Swap - Encargos'!$L45)*(1+SUM($B128:$B$228))+('Swap - Encargos'!AD45)*(1+SUM($B128:$B$228))</f>
        <v>181.89959999999999</v>
      </c>
      <c r="R128" s="4">
        <f>Forward!R128*(1+SUM($B128:$B$228))+(-'Swap - Encargos'!I45-'Swap - Encargos'!$M45-'Swap - Encargos'!$L45)*(1+SUM($B128:$B$228))+('Swap - Encargos'!AE45)*(1+SUM($B128:$B$228))</f>
        <v>185.03579999999997</v>
      </c>
      <c r="S128" s="4">
        <f>Forward!S128*(1+SUM($B128:$B$228))+(-'Swap - Encargos'!J45-'Swap - Encargos'!$M45-'Swap - Encargos'!$L45)*(1+SUM($B128:$B$228))+('Swap - Encargos'!AF45)*(1+SUM($B128:$B$228))</f>
        <v>181.89959999999996</v>
      </c>
      <c r="T128" s="4">
        <f>Forward!T128*(1+SUM($B128:$B$228))+(-'Swap - Encargos'!K45-'Swap - Encargos'!$M45-'Swap - Encargos'!$L45)*(1+SUM($B128:$B$228))+('Swap - Encargos'!AG45)*(1+SUM($B128:$B$228))</f>
        <v>169.35479999999995</v>
      </c>
      <c r="U128" s="4">
        <f>Forward!U128*(1+SUM($B128:$B$228))</f>
        <v>0</v>
      </c>
      <c r="V128" s="6"/>
      <c r="W128" s="20">
        <f t="shared" si="0"/>
        <v>224.93523333333331</v>
      </c>
      <c r="X128" s="20">
        <f t="shared" si="1"/>
        <v>190.63541494949501</v>
      </c>
      <c r="Y128" s="23">
        <f t="shared" si="2"/>
        <v>208.34821999999997</v>
      </c>
      <c r="Z128" s="23">
        <f t="shared" si="3"/>
        <v>187.55472215151508</v>
      </c>
      <c r="AA128" s="4">
        <f>IF(MONTH($C128)=1,Forward!AA128*(1+SUM($B128:$B$228)),AA127)</f>
        <v>20.278830000000003</v>
      </c>
      <c r="AB128" s="4">
        <f>IF(MONTH($C128)=1,Forward!AB128*(1+SUM($B128:$B$228)),AB127)</f>
        <v>48.012954000000008</v>
      </c>
      <c r="AC128" s="4">
        <f>IF(MONTH($C128)=1,Forward!AC128*(1+SUM($B128:$B$228)),AC127)</f>
        <v>84.740766000000008</v>
      </c>
      <c r="AD128" s="4">
        <f>IF(MONTH($C128)=1,Forward!AD128*(1+SUM($B128:$B$228)),AD127)</f>
        <v>419.56200000000001</v>
      </c>
      <c r="AE128" s="4">
        <f t="shared" si="14"/>
        <v>406.97514000000001</v>
      </c>
      <c r="AF128" s="8">
        <f t="shared" si="4"/>
        <v>427.25397000000004</v>
      </c>
      <c r="AG128" s="14">
        <f t="shared" si="5"/>
        <v>454.98809400000005</v>
      </c>
      <c r="AH128" s="8">
        <f t="shared" si="6"/>
        <v>491.71590600000002</v>
      </c>
      <c r="AI128" s="25">
        <f t="shared" si="7"/>
        <v>182.0399066666667</v>
      </c>
      <c r="AJ128" s="9">
        <f t="shared" si="8"/>
        <v>0.44729981950904102</v>
      </c>
      <c r="AK128" s="9">
        <f t="shared" si="9"/>
        <v>0.44729981950904102</v>
      </c>
      <c r="AL128" s="9">
        <f t="shared" si="10"/>
        <v>0</v>
      </c>
      <c r="AM128" s="14">
        <f>Forward!AI128*(1+SUM($B128:$B$228))</f>
        <v>330.34639999999996</v>
      </c>
      <c r="AN128" s="14">
        <f>Forward!AJ128*(1+SUM($B128:$B$228))</f>
        <v>288.53039999999999</v>
      </c>
      <c r="AO128" s="14">
        <f>Forward!AK128*(1+SUM($B128:$B$228))</f>
        <v>234.16959999999997</v>
      </c>
      <c r="AP128" s="14">
        <f>Forward!AL128*(1+SUM($B128:$B$228))</f>
        <v>213.26159999999999</v>
      </c>
      <c r="AQ128" s="14">
        <f>Forward!AM128*(1+SUM($B128:$B$228))</f>
        <v>208.03459999999998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Encargos'!$M46-'Swap - Encargos'!$L46)*(1+SUM($B129:$B$228))+('Swap - Encargos'!AA46)*(1+SUM($B129:$B$228))</f>
        <v>258.61439999999999</v>
      </c>
      <c r="O129" s="4">
        <f>Forward!O129*(1+SUM($B129:$B$228))+(-'Swap - Encargos'!F46-'Swap - Encargos'!$M46-'Swap - Encargos'!$L46)*(1+SUM($B129:$B$228))+('Swap - Encargos'!AB46)*(1+SUM($B129:$B$228))</f>
        <v>221.0736</v>
      </c>
      <c r="P129" s="4">
        <f>Forward!P129*(1+SUM($B129:$B$228))+(-'Swap - Encargos'!G46-'Swap - Encargos'!$M46-'Swap - Encargos'!$L46)*(1+SUM($B129:$B$228))+('Swap - Encargos'!AC46)*(1+SUM($B129:$B$228))</f>
        <v>195.00360000000001</v>
      </c>
      <c r="Q129" s="4">
        <f>Forward!Q129*(1+SUM($B129:$B$228))+(-'Swap - Encargos'!H46-'Swap - Encargos'!$M46-'Swap - Encargos'!$L46)*(1+SUM($B129:$B$228))+('Swap - Encargos'!AD46)*(1+SUM($B129:$B$228))</f>
        <v>176.23320000000001</v>
      </c>
      <c r="R129" s="4">
        <f>Forward!R129*(1+SUM($B129:$B$228))+(-'Swap - Encargos'!I46-'Swap - Encargos'!$M46-'Swap - Encargos'!$L46)*(1+SUM($B129:$B$228))+('Swap - Encargos'!AE46)*(1+SUM($B129:$B$228))</f>
        <v>187.70400000000001</v>
      </c>
      <c r="S129" s="4">
        <f>Forward!S129*(1+SUM($B129:$B$228))+(-'Swap - Encargos'!J46-'Swap - Encargos'!$M46-'Swap - Encargos'!$L46)*(1+SUM($B129:$B$228))+('Swap - Encargos'!AF46)*(1+SUM($B129:$B$228))</f>
        <v>181.44720000000001</v>
      </c>
      <c r="T129" s="4">
        <f>Forward!T129*(1+SUM($B129:$B$228))+(-'Swap - Encargos'!K46-'Swap - Encargos'!$M46-'Swap - Encargos'!$L46)*(1+SUM($B129:$B$228))+('Swap - Encargos'!AG46)*(1+SUM($B129:$B$228))</f>
        <v>175.19039999999998</v>
      </c>
      <c r="U129" s="4">
        <f>Forward!U129*(1+SUM($B129:$B$228))</f>
        <v>0</v>
      </c>
      <c r="V129" s="6"/>
      <c r="W129" s="20">
        <f t="shared" si="0"/>
        <v>208.87863333333337</v>
      </c>
      <c r="X129" s="20">
        <f t="shared" si="1"/>
        <v>190.63541494949501</v>
      </c>
      <c r="Y129" s="23">
        <f t="shared" si="2"/>
        <v>198.72292000000002</v>
      </c>
      <c r="Z129" s="23">
        <f t="shared" si="3"/>
        <v>187.55472215151508</v>
      </c>
      <c r="AA129" s="4">
        <f>IF(MONTH($C129)=1,Forward!AA129*(1+SUM($B129:$B$228)),AA128)</f>
        <v>20.278830000000003</v>
      </c>
      <c r="AB129" s="4">
        <f>IF(MONTH($C129)=1,Forward!AB129*(1+SUM($B129:$B$228)),AB128)</f>
        <v>48.012954000000008</v>
      </c>
      <c r="AC129" s="4">
        <f>IF(MONTH($C129)=1,Forward!AC129*(1+SUM($B129:$B$228)),AC128)</f>
        <v>84.740766000000008</v>
      </c>
      <c r="AD129" s="4">
        <f>IF(MONTH($C129)=1,Forward!AD129*(1+SUM($B129:$B$228)),AD128)</f>
        <v>419.56200000000001</v>
      </c>
      <c r="AE129" s="4">
        <f t="shared" si="14"/>
        <v>406.97514000000001</v>
      </c>
      <c r="AF129" s="8">
        <f t="shared" si="4"/>
        <v>427.25397000000004</v>
      </c>
      <c r="AG129" s="14">
        <f t="shared" si="5"/>
        <v>454.98809400000005</v>
      </c>
      <c r="AH129" s="8">
        <f t="shared" si="6"/>
        <v>491.71590600000002</v>
      </c>
      <c r="AI129" s="25">
        <f t="shared" si="7"/>
        <v>198.09650666666664</v>
      </c>
      <c r="AJ129" s="9">
        <f t="shared" si="8"/>
        <v>0.48675333502352658</v>
      </c>
      <c r="AK129" s="9">
        <f t="shared" si="9"/>
        <v>0.48675333502352658</v>
      </c>
      <c r="AL129" s="9">
        <f t="shared" si="10"/>
        <v>0</v>
      </c>
      <c r="AM129" s="14">
        <f>Forward!AI129*(1+SUM($B129:$B$228))</f>
        <v>305.54039999999998</v>
      </c>
      <c r="AN129" s="14">
        <f>Forward!AJ129*(1+SUM($B129:$B$228))</f>
        <v>279.47039999999998</v>
      </c>
      <c r="AO129" s="14">
        <f>Forward!AK129*(1+SUM($B129:$B$228))</f>
        <v>235.6728</v>
      </c>
      <c r="AP129" s="14">
        <f>Forward!AL129*(1+SUM($B129:$B$228))</f>
        <v>213.774</v>
      </c>
      <c r="AQ129" s="14">
        <f>Forward!AM129*(1+SUM($B129:$B$228))</f>
        <v>208.56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Encargos'!$M47-'Swap - Encargos'!$L47)*(1+SUM($B130:$B$228))+('Swap - Encargos'!AA47)*(1+SUM($B130:$B$228))</f>
        <v>312.12609999999995</v>
      </c>
      <c r="O130" s="4">
        <f>Forward!O130*(1+SUM($B130:$B$228))+(-'Swap - Encargos'!F47-'Swap - Encargos'!$M47-'Swap - Encargos'!$L47)*(1+SUM($B130:$B$228))+('Swap - Encargos'!AB47)*(1+SUM($B130:$B$228))</f>
        <v>240.09699999999998</v>
      </c>
      <c r="P130" s="4">
        <f>Forward!P130*(1+SUM($B130:$B$228))+(-'Swap - Encargos'!G47-'Swap - Encargos'!$M47-'Swap - Encargos'!$L47)*(1+SUM($B130:$B$228))+('Swap - Encargos'!AC47)*(1+SUM($B130:$B$228))</f>
        <v>197.2971</v>
      </c>
      <c r="Q130" s="4">
        <f>Forward!Q130*(1+SUM($B130:$B$228))+(-'Swap - Encargos'!H47-'Swap - Encargos'!$M47-'Swap - Encargos'!$L47)*(1+SUM($B130:$B$228))+('Swap - Encargos'!AD47)*(1+SUM($B130:$B$228))</f>
        <v>185.8142</v>
      </c>
      <c r="R130" s="4">
        <f>Forward!R130*(1+SUM($B130:$B$228))+(-'Swap - Encargos'!I47-'Swap - Encargos'!$M47-'Swap - Encargos'!$L47)*(1+SUM($B130:$B$228))+('Swap - Encargos'!AE47)*(1+SUM($B130:$B$228))</f>
        <v>196.25319999999999</v>
      </c>
      <c r="S130" s="4">
        <f>Forward!S130*(1+SUM($B130:$B$228))+(-'Swap - Encargos'!J47-'Swap - Encargos'!$M47-'Swap - Encargos'!$L47)*(1+SUM($B130:$B$228))+('Swap - Encargos'!AF47)*(1+SUM($B130:$B$228))</f>
        <v>197.2971</v>
      </c>
      <c r="T130" s="4">
        <f>Forward!T130*(1+SUM($B130:$B$228))+(-'Swap - Encargos'!K47-'Swap - Encargos'!$M47-'Swap - Encargos'!$L47)*(1+SUM($B130:$B$228))+('Swap - Encargos'!AG47)*(1+SUM($B130:$B$228))</f>
        <v>188.94589999999999</v>
      </c>
      <c r="U130" s="4">
        <f>Forward!U130*(1+SUM($B130:$B$228))</f>
        <v>0</v>
      </c>
      <c r="V130" s="6"/>
      <c r="W130" s="20">
        <f t="shared" si="0"/>
        <v>221.77075555555555</v>
      </c>
      <c r="X130" s="20">
        <f t="shared" si="1"/>
        <v>190.63541494949501</v>
      </c>
      <c r="Y130" s="23">
        <f t="shared" si="2"/>
        <v>211.00698666666665</v>
      </c>
      <c r="Z130" s="23">
        <f t="shared" si="3"/>
        <v>187.55472215151508</v>
      </c>
      <c r="AA130" s="4">
        <f>IF(MONTH($C130)=1,Forward!AA130*(1+SUM($B130:$B$228)),AA129)</f>
        <v>20.278830000000003</v>
      </c>
      <c r="AB130" s="4">
        <f>IF(MONTH($C130)=1,Forward!AB130*(1+SUM($B130:$B$228)),AB129)</f>
        <v>48.012954000000008</v>
      </c>
      <c r="AC130" s="4">
        <f>IF(MONTH($C130)=1,Forward!AC130*(1+SUM($B130:$B$228)),AC129)</f>
        <v>84.740766000000008</v>
      </c>
      <c r="AD130" s="4">
        <f>IF(MONTH($C130)=1,Forward!AD130*(1+SUM($B130:$B$228)),AD129)</f>
        <v>419.56200000000001</v>
      </c>
      <c r="AE130" s="4">
        <f t="shared" si="14"/>
        <v>406.97514000000001</v>
      </c>
      <c r="AF130" s="8">
        <f t="shared" si="4"/>
        <v>427.25397000000004</v>
      </c>
      <c r="AG130" s="14">
        <f t="shared" si="5"/>
        <v>454.98809400000005</v>
      </c>
      <c r="AH130" s="8">
        <f t="shared" si="6"/>
        <v>491.71590600000002</v>
      </c>
      <c r="AI130" s="25">
        <f t="shared" si="7"/>
        <v>185.20438444444446</v>
      </c>
      <c r="AJ130" s="9">
        <f t="shared" si="8"/>
        <v>0.4550754241265067</v>
      </c>
      <c r="AK130" s="9">
        <f t="shared" si="9"/>
        <v>0.4550754241265067</v>
      </c>
      <c r="AL130" s="9">
        <f t="shared" si="10"/>
        <v>0</v>
      </c>
      <c r="AM130" s="14">
        <f>Forward!AI130*(1+SUM($B130:$B$228))</f>
        <v>347.61869999999999</v>
      </c>
      <c r="AN130" s="14">
        <f>Forward!AJ130*(1+SUM($B130:$B$228))</f>
        <v>301.68709999999999</v>
      </c>
      <c r="AO130" s="14">
        <f>Forward!AK130*(1+SUM($B130:$B$228))</f>
        <v>251.57990000000001</v>
      </c>
      <c r="AP130" s="14">
        <f>Forward!AL130*(1+SUM($B130:$B$228))</f>
        <v>229.65800000000002</v>
      </c>
      <c r="AQ130" s="14">
        <f>Forward!AM130*(1+SUM($B130:$B$228))</f>
        <v>224.4385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Encargos'!$M48-'Swap - Encargos'!$L48)*(1+SUM($B131:$B$228))+('Swap - Encargos'!AA48)*(1+SUM($B131:$B$228))</f>
        <v>304.4563</v>
      </c>
      <c r="O131" s="4">
        <f>Forward!O131*(1+SUM($B131:$B$228))+(-'Swap - Encargos'!F48-'Swap - Encargos'!$M48-'Swap - Encargos'!$L48)*(1+SUM($B131:$B$228))+('Swap - Encargos'!AB48)*(1+SUM($B131:$B$228))</f>
        <v>218.21100000000001</v>
      </c>
      <c r="P131" s="4">
        <f>Forward!P131*(1+SUM($B131:$B$228))+(-'Swap - Encargos'!G48-'Swap - Encargos'!$M48-'Swap - Encargos'!$L48)*(1+SUM($B131:$B$228))+('Swap - Encargos'!AC48)*(1+SUM($B131:$B$228))</f>
        <v>196.38989999999995</v>
      </c>
      <c r="Q131" s="4">
        <f>Forward!Q131*(1+SUM($B131:$B$228))+(-'Swap - Encargos'!H48-'Swap - Encargos'!$M48-'Swap - Encargos'!$L48)*(1+SUM($B131:$B$228))+('Swap - Encargos'!AD48)*(1+SUM($B131:$B$228))</f>
        <v>201.58539999999999</v>
      </c>
      <c r="R131" s="4">
        <f>Forward!R131*(1+SUM($B131:$B$228))+(-'Swap - Encargos'!I48-'Swap - Encargos'!$M48-'Swap - Encargos'!$L48)*(1+SUM($B131:$B$228))+('Swap - Encargos'!AE48)*(1+SUM($B131:$B$228))</f>
        <v>205.74179999999996</v>
      </c>
      <c r="S131" s="4">
        <f>Forward!S131*(1+SUM($B131:$B$228))+(-'Swap - Encargos'!J48-'Swap - Encargos'!$M48-'Swap - Encargos'!$L48)*(1+SUM($B131:$B$228))+('Swap - Encargos'!AF48)*(1+SUM($B131:$B$228))</f>
        <v>207.82</v>
      </c>
      <c r="T131" s="4">
        <f>Forward!T131*(1+SUM($B131:$B$228))+(-'Swap - Encargos'!K48-'Swap - Encargos'!$M48-'Swap - Encargos'!$L48)*(1+SUM($B131:$B$228))+('Swap - Encargos'!AG48)*(1+SUM($B131:$B$228))</f>
        <v>197.42899999999997</v>
      </c>
      <c r="U131" s="4">
        <f>Forward!U131*(1+SUM($B131:$B$228))</f>
        <v>0</v>
      </c>
      <c r="V131" s="6"/>
      <c r="W131" s="20">
        <f t="shared" si="0"/>
        <v>213.96800833333333</v>
      </c>
      <c r="X131" s="20">
        <f t="shared" si="1"/>
        <v>190.63541494949501</v>
      </c>
      <c r="Y131" s="23">
        <f t="shared" si="2"/>
        <v>210.78143499999999</v>
      </c>
      <c r="Z131" s="23">
        <f t="shared" si="3"/>
        <v>187.55472215151508</v>
      </c>
      <c r="AA131" s="4">
        <f>IF(MONTH($C131)=1,Forward!AA131*(1+SUM($B131:$B$228)),AA130)</f>
        <v>20.278830000000003</v>
      </c>
      <c r="AB131" s="4">
        <f>IF(MONTH($C131)=1,Forward!AB131*(1+SUM($B131:$B$228)),AB130)</f>
        <v>48.012954000000008</v>
      </c>
      <c r="AC131" s="4">
        <f>IF(MONTH($C131)=1,Forward!AC131*(1+SUM($B131:$B$228)),AC130)</f>
        <v>84.740766000000008</v>
      </c>
      <c r="AD131" s="4">
        <f>IF(MONTH($C131)=1,Forward!AD131*(1+SUM($B131:$B$228)),AD130)</f>
        <v>419.56200000000001</v>
      </c>
      <c r="AE131" s="4">
        <f t="shared" si="14"/>
        <v>406.97514000000001</v>
      </c>
      <c r="AF131" s="8">
        <f t="shared" si="4"/>
        <v>427.25397000000004</v>
      </c>
      <c r="AG131" s="14">
        <f>$AE131+$AB131</f>
        <v>454.98809400000005</v>
      </c>
      <c r="AH131" s="8">
        <f t="shared" si="6"/>
        <v>491.71590600000002</v>
      </c>
      <c r="AI131" s="25">
        <f t="shared" si="7"/>
        <v>193.00713166666668</v>
      </c>
      <c r="AJ131" s="9">
        <f t="shared" si="8"/>
        <v>0.47424796430235683</v>
      </c>
      <c r="AK131" s="9">
        <f>IF(AJ131&gt;0,AJ131,0)</f>
        <v>0.47424796430235683</v>
      </c>
      <c r="AL131" s="9">
        <f>IF(AJ131&lt;0,AJ131,0)</f>
        <v>0</v>
      </c>
      <c r="AM131" s="14">
        <f>Forward!AI131*(1+SUM($B131:$B$228))</f>
        <v>334.59019999999998</v>
      </c>
      <c r="AN131" s="14">
        <f>Forward!AJ131*(1+SUM($B131:$B$228))</f>
        <v>291.9871</v>
      </c>
      <c r="AO131" s="14">
        <f>Forward!AK131*(1+SUM($B131:$B$228))</f>
        <v>251.46219999999997</v>
      </c>
      <c r="AP131" s="14">
        <f>Forward!AL131*(1+SUM($B131:$B$228))</f>
        <v>238.99299999999997</v>
      </c>
      <c r="AQ131" s="14">
        <f>Forward!AM131*(1+SUM($B131:$B$228))</f>
        <v>233.79749999999999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Encargos'!$M49-'Swap - Encargos'!$L49)*(1+SUM($B132:$B$228))+('Swap - Encargos'!AA49)*(1+SUM($B132:$B$228))</f>
        <v>275.12299999999999</v>
      </c>
      <c r="O132" s="4">
        <f>Forward!O132*(1+SUM($B132:$B$228))+(-'Swap - Encargos'!F49-'Swap - Encargos'!$M49-'Swap - Encargos'!$L49)*(1+SUM($B132:$B$228))+('Swap - Encargos'!AB49)*(1+SUM($B132:$B$228))</f>
        <v>213.86920000000001</v>
      </c>
      <c r="P132" s="4">
        <f>Forward!P132*(1+SUM($B132:$B$228))+(-'Swap - Encargos'!G49-'Swap - Encargos'!$M49-'Swap - Encargos'!$L49)*(1+SUM($B132:$B$228))+('Swap - Encargos'!AC49)*(1+SUM($B132:$B$228))</f>
        <v>191.02879999999999</v>
      </c>
      <c r="Q132" s="4">
        <f>Forward!Q132*(1+SUM($B132:$B$228))+(-'Swap - Encargos'!H49-'Swap - Encargos'!$M49-'Swap - Encargos'!$L49)*(1+SUM($B132:$B$228))+('Swap - Encargos'!AD49)*(1+SUM($B132:$B$228))</f>
        <v>196.21980000000002</v>
      </c>
      <c r="R132" s="4">
        <f>Forward!R132*(1+SUM($B132:$B$228))+(-'Swap - Encargos'!I49-'Swap - Encargos'!$M49-'Swap - Encargos'!$L49)*(1+SUM($B132:$B$228))+('Swap - Encargos'!AE49)*(1+SUM($B132:$B$228))</f>
        <v>195.1816</v>
      </c>
      <c r="S132" s="4">
        <f>Forward!S132*(1+SUM($B132:$B$228))+(-'Swap - Encargos'!J49-'Swap - Encargos'!$M49-'Swap - Encargos'!$L49)*(1+SUM($B132:$B$228))+('Swap - Encargos'!AF49)*(1+SUM($B132:$B$228))</f>
        <v>202.44899999999998</v>
      </c>
      <c r="T132" s="4">
        <f>Forward!T132*(1+SUM($B132:$B$228))+(-'Swap - Encargos'!K49-'Swap - Encargos'!$M49-'Swap - Encargos'!$L49)*(1+SUM($B132:$B$228))+('Swap - Encargos'!AG49)*(1+SUM($B132:$B$228))</f>
        <v>193.1052</v>
      </c>
      <c r="U132" s="4">
        <f>Forward!U132*(1+SUM($B132:$B$228))</f>
        <v>0</v>
      </c>
      <c r="V132" s="6"/>
      <c r="W132" s="20">
        <f t="shared" si="0"/>
        <v>204.75611111111112</v>
      </c>
      <c r="X132" s="20">
        <f t="shared" si="1"/>
        <v>190.63541494949501</v>
      </c>
      <c r="Y132" s="23">
        <f t="shared" si="2"/>
        <v>202.17214666666666</v>
      </c>
      <c r="Z132" s="23">
        <f t="shared" si="3"/>
        <v>187.55472215151508</v>
      </c>
      <c r="AA132" s="4">
        <f>IF(MONTH($C132)=1,Forward!AA132*(1+SUM($B132:$B$228)),AA131)</f>
        <v>20.278830000000003</v>
      </c>
      <c r="AB132" s="4">
        <f>IF(MONTH($C132)=1,Forward!AB132*(1+SUM($B132:$B$228)),AB131)</f>
        <v>48.012954000000008</v>
      </c>
      <c r="AC132" s="4">
        <f>IF(MONTH($C132)=1,Forward!AC132*(1+SUM($B132:$B$228)),AC131)</f>
        <v>84.740766000000008</v>
      </c>
      <c r="AD132" s="4">
        <f>IF(MONTH($C132)=1,Forward!AD132*(1+SUM($B132:$B$228)),AD131)</f>
        <v>419.56200000000001</v>
      </c>
      <c r="AE132" s="4">
        <f t="shared" si="14"/>
        <v>406.97514000000001</v>
      </c>
      <c r="AF132" s="8">
        <f t="shared" si="4"/>
        <v>427.25397000000004</v>
      </c>
      <c r="AG132" s="14">
        <f>$AE132+$AB132</f>
        <v>454.98809400000005</v>
      </c>
      <c r="AH132" s="8">
        <f t="shared" si="6"/>
        <v>491.71590600000002</v>
      </c>
      <c r="AI132" s="25">
        <f t="shared" si="7"/>
        <v>202.21902888888889</v>
      </c>
      <c r="AJ132" s="9">
        <f t="shared" si="8"/>
        <v>0.49688300098352167</v>
      </c>
      <c r="AK132" s="9">
        <f>IF(AJ132&gt;0,AJ132,0)</f>
        <v>0.49688300098352167</v>
      </c>
      <c r="AL132" s="9">
        <f>IF(AJ132&lt;0,AJ132,0)</f>
        <v>0</v>
      </c>
      <c r="AM132" s="14">
        <f>Forward!AI132*(1+SUM($B132:$B$228))</f>
        <v>306.26900000000001</v>
      </c>
      <c r="AN132" s="14">
        <f>Forward!AJ132*(1+SUM($B132:$B$228))</f>
        <v>289.65780000000001</v>
      </c>
      <c r="AO132" s="14">
        <f>Forward!AK132*(1+SUM($B132:$B$228))</f>
        <v>241.9006</v>
      </c>
      <c r="AP132" s="14">
        <f>Forward!AL132*(1+SUM($B132:$B$228))</f>
        <v>233.595</v>
      </c>
      <c r="AQ132" s="14">
        <f>Forward!AM132*(1+SUM($B132:$B$228))</f>
        <v>228.404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Encargos'!$M50-'Swap - Encargos'!$L50)*(1+SUM($B133:$B$228))+('Swap - Encargos'!AA50)*(1+SUM($B133:$B$228))</f>
        <v>301.5924</v>
      </c>
      <c r="O133" s="4">
        <f>Forward!O133*(1+SUM($B133:$B$228))+(-'Swap - Encargos'!F50-'Swap - Encargos'!$M50-'Swap - Encargos'!$L50)*(1+SUM($B133:$B$228))+('Swap - Encargos'!AB50)*(1+SUM($B133:$B$228))</f>
        <v>254.95440000000002</v>
      </c>
      <c r="P133" s="4">
        <f>Forward!P133*(1+SUM($B133:$B$228))+(-'Swap - Encargos'!G50-'Swap - Encargos'!$M50-'Swap - Encargos'!$L50)*(1+SUM($B133:$B$228))+('Swap - Encargos'!AC50)*(1+SUM($B133:$B$228))</f>
        <v>228.00800000000001</v>
      </c>
      <c r="Q133" s="4">
        <f>Forward!Q133*(1+SUM($B133:$B$228))+(-'Swap - Encargos'!H50-'Swap - Encargos'!$M50-'Swap - Encargos'!$L50)*(1+SUM($B133:$B$228))+('Swap - Encargos'!AD50)*(1+SUM($B133:$B$228))</f>
        <v>229.0444</v>
      </c>
      <c r="R133" s="4">
        <f>Forward!R133*(1+SUM($B133:$B$228))+(-'Swap - Encargos'!I50-'Swap - Encargos'!$M50-'Swap - Encargos'!$L50)*(1+SUM($B133:$B$228))+('Swap - Encargos'!AE50)*(1+SUM($B133:$B$228))</f>
        <v>208.31640000000002</v>
      </c>
      <c r="S133" s="4">
        <f>Forward!S133*(1+SUM($B133:$B$228))+(-'Swap - Encargos'!J50-'Swap - Encargos'!$M50-'Swap - Encargos'!$L50)*(1+SUM($B133:$B$228))+('Swap - Encargos'!AF50)*(1+SUM($B133:$B$228))</f>
        <v>191.73400000000001</v>
      </c>
      <c r="T133" s="4">
        <f>Forward!T133*(1+SUM($B133:$B$228))+(-'Swap - Encargos'!K50-'Swap - Encargos'!$M50-'Swap - Encargos'!$L50)*(1+SUM($B133:$B$228))+('Swap - Encargos'!AG50)*(1+SUM($B133:$B$228))</f>
        <v>178.26079999999999</v>
      </c>
      <c r="U133" s="4">
        <f>Forward!U133*(1+SUM($B133:$B$228))</f>
        <v>0</v>
      </c>
      <c r="V133" s="6"/>
      <c r="W133" s="20">
        <f t="shared" si="0"/>
        <v>239.35082222222223</v>
      </c>
      <c r="X133" s="20">
        <f t="shared" si="1"/>
        <v>190.63541494949501</v>
      </c>
      <c r="Y133" s="23">
        <f t="shared" si="2"/>
        <v>224.24241333333333</v>
      </c>
      <c r="Z133" s="23">
        <f t="shared" si="3"/>
        <v>187.55472215151508</v>
      </c>
      <c r="AA133" s="4">
        <f>IF(MONTH($C133)=1,Forward!AA133*(1+SUM($B133:$B$228)),AA132)</f>
        <v>20.278830000000003</v>
      </c>
      <c r="AB133" s="4">
        <f>IF(MONTH($C133)=1,Forward!AB133*(1+SUM($B133:$B$228)),AB132)</f>
        <v>48.012954000000008</v>
      </c>
      <c r="AC133" s="4">
        <f>IF(MONTH($C133)=1,Forward!AC133*(1+SUM($B133:$B$228)),AC132)</f>
        <v>84.740766000000008</v>
      </c>
      <c r="AD133" s="4">
        <f>IF(MONTH($C133)=1,Forward!AD133*(1+SUM($B133:$B$228)),AD132)</f>
        <v>419.56200000000001</v>
      </c>
      <c r="AE133" s="4">
        <f t="shared" si="14"/>
        <v>406.97514000000001</v>
      </c>
      <c r="AF133" s="8">
        <f t="shared" si="4"/>
        <v>427.25397000000004</v>
      </c>
      <c r="AG133" s="14">
        <f>$AE133+$AB133</f>
        <v>454.98809400000005</v>
      </c>
      <c r="AH133" s="8">
        <f t="shared" si="6"/>
        <v>491.71590600000002</v>
      </c>
      <c r="AI133" s="25">
        <f t="shared" si="7"/>
        <v>167.62431777777778</v>
      </c>
      <c r="AJ133" s="9">
        <f t="shared" si="8"/>
        <v>0.4118785186185519</v>
      </c>
      <c r="AK133" s="9">
        <f>IF(AJ133&gt;0,AJ133,0)</f>
        <v>0.4118785186185519</v>
      </c>
      <c r="AL133" s="9">
        <f>IF(AJ133&lt;0,AJ133,0)</f>
        <v>0</v>
      </c>
      <c r="AM133" s="14">
        <f>Forward!AI133*(1+SUM($B133:$B$228))</f>
        <v>323.35680000000002</v>
      </c>
      <c r="AN133" s="14">
        <f>Forward!AJ133*(1+SUM($B133:$B$228))</f>
        <v>327.50240000000002</v>
      </c>
      <c r="AO133" s="14">
        <f>Forward!AK133*(1+SUM($B133:$B$228))</f>
        <v>274.64600000000002</v>
      </c>
      <c r="AP133" s="14">
        <f>Forward!AL133*(1+SUM($B133:$B$228))</f>
        <v>269.464</v>
      </c>
      <c r="AQ133" s="14">
        <f>Forward!AM133*(1+SUM($B133:$B$228))</f>
        <v>239.4084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Encargos'!$M51-'Swap - Encargos'!$L51)*(1+SUM($B134:$B$228))+('Swap - Encargos'!AB51)*(1+SUM($B134:$B$228))</f>
        <v>322.32719999999995</v>
      </c>
      <c r="P134" s="4">
        <f>Forward!P134*(1+SUM($B134:$B$228))+(-'Swap - Encargos'!G51-'Swap - Encargos'!$M51-'Swap - Encargos'!$L51)*(1+SUM($B134:$B$228))+('Swap - Encargos'!AC51)*(1+SUM($B134:$B$228))</f>
        <v>255.17569999999995</v>
      </c>
      <c r="Q134" s="4">
        <f>Forward!Q134*(1+SUM($B134:$B$228))+(-'Swap - Encargos'!H51-'Swap - Encargos'!$M51-'Swap - Encargos'!$L51)*(1+SUM($B134:$B$228))+('Swap - Encargos'!AD51)*(1+SUM($B134:$B$228))</f>
        <v>246.91089999999997</v>
      </c>
      <c r="R134" s="4">
        <f>Forward!R134*(1+SUM($B134:$B$228))+(-'Swap - Encargos'!I51-'Swap - Encargos'!$M51-'Swap - Encargos'!$L51)*(1+SUM($B134:$B$228))+('Swap - Encargos'!AE51)*(1+SUM($B134:$B$228))</f>
        <v>231.4144</v>
      </c>
      <c r="S134" s="4">
        <f>Forward!S134*(1+SUM($B134:$B$228))+(-'Swap - Encargos'!J51-'Swap - Encargos'!$M51-'Swap - Encargos'!$L51)*(1+SUM($B134:$B$228))+('Swap - Encargos'!AF51)*(1+SUM($B134:$B$228))</f>
        <v>201.4545</v>
      </c>
      <c r="T134" s="4">
        <f>Forward!T134*(1+SUM($B134:$B$228))+(-'Swap - Encargos'!K51-'Swap - Encargos'!$M51-'Swap - Encargos'!$L51)*(1+SUM($B134:$B$228))+('Swap - Encargos'!AG51)*(1+SUM($B134:$B$228))</f>
        <v>191.12349999999998</v>
      </c>
      <c r="U134" s="4">
        <f>Forward!U134*(1+SUM($B134:$B$228))</f>
        <v>0</v>
      </c>
      <c r="V134" s="6"/>
      <c r="W134" s="20">
        <f t="shared" si="0"/>
        <v>274.80459999999994</v>
      </c>
      <c r="X134" s="20">
        <f t="shared" si="1"/>
        <v>190.63541494949501</v>
      </c>
      <c r="Y134" s="23">
        <f t="shared" si="2"/>
        <v>251.45653999999996</v>
      </c>
      <c r="Z134" s="23">
        <f t="shared" si="3"/>
        <v>187.55472215151508</v>
      </c>
      <c r="AA134" s="4">
        <f>IF(MONTH($C134)=1,Forward!AA134*(1+SUM($B134:$B$228)),AA133)</f>
        <v>19.473935000000001</v>
      </c>
      <c r="AB134" s="4">
        <f>IF(MONTH($C134)=1,Forward!AB134*(1+SUM($B134:$B$228)),AB133)</f>
        <v>46.107253</v>
      </c>
      <c r="AC134" s="4">
        <f>IF(MONTH($C134)=1,Forward!AC134*(1+SUM($B134:$B$228)),AC133)</f>
        <v>81.377286999999995</v>
      </c>
      <c r="AD134" s="4">
        <f>IF(MONTH($C134)=1,Forward!AD134*(1+SUM($B134:$B$228)),AD133)</f>
        <v>402.90899999999999</v>
      </c>
      <c r="AE134" s="4">
        <f>AD134*(1-0%)</f>
        <v>402.90899999999999</v>
      </c>
      <c r="AF134" s="8">
        <f t="shared" si="4"/>
        <v>422.38293499999997</v>
      </c>
      <c r="AG134" s="14">
        <f>$AE134+$AB134</f>
        <v>449.01625300000001</v>
      </c>
      <c r="AH134" s="8">
        <f t="shared" si="6"/>
        <v>484.28628700000002</v>
      </c>
      <c r="AI134" s="25">
        <f t="shared" si="7"/>
        <v>128.10440000000006</v>
      </c>
      <c r="AJ134" s="9">
        <f t="shared" si="8"/>
        <v>0.3179487179487181</v>
      </c>
      <c r="AK134" s="9">
        <f>IF(AJ134&gt;0,AJ134,0)</f>
        <v>0.3179487179487181</v>
      </c>
      <c r="AL134" s="9">
        <f>IF(AJ134&lt;0,AJ134,0)</f>
        <v>0</v>
      </c>
      <c r="AM134" s="14">
        <f>Forward!AI134*(1+SUM($B134:$B$228))</f>
        <v>376.04839999999996</v>
      </c>
      <c r="AN134" s="14">
        <f>Forward!AJ134*(1+SUM($B134:$B$228))</f>
        <v>303.73139999999995</v>
      </c>
      <c r="AO134" s="14">
        <f>Forward!AK134*(1+SUM($B134:$B$228))</f>
        <v>284.10249999999996</v>
      </c>
      <c r="AP134" s="14">
        <f>Forward!AL134*(1+SUM($B134:$B$228))</f>
        <v>263.44049999999999</v>
      </c>
      <c r="AQ134" s="14">
        <f>Forward!AM134*(1+SUM($B134:$B$228))</f>
        <v>222.11649999999997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Encargos'!$M52-'Swap - Encargos'!$L52)*(1+SUM($B135:$B$228))+('Swap - Encargos'!AB52)*(1+SUM($B135:$B$228))</f>
        <v>371.73779999999994</v>
      </c>
      <c r="P135" s="4">
        <f>Forward!P135*(1+SUM($B135:$B$228))+(-'Swap - Encargos'!G52-'Swap - Encargos'!$M52-'Swap - Encargos'!$L52)*(1+SUM($B135:$B$228))+('Swap - Encargos'!AC52)*(1+SUM($B135:$B$228))</f>
        <v>257.75189999999998</v>
      </c>
      <c r="Q135" s="4">
        <f>Forward!Q135*(1+SUM($B135:$B$228))+(-'Swap - Encargos'!H52-'Swap - Encargos'!$M52-'Swap - Encargos'!$L52)*(1+SUM($B135:$B$228))+('Swap - Encargos'!AD52)*(1+SUM($B135:$B$228))</f>
        <v>263.91329999999994</v>
      </c>
      <c r="R135" s="4">
        <f>Forward!R135*(1+SUM($B135:$B$228))+(-'Swap - Encargos'!I52-'Swap - Encargos'!$M52-'Swap - Encargos'!$L52)*(1+SUM($B135:$B$228))+('Swap - Encargos'!AE52)*(1+SUM($B135:$B$228))</f>
        <v>236.18699999999998</v>
      </c>
      <c r="S135" s="4">
        <f>Forward!S135*(1+SUM($B135:$B$228))+(-'Swap - Encargos'!J52-'Swap - Encargos'!$M52-'Swap - Encargos'!$L52)*(1+SUM($B135:$B$228))+('Swap - Encargos'!AF52)*(1+SUM($B135:$B$228))</f>
        <v>217.7028</v>
      </c>
      <c r="T135" s="4">
        <f>Forward!T135*(1+SUM($B135:$B$228))+(-'Swap - Encargos'!K52-'Swap - Encargos'!$M52-'Swap - Encargos'!$L52)*(1+SUM($B135:$B$228))+('Swap - Encargos'!AG52)*(1+SUM($B135:$B$228))</f>
        <v>192.03029999999998</v>
      </c>
      <c r="U135" s="4">
        <f>Forward!U135*(1+SUM($B135:$B$228))</f>
        <v>0</v>
      </c>
      <c r="V135" s="6"/>
      <c r="W135" s="20">
        <f t="shared" si="0"/>
        <v>294.03569999999991</v>
      </c>
      <c r="X135" s="20">
        <f t="shared" si="1"/>
        <v>190.63541494949501</v>
      </c>
      <c r="Y135" s="23">
        <f t="shared" si="2"/>
        <v>266.46343499999995</v>
      </c>
      <c r="Z135" s="23">
        <f t="shared" si="3"/>
        <v>187.55472215151508</v>
      </c>
      <c r="AA135" s="4">
        <f>IF(MONTH($C135)=1,Forward!AA135*(1+SUM($B135:$B$228)),AA134)</f>
        <v>19.473935000000001</v>
      </c>
      <c r="AB135" s="4">
        <f>IF(MONTH($C135)=1,Forward!AB135*(1+SUM($B135:$B$228)),AB134)</f>
        <v>46.107253</v>
      </c>
      <c r="AC135" s="4">
        <f>IF(MONTH($C135)=1,Forward!AC135*(1+SUM($B135:$B$228)),AC134)</f>
        <v>81.377286999999995</v>
      </c>
      <c r="AD135" s="4">
        <f>IF(MONTH($C135)=1,Forward!AD135*(1+SUM($B135:$B$228)),AD134)</f>
        <v>402.90899999999999</v>
      </c>
      <c r="AE135" s="4">
        <f>AD135*(1-0%)</f>
        <v>402.90899999999999</v>
      </c>
      <c r="AF135" s="8">
        <f t="shared" si="4"/>
        <v>422.38293499999997</v>
      </c>
      <c r="AG135" s="14">
        <f>$AE135+$AB135</f>
        <v>449.01625300000001</v>
      </c>
      <c r="AH135" s="8">
        <f t="shared" si="6"/>
        <v>484.28628700000002</v>
      </c>
      <c r="AI135" s="25">
        <f>(AE135-W135)</f>
        <v>108.87330000000009</v>
      </c>
      <c r="AJ135" s="9">
        <f>(AE135-W135)/AE135</f>
        <v>0.27021808894812499</v>
      </c>
      <c r="AK135" s="9">
        <f>IF(AJ135&gt;0,AJ135,0)</f>
        <v>0.27021808894812499</v>
      </c>
      <c r="AL135" s="9">
        <f>IF(AJ135&lt;0,AJ135,0)</f>
        <v>0</v>
      </c>
      <c r="AM135" s="14">
        <f>Forward!AI135*(1+SUM($B135:$B$228))</f>
        <v>447.72839999999997</v>
      </c>
      <c r="AN135" s="14">
        <f>Forward!AJ135*(1+SUM($B135:$B$228))</f>
        <v>322.44659999999999</v>
      </c>
      <c r="AO135" s="14">
        <f>Forward!AK135*(1+SUM($B135:$B$228))</f>
        <v>306.01619999999997</v>
      </c>
      <c r="AP135" s="14">
        <f>Forward!AL135*(1+SUM($B135:$B$228))</f>
        <v>277.26299999999998</v>
      </c>
      <c r="AQ135" s="14">
        <f>Forward!AM135*(1+SUM($B135:$B$228))</f>
        <v>253.64429999999999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Encargos'!$M53-'Swap - Encargos'!$L53)*(1+SUM($B136:$B$228))+('Swap - Encargos'!AB53)*(1+SUM($B136:$B$228))</f>
        <v>328.923</v>
      </c>
      <c r="P136" s="4">
        <f>Forward!P136*(1+SUM($B136:$B$228))+(-'Swap - Encargos'!G53-'Swap - Encargos'!$M53-'Swap - Encargos'!$L53)*(1+SUM($B136:$B$228))+('Swap - Encargos'!AC53)*(1+SUM($B136:$B$228))</f>
        <v>241.07400000000004</v>
      </c>
      <c r="Q136" s="4">
        <f>Forward!Q136*(1+SUM($B136:$B$228))+(-'Swap - Encargos'!H53-'Swap - Encargos'!$M53-'Swap - Encargos'!$L53)*(1+SUM($B136:$B$228))+('Swap - Encargos'!AD53)*(1+SUM($B136:$B$228))</f>
        <v>243.11700000000005</v>
      </c>
      <c r="R136" s="4">
        <f>Forward!R136*(1+SUM($B136:$B$228))+(-'Swap - Encargos'!I53-'Swap - Encargos'!$M53-'Swap - Encargos'!$L53)*(1+SUM($B136:$B$228))+('Swap - Encargos'!AE53)*(1+SUM($B136:$B$228))</f>
        <v>227.79450000000003</v>
      </c>
      <c r="S136" s="4">
        <f>Forward!S136*(1+SUM($B136:$B$228))+(-'Swap - Encargos'!J53-'Swap - Encargos'!$M53-'Swap - Encargos'!$L53)*(1+SUM($B136:$B$228))+('Swap - Encargos'!AF53)*(1+SUM($B136:$B$228))</f>
        <v>216.55800000000005</v>
      </c>
      <c r="T136" s="4">
        <f>Forward!T136*(1+SUM($B136:$B$228))+(-'Swap - Encargos'!K53-'Swap - Encargos'!$M53-'Swap - Encargos'!$L53)*(1+SUM($B136:$B$228))+('Swap - Encargos'!AG53)*(1+SUM($B136:$B$228))</f>
        <v>203.27850000000001</v>
      </c>
      <c r="U136" s="4">
        <f>Forward!U136*(1+SUM($B136:$B$228))</f>
        <v>0</v>
      </c>
      <c r="V136" s="6"/>
      <c r="W136" s="20">
        <f t="shared" si="0"/>
        <v>265.41975000000002</v>
      </c>
      <c r="X136" s="20">
        <f t="shared" si="1"/>
        <v>190.63541494949501</v>
      </c>
      <c r="Y136" s="23">
        <f t="shared" si="2"/>
        <v>247.30515000000003</v>
      </c>
      <c r="Z136" s="23">
        <f t="shared" si="3"/>
        <v>187.55472215151508</v>
      </c>
      <c r="AA136" s="4">
        <f>IF(MONTH($C136)=1,Forward!AA136*(1+SUM($B136:$B$228)),AA135)</f>
        <v>19.473935000000001</v>
      </c>
      <c r="AB136" s="4">
        <f>IF(MONTH($C136)=1,Forward!AB136*(1+SUM($B136:$B$228)),AB135)</f>
        <v>46.107253</v>
      </c>
      <c r="AC136" s="4">
        <f>IF(MONTH($C136)=1,Forward!AC136*(1+SUM($B136:$B$228)),AC135)</f>
        <v>81.377286999999995</v>
      </c>
      <c r="AD136" s="4">
        <f>IF(MONTH($C136)=1,Forward!AD136*(1+SUM($B136:$B$228)),AD135)</f>
        <v>402.90899999999999</v>
      </c>
      <c r="AE136" s="4">
        <f t="shared" ref="AE136:AE139" si="15">AD136*(1-0%)</f>
        <v>402.90899999999999</v>
      </c>
      <c r="AF136" s="8">
        <f t="shared" si="4"/>
        <v>422.38293499999997</v>
      </c>
      <c r="AG136" s="14">
        <f t="shared" ref="AG136:AG140" si="16">$AE136+$AB136</f>
        <v>449.01625300000001</v>
      </c>
      <c r="AH136" s="8">
        <f t="shared" si="6"/>
        <v>484.28628700000002</v>
      </c>
      <c r="AI136" s="25">
        <f t="shared" ref="AI136:AI139" si="17">(AE136-W136)</f>
        <v>137.48924999999997</v>
      </c>
      <c r="AJ136" s="9">
        <f t="shared" ref="AJ136:AJ139" si="18">(AE136-W136)/AE136</f>
        <v>0.3412414465797487</v>
      </c>
      <c r="AK136" s="9">
        <f t="shared" ref="AK136:AK139" si="19">IF(AJ136&gt;0,AJ136,0)</f>
        <v>0.3412414465797487</v>
      </c>
      <c r="AL136" s="9">
        <f t="shared" ref="AL136:AL139" si="20">IF(AJ136&lt;0,AJ136,0)</f>
        <v>0</v>
      </c>
      <c r="AM136" s="14">
        <f>Forward!AI136*(1+SUM($B136:$B$228))</f>
        <v>408.6</v>
      </c>
      <c r="AN136" s="14">
        <f>Forward!AJ136*(1+SUM($B136:$B$228))</f>
        <v>304.40700000000004</v>
      </c>
      <c r="AO136" s="14">
        <f>Forward!AK136*(1+SUM($B136:$B$228))</f>
        <v>288.06300000000005</v>
      </c>
      <c r="AP136" s="14">
        <f>Forward!AL136*(1+SUM($B136:$B$228))</f>
        <v>266.61150000000004</v>
      </c>
      <c r="AQ136" s="14">
        <f>Forward!AM136*(1+SUM($B136:$B$228))</f>
        <v>245.16000000000003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Encargos'!$M54-'Swap - Encargos'!$L54)*(1+SUM($B137:$B$228))+('Swap - Encargos'!AB54)*(1+SUM($B137:$B$228))</f>
        <v>257.75920000000002</v>
      </c>
      <c r="P137" s="4">
        <f>Forward!P137*(1+SUM($B137:$B$228))+(-'Swap - Encargos'!G54-'Swap - Encargos'!$M54-'Swap - Encargos'!$L54)*(1+SUM($B137:$B$228))+('Swap - Encargos'!AC54)*(1+SUM($B137:$B$228))</f>
        <v>239.49279999999996</v>
      </c>
      <c r="Q137" s="4">
        <f>Forward!Q137*(1+SUM($B137:$B$228))+(-'Swap - Encargos'!H54-'Swap - Encargos'!$M54-'Swap - Encargos'!$L54)*(1+SUM($B137:$B$228))+('Swap - Encargos'!AD54)*(1+SUM($B137:$B$228))</f>
        <v>241.5224</v>
      </c>
      <c r="R137" s="4">
        <f>Forward!R137*(1+SUM($B137:$B$228))+(-'Swap - Encargos'!I54-'Swap - Encargos'!$M54-'Swap - Encargos'!$L54)*(1+SUM($B137:$B$228))+('Swap - Encargos'!AE54)*(1+SUM($B137:$B$228))</f>
        <v>223.25599999999997</v>
      </c>
      <c r="S137" s="4">
        <f>Forward!S137*(1+SUM($B137:$B$228))+(-'Swap - Encargos'!J54-'Swap - Encargos'!$M54-'Swap - Encargos'!$L54)*(1+SUM($B137:$B$228))+('Swap - Encargos'!AF54)*(1+SUM($B137:$B$228))</f>
        <v>202.95999999999998</v>
      </c>
      <c r="T137" s="4">
        <f>Forward!T137*(1+SUM($B137:$B$228))+(-'Swap - Encargos'!K54-'Swap - Encargos'!$M54-'Swap - Encargos'!$L54)*(1+SUM($B137:$B$228))+('Swap - Encargos'!AG54)*(1+SUM($B137:$B$228))</f>
        <v>194.8416</v>
      </c>
      <c r="U137" s="4">
        <f>Forward!U137*(1+SUM($B137:$B$228))</f>
        <v>0</v>
      </c>
      <c r="V137" s="4"/>
      <c r="W137" s="20">
        <f t="shared" si="0"/>
        <v>243.38286666666667</v>
      </c>
      <c r="X137" s="20">
        <f t="shared" si="1"/>
        <v>190.63541494949501</v>
      </c>
      <c r="Y137" s="23">
        <f t="shared" si="2"/>
        <v>229.85219999999995</v>
      </c>
      <c r="Z137" s="23">
        <f t="shared" si="3"/>
        <v>187.55472215151508</v>
      </c>
      <c r="AA137" s="4">
        <f>IF(MONTH($C137)=1,Forward!AA137*(1+SUM($B137:$B$228)),AA136)</f>
        <v>19.473935000000001</v>
      </c>
      <c r="AB137" s="4">
        <f>IF(MONTH($C137)=1,Forward!AB137*(1+SUM($B137:$B$228)),AB136)</f>
        <v>46.107253</v>
      </c>
      <c r="AC137" s="4">
        <f>IF(MONTH($C137)=1,Forward!AC137*(1+SUM($B137:$B$228)),AC136)</f>
        <v>81.377286999999995</v>
      </c>
      <c r="AD137" s="4">
        <f>IF(MONTH($C137)=1,Forward!AD137*(1+SUM($B137:$B$228)),AD136)</f>
        <v>402.90899999999999</v>
      </c>
      <c r="AE137" s="4">
        <f t="shared" si="15"/>
        <v>402.90899999999999</v>
      </c>
      <c r="AF137" s="8">
        <f t="shared" si="4"/>
        <v>422.38293499999997</v>
      </c>
      <c r="AG137" s="14">
        <f t="shared" si="16"/>
        <v>449.01625300000001</v>
      </c>
      <c r="AH137" s="8">
        <f t="shared" si="6"/>
        <v>484.28628700000002</v>
      </c>
      <c r="AI137" s="25">
        <f t="shared" si="17"/>
        <v>159.52613333333332</v>
      </c>
      <c r="AJ137" s="9">
        <f t="shared" si="18"/>
        <v>0.39593588957638903</v>
      </c>
      <c r="AK137" s="9">
        <f t="shared" si="19"/>
        <v>0.39593588957638903</v>
      </c>
      <c r="AL137" s="9">
        <f t="shared" si="20"/>
        <v>0</v>
      </c>
      <c r="AM137" s="14">
        <f>Forward!AI137*(1+SUM($B137:$B$228))</f>
        <v>329.81</v>
      </c>
      <c r="AN137" s="14">
        <f>Forward!AJ137*(1+SUM($B137:$B$228))</f>
        <v>300.38079999999997</v>
      </c>
      <c r="AO137" s="14">
        <f>Forward!AK137*(1+SUM($B137:$B$228))</f>
        <v>284.14400000000001</v>
      </c>
      <c r="AP137" s="14">
        <f>Forward!AL137*(1+SUM($B137:$B$228))</f>
        <v>259.78879999999998</v>
      </c>
      <c r="AQ137" s="14">
        <f>Forward!AM137*(1+SUM($B137:$B$228))</f>
        <v>234.41879999999998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Encargos'!$M55-'Swap - Encargos'!$L55)*(1+SUM($B138:$B$228))+('Swap - Encargos'!AB55)*(1+SUM($B138:$B$228))</f>
        <v>295.37329999999997</v>
      </c>
      <c r="P138" s="4">
        <f>Forward!P138*(1+SUM($B138:$B$228))+(-'Swap - Encargos'!G55-'Swap - Encargos'!$M55-'Swap - Encargos'!$L55)*(1+SUM($B138:$B$228))+('Swap - Encargos'!AC55)*(1+SUM($B138:$B$228))</f>
        <v>253.03309999999999</v>
      </c>
      <c r="Q138" s="4">
        <f>Forward!Q138*(1+SUM($B138:$B$228))+(-'Swap - Encargos'!H55-'Swap - Encargos'!$M55-'Swap - Encargos'!$L55)*(1+SUM($B138:$B$228))+('Swap - Encargos'!AD55)*(1+SUM($B138:$B$228))</f>
        <v>240.93589999999998</v>
      </c>
      <c r="R138" s="4">
        <f>Forward!R138*(1+SUM($B138:$B$228))+(-'Swap - Encargos'!I55-'Swap - Encargos'!$M55-'Swap - Encargos'!$L55)*(1+SUM($B138:$B$228))+('Swap - Encargos'!AE55)*(1+SUM($B138:$B$228))</f>
        <v>222.79009999999997</v>
      </c>
      <c r="S138" s="4">
        <f>Forward!S138*(1+SUM($B138:$B$228))+(-'Swap - Encargos'!J55-'Swap - Encargos'!$M55-'Swap - Encargos'!$L55)*(1+SUM($B138:$B$228))+('Swap - Encargos'!AF55)*(1+SUM($B138:$B$228))</f>
        <v>218.7577</v>
      </c>
      <c r="T138" s="4">
        <f>Forward!T138*(1+SUM($B138:$B$228))+(-'Swap - Encargos'!K55-'Swap - Encargos'!$M55-'Swap - Encargos'!$L55)*(1+SUM($B138:$B$228))+('Swap - Encargos'!AG55)*(1+SUM($B138:$B$228))</f>
        <v>195.57140000000001</v>
      </c>
      <c r="U138" s="4">
        <f>Forward!U138*(1+SUM($B138:$B$228))</f>
        <v>0</v>
      </c>
      <c r="V138" s="4"/>
      <c r="W138" s="20">
        <f t="shared" si="0"/>
        <v>255.04929999999999</v>
      </c>
      <c r="X138" s="20">
        <f t="shared" si="1"/>
        <v>190.63541494949501</v>
      </c>
      <c r="Y138" s="23">
        <f t="shared" si="2"/>
        <v>239.52455999999995</v>
      </c>
      <c r="Z138" s="23">
        <f t="shared" si="3"/>
        <v>187.55472215151508</v>
      </c>
      <c r="AA138" s="4">
        <f>IF(MONTH($C138)=1,Forward!AA138*(1+SUM($B138:$B$228)),AA137)</f>
        <v>19.473935000000001</v>
      </c>
      <c r="AB138" s="4">
        <f>IF(MONTH($C138)=1,Forward!AB138*(1+SUM($B138:$B$228)),AB137)</f>
        <v>46.107253</v>
      </c>
      <c r="AC138" s="4">
        <f>IF(MONTH($C138)=1,Forward!AC138*(1+SUM($B138:$B$228)),AC137)</f>
        <v>81.377286999999995</v>
      </c>
      <c r="AD138" s="4">
        <f>IF(MONTH($C138)=1,Forward!AD138*(1+SUM($B138:$B$228)),AD137)</f>
        <v>402.90899999999999</v>
      </c>
      <c r="AE138" s="4">
        <f t="shared" si="15"/>
        <v>402.90899999999999</v>
      </c>
      <c r="AF138" s="8">
        <f t="shared" si="4"/>
        <v>422.38293499999997</v>
      </c>
      <c r="AG138" s="14">
        <f t="shared" si="16"/>
        <v>449.01625300000001</v>
      </c>
      <c r="AH138" s="8">
        <f t="shared" si="6"/>
        <v>484.28628700000002</v>
      </c>
      <c r="AI138" s="25">
        <f t="shared" si="17"/>
        <v>147.8597</v>
      </c>
      <c r="AJ138" s="9">
        <f t="shared" si="18"/>
        <v>0.36698038514900388</v>
      </c>
      <c r="AK138" s="9">
        <f t="shared" si="19"/>
        <v>0.36698038514900388</v>
      </c>
      <c r="AL138" s="9">
        <f t="shared" si="20"/>
        <v>0</v>
      </c>
      <c r="AM138" s="14">
        <f>Forward!AI138*(1+SUM($B138:$B$228))</f>
        <v>339.72969999999998</v>
      </c>
      <c r="AN138" s="14">
        <f>Forward!AJ138*(1+SUM($B138:$B$228))</f>
        <v>319.5677</v>
      </c>
      <c r="AO138" s="14">
        <f>Forward!AK138*(1+SUM($B138:$B$228))</f>
        <v>295.37329999999997</v>
      </c>
      <c r="AP138" s="14">
        <f>Forward!AL138*(1+SUM($B138:$B$228))</f>
        <v>269.16269999999997</v>
      </c>
      <c r="AQ138" s="14">
        <f>Forward!AM138*(1+SUM($B138:$B$228))</f>
        <v>251.01689999999999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Encargos'!$M56-'Swap - Encargos'!$L56)*(1+SUM($B139:$B$228))+('Swap - Encargos'!AB56)*(1+SUM($B139:$B$228))</f>
        <v>280.64399999999995</v>
      </c>
      <c r="P139" s="4">
        <f>Forward!P139*(1+SUM($B139:$B$228))+(-'Swap - Encargos'!G56-'Swap - Encargos'!$M56-'Swap - Encargos'!$L56)*(1+SUM($B139:$B$228))+('Swap - Encargos'!AC56)*(1+SUM($B139:$B$228))</f>
        <v>258.59339999999997</v>
      </c>
      <c r="Q139" s="4">
        <f>Forward!Q139*(1+SUM($B139:$B$228))+(-'Swap - Encargos'!H56-'Swap - Encargos'!$M56-'Swap - Encargos'!$L56)*(1+SUM($B139:$B$228))+('Swap - Encargos'!AD56)*(1+SUM($B139:$B$228))</f>
        <v>242.55659999999997</v>
      </c>
      <c r="R139" s="4">
        <f>Forward!R139*(1+SUM($B139:$B$228))+(-'Swap - Encargos'!I56-'Swap - Encargos'!$M56-'Swap - Encargos'!$L56)*(1+SUM($B139:$B$228))+('Swap - Encargos'!AE56)*(1+SUM($B139:$B$228))</f>
        <v>227.52209999999997</v>
      </c>
      <c r="S139" s="4">
        <f>Forward!S139*(1+SUM($B139:$B$228))+(-'Swap - Encargos'!J56-'Swap - Encargos'!$M56-'Swap - Encargos'!$L56)*(1+SUM($B139:$B$228))+('Swap - Encargos'!AF56)*(1+SUM($B139:$B$228))</f>
        <v>209.48069999999996</v>
      </c>
      <c r="T139" s="4">
        <f>Forward!T139*(1+SUM($B139:$B$228))+(-'Swap - Encargos'!K56-'Swap - Encargos'!$M56-'Swap - Encargos'!$L56)*(1+SUM($B139:$B$228))+('Swap - Encargos'!AG56)*(1+SUM($B139:$B$228))</f>
        <v>199.45769999999999</v>
      </c>
      <c r="U139" s="4">
        <f>Forward!U139*(1+SUM($B139:$B$228))</f>
        <v>0</v>
      </c>
      <c r="V139" s="4"/>
      <c r="W139" s="20">
        <f t="shared" si="0"/>
        <v>253.21995833333332</v>
      </c>
      <c r="X139" s="20">
        <f t="shared" si="1"/>
        <v>190.63541494949501</v>
      </c>
      <c r="Y139" s="23">
        <f t="shared" si="2"/>
        <v>236.99383499999996</v>
      </c>
      <c r="Z139" s="23">
        <f t="shared" si="3"/>
        <v>187.55472215151508</v>
      </c>
      <c r="AA139" s="4">
        <f>IF(MONTH($C139)=1,Forward!AA139*(1+SUM($B139:$B$228)),AA138)</f>
        <v>19.473935000000001</v>
      </c>
      <c r="AB139" s="4">
        <f>IF(MONTH($C139)=1,Forward!AB139*(1+SUM($B139:$B$228)),AB138)</f>
        <v>46.107253</v>
      </c>
      <c r="AC139" s="4">
        <f>IF(MONTH($C139)=1,Forward!AC139*(1+SUM($B139:$B$228)),AC138)</f>
        <v>81.377286999999995</v>
      </c>
      <c r="AD139" s="4">
        <f>IF(MONTH($C139)=1,Forward!AD139*(1+SUM($B139:$B$228)),AD138)</f>
        <v>402.90899999999999</v>
      </c>
      <c r="AE139" s="4">
        <f t="shared" si="15"/>
        <v>402.90899999999999</v>
      </c>
      <c r="AF139" s="8">
        <f t="shared" si="4"/>
        <v>422.38293499999997</v>
      </c>
      <c r="AG139" s="14">
        <f t="shared" si="16"/>
        <v>449.01625300000001</v>
      </c>
      <c r="AH139" s="8">
        <f t="shared" si="6"/>
        <v>484.28628700000002</v>
      </c>
      <c r="AI139" s="25">
        <f t="shared" si="17"/>
        <v>149.68904166666667</v>
      </c>
      <c r="AJ139" s="9">
        <f t="shared" si="18"/>
        <v>0.37152071973241269</v>
      </c>
      <c r="AK139" s="9">
        <f t="shared" si="19"/>
        <v>0.37152071973241269</v>
      </c>
      <c r="AL139" s="9">
        <f t="shared" si="20"/>
        <v>0</v>
      </c>
      <c r="AM139" s="14">
        <f>Forward!AI139*(1+SUM($B139:$B$228))</f>
        <v>314.72219999999999</v>
      </c>
      <c r="AN139" s="14">
        <f>Forward!AJ139*(1+SUM($B139:$B$228))</f>
        <v>313.7199</v>
      </c>
      <c r="AO139" s="14">
        <f>Forward!AK139*(1+SUM($B139:$B$228))</f>
        <v>295.67849999999999</v>
      </c>
      <c r="AP139" s="14">
        <f>Forward!AL139*(1+SUM($B139:$B$228))</f>
        <v>270.62099999999998</v>
      </c>
      <c r="AQ139" s="14">
        <f>Forward!AM139*(1+SUM($B139:$B$228))</f>
        <v>251.57729999999998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Forward!O140*(1+SUM($B140:$B$228))+(-'Swap - Encargos'!F57-'Swap - Encargos'!$M57-'Swap - Encargos'!$L57)*(1+SUM($B140:$B$228))+('Swap - Encargos'!AB57)*(1+SUM($B140:$B$228))</f>
        <v>243.17009999999999</v>
      </c>
      <c r="P140" s="4">
        <f>Forward!P140*(1+SUM($B140:$B$228))+(-'Swap - Encargos'!G57-'Swap - Encargos'!$M57-'Swap - Encargos'!$L57)*(1+SUM($B140:$B$228))+('Swap - Encargos'!AC57)*(1+SUM($B140:$B$228))</f>
        <v>258.18059999999997</v>
      </c>
      <c r="Q140" s="4">
        <f>Forward!Q140*(1+SUM($B140:$B$228))+(-'Swap - Encargos'!H57-'Swap - Encargos'!$M57-'Swap - Encargos'!$L57)*(1+SUM($B140:$B$228))+('Swap - Encargos'!AD57)*(1+SUM($B140:$B$228))</f>
        <v>245.17149999999998</v>
      </c>
      <c r="R140" s="4">
        <f>Forward!R140*(1+SUM($B140:$B$228))+(-'Swap - Encargos'!I57-'Swap - Encargos'!$M57-'Swap - Encargos'!$L57)*(1+SUM($B140:$B$228))+('Swap - Encargos'!AE57)*(1+SUM($B140:$B$228))</f>
        <v>228.15959999999995</v>
      </c>
      <c r="S140" s="4">
        <f>Forward!S140*(1+SUM($B140:$B$228))+(-'Swap - Encargos'!J57-'Swap - Encargos'!$M57-'Swap - Encargos'!$L57)*(1+SUM($B140:$B$228))+('Swap - Encargos'!AF57)*(1+SUM($B140:$B$228))</f>
        <v>203.1421</v>
      </c>
      <c r="T140" s="4">
        <f>Forward!T140*(1+SUM($B140:$B$228))+(-'Swap - Encargos'!K57-'Swap - Encargos'!$M57-'Swap - Encargos'!$L57)*(1+SUM($B140:$B$228))+('Swap - Encargos'!AG57)*(1+SUM($B140:$B$228))</f>
        <v>199.13929999999999</v>
      </c>
      <c r="U140" s="4">
        <f>Forward!U140*(1+SUM($B140:$B$228))</f>
        <v>0</v>
      </c>
      <c r="V140" s="4"/>
      <c r="W140" s="20">
        <f t="shared" si="0"/>
        <v>246.33898333333329</v>
      </c>
      <c r="X140" s="20">
        <f t="shared" si="1"/>
        <v>190.63541494949501</v>
      </c>
      <c r="Y140" s="23">
        <f t="shared" si="2"/>
        <v>231.16170000000002</v>
      </c>
      <c r="Z140" s="23">
        <f t="shared" si="3"/>
        <v>187.55472215151508</v>
      </c>
      <c r="AA140" s="4">
        <f>IF(MONTH($C140)=1,Forward!AA140*(1+SUM($B140:$B$228)),AA139)</f>
        <v>19.473935000000001</v>
      </c>
      <c r="AB140" s="4">
        <f>IF(MONTH($C140)=1,Forward!AB140*(1+SUM($B140:$B$228)),AB139)</f>
        <v>46.107253</v>
      </c>
      <c r="AC140" s="4">
        <f>IF(MONTH($C140)=1,Forward!AC140*(1+SUM($B140:$B$228)),AC139)</f>
        <v>81.377286999999995</v>
      </c>
      <c r="AD140" s="4">
        <f>IF(MONTH($C140)=1,Forward!AD140*(1+SUM($B140:$B$228)),AD139)</f>
        <v>402.90899999999999</v>
      </c>
      <c r="AE140" s="4">
        <f t="shared" ref="AE140" si="21">AD140*(1-0%)</f>
        <v>402.90899999999999</v>
      </c>
      <c r="AF140" s="8">
        <f t="shared" si="4"/>
        <v>422.38293499999997</v>
      </c>
      <c r="AG140" s="14">
        <f t="shared" si="16"/>
        <v>449.01625300000001</v>
      </c>
      <c r="AH140" s="8">
        <f t="shared" si="6"/>
        <v>484.28628700000002</v>
      </c>
      <c r="AI140" s="25">
        <f t="shared" ref="AI140" si="22">(AE140-W140)</f>
        <v>156.5700166666667</v>
      </c>
      <c r="AJ140" s="9">
        <f t="shared" ref="AJ140" si="23">(AE140-W140)/AE140</f>
        <v>0.38859895576089565</v>
      </c>
      <c r="AK140" s="9">
        <f t="shared" ref="AK140" si="24">IF(AJ140&gt;0,AJ140,0)</f>
        <v>0.38859895576089565</v>
      </c>
      <c r="AL140" s="9">
        <f t="shared" ref="AL140" si="25">IF(AJ140&lt;0,AJ140,0)</f>
        <v>0</v>
      </c>
      <c r="AM140" s="14">
        <f>Forward!AI140*(1+SUM($B140:$B$228))</f>
        <v>270.18899999999996</v>
      </c>
      <c r="AN140" s="14">
        <f>Forward!AJ140*(1+SUM($B140:$B$228))</f>
        <v>315.22049999999996</v>
      </c>
      <c r="AO140" s="14">
        <f>Forward!AK140*(1+SUM($B140:$B$228))</f>
        <v>288.20159999999998</v>
      </c>
      <c r="AP140" s="14">
        <f>Forward!AL140*(1+SUM($B140:$B$228))</f>
        <v>260.18199999999996</v>
      </c>
      <c r="AQ140" s="14">
        <f>Forward!AM140*(1+SUM($B140:$B$228))</f>
        <v>246.17219999999998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9E040-F32C-42ED-B6F2-58A7DE3F9AFA}">
  <dimension ref="A1:AR145"/>
  <sheetViews>
    <sheetView topLeftCell="A133" workbookViewId="0">
      <selection activeCell="O140" sqref="O14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Encargos'!$M3-'Swap - Encargos'!$L3)+('Swap - Encargos'!X3)</f>
        <v>203</v>
      </c>
      <c r="L86" s="4">
        <f>Forward!L86+(-'Swap - Encargos'!C3-'Swap - Encargos'!$M3-'Swap - Encargos'!$L3)+('Swap - Encargos'!Y3)</f>
        <v>213</v>
      </c>
      <c r="M86" s="4">
        <f>Forward!M86+(-'Swap - Encargos'!D3-'Swap - Encargos'!$M3-'Swap - Encargos'!$L3)+('Swap - Encargos'!Z3)</f>
        <v>190</v>
      </c>
      <c r="N86" s="4">
        <f>Forward!N86+(-'Swap - Encargos'!E3-'Swap - Encargos'!$M3-'Swap - Encargos'!$L3)+('Swap - Encargos'!AA3)</f>
        <v>178</v>
      </c>
      <c r="O86" s="4">
        <f>Forward!O86+(-'Swap - Encargos'!F3-'Swap - Encargos'!$M3-'Swap - Encargos'!$L3)+('Swap - Encargos'!AB3)</f>
        <v>170</v>
      </c>
      <c r="P86" s="4">
        <f>Forward!P86+(-'Swap - Encargos'!G3-'Swap - Encargos'!$M3-'Swap - Encargos'!$L3)+('Swap - Encargos'!AC3)</f>
        <v>168</v>
      </c>
      <c r="Q86" s="4">
        <f>Forward!Q86+(-'Swap - Encargos'!H3-'Swap - Encargos'!$M3-'Swap - Encargos'!$L3)+('Swap - Encargos'!AD3)</f>
        <v>163</v>
      </c>
      <c r="R86" s="4">
        <f>Forward!R86+(-'Swap - Encargos'!I3-'Swap - Encargos'!$M3-'Swap - Encargos'!$L3)+('Swap - Encargos'!AE3)</f>
        <v>158</v>
      </c>
      <c r="S86" s="4">
        <f>Forward!S86+(-'Swap - Encargos'!J3-'Swap - Encargos'!$M3-'Swap - Encargos'!$L3)+('Swap - Encargos'!AF3)</f>
        <v>154</v>
      </c>
      <c r="T86" s="4">
        <f>Forward!T86+(-'Swap - Encargos'!K3-'Swap - Encargos'!$M3-'Swap - Encargos'!$L3)+('Swap - Encargos'!AG3)</f>
        <v>149</v>
      </c>
      <c r="U86" s="4">
        <f>Forward!U86</f>
        <v>0</v>
      </c>
      <c r="V86" s="6"/>
      <c r="W86" s="20">
        <f t="shared" ref="W86:W140" si="0">((13-MONTH($C86))*INDEX($D86:$V86,1,MATCH(YEAR($C86),$D$1:$V$1,0))+12*INDEX($D86:$V86,1,MATCH(YEAR($C86)+1,$D$1:$V$1,0))+12*INDEX($D86:$V86,1,MATCH(YEAR($C86)+2,$D$1:$V$1,0))+(MONTH($C86)-1)*INDEX($D86:$V86,1,MATCH(YEAR($C86)+3,$D$1:$V$1,0)))/36</f>
        <v>202</v>
      </c>
      <c r="X86" s="20">
        <f t="shared" ref="X86:X140" si="1">AVERAGE($W$2:$W$198)</f>
        <v>173.86565656565659</v>
      </c>
      <c r="Y86" s="23">
        <f t="shared" ref="Y86:Y140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190.8</v>
      </c>
      <c r="Z86" s="23">
        <f t="shared" ref="Z86:Z140" si="3">AVERAGE($Y$2:$Y$198)</f>
        <v>170.69818181818184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40" si="4">$AE86+$AA86</f>
        <v>335.89</v>
      </c>
      <c r="AG86" s="14">
        <f t="shared" ref="AG86:AG130" si="5">$AE86+$AB86</f>
        <v>371</v>
      </c>
      <c r="AH86" s="8">
        <f t="shared" ref="AH86:AH140" si="6">$AE86+$AC86</f>
        <v>403.95</v>
      </c>
      <c r="AI86" s="25">
        <f t="shared" ref="AI86:AI134" si="7">(AE86-W86)</f>
        <v>104</v>
      </c>
      <c r="AJ86" s="9">
        <f t="shared" ref="AJ86:AJ134" si="8">(AE86-W86)/AE86</f>
        <v>0.33986928104575165</v>
      </c>
      <c r="AK86" s="9">
        <f t="shared" ref="AK86:AK130" si="9">IF(AJ86&gt;0,AJ86,0)</f>
        <v>0.33986928104575165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Encargos'!$M4-'Swap - Encargos'!$L4)+('Swap - Encargos'!X4)</f>
        <v>133</v>
      </c>
      <c r="L87" s="4">
        <f>Forward!L87+(-'Swap - Encargos'!C4-'Swap - Encargos'!$M4-'Swap - Encargos'!$L4)+('Swap - Encargos'!Y4)</f>
        <v>198</v>
      </c>
      <c r="M87" s="4">
        <f>Forward!M87+(-'Swap - Encargos'!D4-'Swap - Encargos'!$M4-'Swap - Encargos'!$L4)+('Swap - Encargos'!Z4)</f>
        <v>195</v>
      </c>
      <c r="N87" s="4">
        <f>Forward!N87+(-'Swap - Encargos'!E4-'Swap - Encargos'!$M4-'Swap - Encargos'!$L4)+('Swap - Encargos'!AA4)</f>
        <v>178</v>
      </c>
      <c r="O87" s="4">
        <f>Forward!O87+(-'Swap - Encargos'!F4-'Swap - Encargos'!$M4-'Swap - Encargos'!$L4)+('Swap - Encargos'!AB4)</f>
        <v>173</v>
      </c>
      <c r="P87" s="4">
        <f>Forward!P87+(-'Swap - Encargos'!G4-'Swap - Encargos'!$M4-'Swap - Encargos'!$L4)+('Swap - Encargos'!AC4)</f>
        <v>169</v>
      </c>
      <c r="Q87" s="4">
        <f>Forward!Q87+(-'Swap - Encargos'!H4-'Swap - Encargos'!$M4-'Swap - Encargos'!$L4)+('Swap - Encargos'!AD4)</f>
        <v>166</v>
      </c>
      <c r="R87" s="4">
        <f>Forward!R87+(-'Swap - Encargos'!I4-'Swap - Encargos'!$M4-'Swap - Encargos'!$L4)+('Swap - Encargos'!AE4)</f>
        <v>160</v>
      </c>
      <c r="S87" s="4">
        <f>Forward!S87+(-'Swap - Encargos'!J4-'Swap - Encargos'!$M4-'Swap - Encargos'!$L4)+('Swap - Encargos'!AF4)</f>
        <v>155</v>
      </c>
      <c r="T87" s="4">
        <f>Forward!T87+(-'Swap - Encargos'!K4-'Swap - Encargos'!$M4-'Swap - Encargos'!$L4)+('Swap - Encargos'!AG4)</f>
        <v>151</v>
      </c>
      <c r="U87" s="4">
        <f>Forward!U87</f>
        <v>0</v>
      </c>
      <c r="V87" s="6"/>
      <c r="W87" s="20">
        <f t="shared" si="0"/>
        <v>176.58333333333334</v>
      </c>
      <c r="X87" s="20">
        <f t="shared" si="1"/>
        <v>173.86565656565659</v>
      </c>
      <c r="Y87" s="23">
        <f t="shared" si="2"/>
        <v>176</v>
      </c>
      <c r="Z87" s="23">
        <f t="shared" si="3"/>
        <v>170.69818181818184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129.41666666666666</v>
      </c>
      <c r="AJ87" s="9">
        <f t="shared" si="8"/>
        <v>0.42293028322440085</v>
      </c>
      <c r="AK87" s="9">
        <f t="shared" si="9"/>
        <v>0.42293028322440085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Encargos'!$M5-'Swap - Encargos'!$L5)+('Swap - Encargos'!X5)</f>
        <v>172</v>
      </c>
      <c r="L88" s="4">
        <f>Forward!L88+(-'Swap - Encargos'!C5-'Swap - Encargos'!$M5-'Swap - Encargos'!$L5)+('Swap - Encargos'!Y5)</f>
        <v>229</v>
      </c>
      <c r="M88" s="4">
        <f>Forward!M88+(-'Swap - Encargos'!D5-'Swap - Encargos'!$M5-'Swap - Encargos'!$L5)+('Swap - Encargos'!Z5)</f>
        <v>200</v>
      </c>
      <c r="N88" s="4">
        <f>Forward!N88+(-'Swap - Encargos'!E5-'Swap - Encargos'!$M5-'Swap - Encargos'!$L5)+('Swap - Encargos'!AA5)</f>
        <v>175</v>
      </c>
      <c r="O88" s="4">
        <f>Forward!O88+(-'Swap - Encargos'!F5-'Swap - Encargos'!$M5-'Swap - Encargos'!$L5)+('Swap - Encargos'!AB5)</f>
        <v>174</v>
      </c>
      <c r="P88" s="4">
        <f>Forward!P88+(-'Swap - Encargos'!G5-'Swap - Encargos'!$M5-'Swap - Encargos'!$L5)+('Swap - Encargos'!AC5)</f>
        <v>167</v>
      </c>
      <c r="Q88" s="4">
        <f>Forward!Q88+(-'Swap - Encargos'!H5-'Swap - Encargos'!$M5-'Swap - Encargos'!$L5)+('Swap - Encargos'!AD5)</f>
        <v>163</v>
      </c>
      <c r="R88" s="4">
        <f>Forward!R88+(-'Swap - Encargos'!I5-'Swap - Encargos'!$M5-'Swap - Encargos'!$L5)+('Swap - Encargos'!AE5)</f>
        <v>161</v>
      </c>
      <c r="S88" s="4">
        <f>Forward!S88+(-'Swap - Encargos'!J5-'Swap - Encargos'!$M5-'Swap - Encargos'!$L5)+('Swap - Encargos'!AF5)</f>
        <v>157</v>
      </c>
      <c r="T88" s="4">
        <f>Forward!T88+(-'Swap - Encargos'!K5-'Swap - Encargos'!$M5-'Swap - Encargos'!$L5)+('Swap - Encargos'!AG5)</f>
        <v>151</v>
      </c>
      <c r="U88" s="4">
        <f>Forward!U88</f>
        <v>0</v>
      </c>
      <c r="V88" s="6"/>
      <c r="W88" s="20">
        <f t="shared" si="0"/>
        <v>200.5</v>
      </c>
      <c r="X88" s="20">
        <f t="shared" si="1"/>
        <v>173.86565656565659</v>
      </c>
      <c r="Y88" s="23">
        <f t="shared" si="2"/>
        <v>189.83333333333334</v>
      </c>
      <c r="Z88" s="23">
        <f t="shared" si="3"/>
        <v>170.69818181818184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105.5</v>
      </c>
      <c r="AJ88" s="9">
        <f t="shared" si="8"/>
        <v>0.34477124183006536</v>
      </c>
      <c r="AK88" s="9">
        <f t="shared" si="9"/>
        <v>0.34477124183006536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Encargos'!$M6-'Swap - Encargos'!$L6)+('Swap - Encargos'!X6)</f>
        <v>152</v>
      </c>
      <c r="L89" s="4">
        <f>Forward!L89+(-'Swap - Encargos'!C6-'Swap - Encargos'!$M6-'Swap - Encargos'!$L6)+('Swap - Encargos'!Y6)</f>
        <v>221</v>
      </c>
      <c r="M89" s="4">
        <f>Forward!M89+(-'Swap - Encargos'!D6-'Swap - Encargos'!$M6-'Swap - Encargos'!$L6)+('Swap - Encargos'!Z6)</f>
        <v>206</v>
      </c>
      <c r="N89" s="4">
        <f>Forward!N89+(-'Swap - Encargos'!E6-'Swap - Encargos'!$M6-'Swap - Encargos'!$L6)+('Swap - Encargos'!AA6)</f>
        <v>180</v>
      </c>
      <c r="O89" s="4">
        <f>Forward!O89+(-'Swap - Encargos'!F6-'Swap - Encargos'!$M6-'Swap - Encargos'!$L6)+('Swap - Encargos'!AB6)</f>
        <v>171</v>
      </c>
      <c r="P89" s="4">
        <f>Forward!P89+(-'Swap - Encargos'!G6-'Swap - Encargos'!$M6-'Swap - Encargos'!$L6)+('Swap - Encargos'!AC6)</f>
        <v>168</v>
      </c>
      <c r="Q89" s="4">
        <f>Forward!Q89+(-'Swap - Encargos'!H6-'Swap - Encargos'!$M6-'Swap - Encargos'!$L6)+('Swap - Encargos'!AD6)</f>
        <v>165</v>
      </c>
      <c r="R89" s="4">
        <f>Forward!R89+(-'Swap - Encargos'!I6-'Swap - Encargos'!$M6-'Swap - Encargos'!$L6)+('Swap - Encargos'!AE6)</f>
        <v>161</v>
      </c>
      <c r="S89" s="4">
        <f>Forward!S89+(-'Swap - Encargos'!J6-'Swap - Encargos'!$M6-'Swap - Encargos'!$L6)+('Swap - Encargos'!AF6)</f>
        <v>158</v>
      </c>
      <c r="T89" s="4">
        <f>Forward!T89+(-'Swap - Encargos'!K6-'Swap - Encargos'!$M6-'Swap - Encargos'!$L6)+('Swap - Encargos'!AG6)</f>
        <v>154</v>
      </c>
      <c r="U89" s="4">
        <f>Forward!U89</f>
        <v>0</v>
      </c>
      <c r="V89" s="6"/>
      <c r="W89" s="20">
        <f t="shared" si="0"/>
        <v>195.33333333333334</v>
      </c>
      <c r="X89" s="20">
        <f t="shared" si="1"/>
        <v>173.86565656565659</v>
      </c>
      <c r="Y89" s="23">
        <f t="shared" si="2"/>
        <v>186.8</v>
      </c>
      <c r="Z89" s="23">
        <f t="shared" si="3"/>
        <v>170.69818181818184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110.66666666666666</v>
      </c>
      <c r="AJ89" s="9">
        <f t="shared" si="8"/>
        <v>0.36165577342047928</v>
      </c>
      <c r="AK89" s="9">
        <f t="shared" si="9"/>
        <v>0.36165577342047928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Encargos'!$M7-'Swap - Encargos'!$L7)+('Swap - Encargos'!X7)</f>
        <v>150</v>
      </c>
      <c r="L90" s="4">
        <f>Forward!L90+(-'Swap - Encargos'!C7-'Swap - Encargos'!$M7-'Swap - Encargos'!$L7)+('Swap - Encargos'!Y7)</f>
        <v>199</v>
      </c>
      <c r="M90" s="4">
        <f>Forward!M90+(-'Swap - Encargos'!D7-'Swap - Encargos'!$M7-'Swap - Encargos'!$L7)+('Swap - Encargos'!Z7)</f>
        <v>204</v>
      </c>
      <c r="N90" s="4">
        <f>Forward!N90+(-'Swap - Encargos'!E7-'Swap - Encargos'!$M7-'Swap - Encargos'!$L7)+('Swap - Encargos'!AA7)</f>
        <v>193</v>
      </c>
      <c r="O90" s="4">
        <f>Forward!O90+(-'Swap - Encargos'!F7-'Swap - Encargos'!$M7-'Swap - Encargos'!$L7)+('Swap - Encargos'!AB7)</f>
        <v>176</v>
      </c>
      <c r="P90" s="4">
        <f>Forward!P90+(-'Swap - Encargos'!G7-'Swap - Encargos'!$M7-'Swap - Encargos'!$L7)+('Swap - Encargos'!AC7)</f>
        <v>174</v>
      </c>
      <c r="Q90" s="4">
        <f>Forward!Q90+(-'Swap - Encargos'!H7-'Swap - Encargos'!$M7-'Swap - Encargos'!$L7)+('Swap - Encargos'!AD7)</f>
        <v>172</v>
      </c>
      <c r="R90" s="4">
        <f>Forward!R90+(-'Swap - Encargos'!I7-'Swap - Encargos'!$M7-'Swap - Encargos'!$L7)+('Swap - Encargos'!AE7)</f>
        <v>168</v>
      </c>
      <c r="S90" s="4">
        <f>Forward!S90+(-'Swap - Encargos'!J7-'Swap - Encargos'!$M7-'Swap - Encargos'!$L7)+('Swap - Encargos'!AF7)</f>
        <v>162</v>
      </c>
      <c r="T90" s="4">
        <f>Forward!T90+(-'Swap - Encargos'!K7-'Swap - Encargos'!$M7-'Swap - Encargos'!$L7)+('Swap - Encargos'!AG7)</f>
        <v>160</v>
      </c>
      <c r="U90" s="4">
        <f>Forward!U90</f>
        <v>0</v>
      </c>
      <c r="V90" s="6"/>
      <c r="W90" s="20">
        <f t="shared" si="0"/>
        <v>189.11111111111111</v>
      </c>
      <c r="X90" s="20">
        <f t="shared" si="1"/>
        <v>173.86565656565659</v>
      </c>
      <c r="Y90" s="23">
        <f t="shared" si="2"/>
        <v>186</v>
      </c>
      <c r="Z90" s="23">
        <f t="shared" si="3"/>
        <v>170.69818181818184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116.88888888888889</v>
      </c>
      <c r="AJ90" s="9">
        <f t="shared" si="8"/>
        <v>0.3819898329702251</v>
      </c>
      <c r="AK90" s="9">
        <f t="shared" si="9"/>
        <v>0.3819898329702251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Encargos'!$M8-'Swap - Encargos'!$L8)+('Swap - Encargos'!X8)</f>
        <v>144</v>
      </c>
      <c r="L91" s="4">
        <f>Forward!L91+(-'Swap - Encargos'!C8-'Swap - Encargos'!$M8-'Swap - Encargos'!$L8)+('Swap - Encargos'!Y8)</f>
        <v>202</v>
      </c>
      <c r="M91" s="4">
        <f>Forward!M91+(-'Swap - Encargos'!D8-'Swap - Encargos'!$M8-'Swap - Encargos'!$L8)+('Swap - Encargos'!Z8)</f>
        <v>200</v>
      </c>
      <c r="N91" s="4">
        <f>Forward!N91+(-'Swap - Encargos'!E8-'Swap - Encargos'!$M8-'Swap - Encargos'!$L8)+('Swap - Encargos'!AA8)</f>
        <v>175</v>
      </c>
      <c r="O91" s="4">
        <f>Forward!O91+(-'Swap - Encargos'!F8-'Swap - Encargos'!$M8-'Swap - Encargos'!$L8)+('Swap - Encargos'!AB8)</f>
        <v>168</v>
      </c>
      <c r="P91" s="4">
        <f>Forward!P91+(-'Swap - Encargos'!G8-'Swap - Encargos'!$M8-'Swap - Encargos'!$L8)+('Swap - Encargos'!AC8)</f>
        <v>169</v>
      </c>
      <c r="Q91" s="4">
        <f>Forward!Q91+(-'Swap - Encargos'!H8-'Swap - Encargos'!$M8-'Swap - Encargos'!$L8)+('Swap - Encargos'!AD8)</f>
        <v>164</v>
      </c>
      <c r="R91" s="4">
        <f>Forward!R91+(-'Swap - Encargos'!I8-'Swap - Encargos'!$M8-'Swap - Encargos'!$L8)+('Swap - Encargos'!AE8)</f>
        <v>163</v>
      </c>
      <c r="S91" s="4">
        <f>Forward!S91+(-'Swap - Encargos'!J8-'Swap - Encargos'!$M8-'Swap - Encargos'!$L8)+('Swap - Encargos'!AF8)</f>
        <v>159</v>
      </c>
      <c r="T91" s="4">
        <f>Forward!T91+(-'Swap - Encargos'!K8-'Swap - Encargos'!$M8-'Swap - Encargos'!$L8)+('Swap - Encargos'!AG8)</f>
        <v>153</v>
      </c>
      <c r="U91" s="4">
        <f>Forward!U91</f>
        <v>0</v>
      </c>
      <c r="V91" s="6"/>
      <c r="W91" s="20">
        <f t="shared" si="0"/>
        <v>186.30555555555554</v>
      </c>
      <c r="X91" s="20">
        <f t="shared" si="1"/>
        <v>173.86565656565659</v>
      </c>
      <c r="Y91" s="23">
        <f t="shared" si="2"/>
        <v>179.88333333333333</v>
      </c>
      <c r="Z91" s="23">
        <f t="shared" si="3"/>
        <v>170.69818181818184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119.69444444444446</v>
      </c>
      <c r="AJ91" s="9">
        <f t="shared" si="8"/>
        <v>0.39115831517792304</v>
      </c>
      <c r="AK91" s="9">
        <f t="shared" si="9"/>
        <v>0.39115831517792304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Encargos'!$M9-'Swap - Encargos'!$L9)+('Swap - Encargos'!X9)</f>
        <v>76</v>
      </c>
      <c r="L92" s="4">
        <f>Forward!L92+(-'Swap - Encargos'!C9-'Swap - Encargos'!$M9-'Swap - Encargos'!$L9)+('Swap - Encargos'!Y9)</f>
        <v>190</v>
      </c>
      <c r="M92" s="4">
        <f>Forward!M92+(-'Swap - Encargos'!D9-'Swap - Encargos'!$M9-'Swap - Encargos'!$L9)+('Swap - Encargos'!Z9)</f>
        <v>192</v>
      </c>
      <c r="N92" s="4">
        <f>Forward!N92+(-'Swap - Encargos'!E9-'Swap - Encargos'!$M9-'Swap - Encargos'!$L9)+('Swap - Encargos'!AA9)</f>
        <v>181</v>
      </c>
      <c r="O92" s="4">
        <f>Forward!O92+(-'Swap - Encargos'!F9-'Swap - Encargos'!$M9-'Swap - Encargos'!$L9)+('Swap - Encargos'!AB9)</f>
        <v>169</v>
      </c>
      <c r="P92" s="4">
        <f>Forward!P92+(-'Swap - Encargos'!G9-'Swap - Encargos'!$M9-'Swap - Encargos'!$L9)+('Swap - Encargos'!AC9)</f>
        <v>170</v>
      </c>
      <c r="Q92" s="4">
        <f>Forward!Q92+(-'Swap - Encargos'!H9-'Swap - Encargos'!$M9-'Swap - Encargos'!$L9)+('Swap - Encargos'!AD9)</f>
        <v>166</v>
      </c>
      <c r="R92" s="4">
        <f>Forward!R92+(-'Swap - Encargos'!I9-'Swap - Encargos'!$M9-'Swap - Encargos'!$L9)+('Swap - Encargos'!AE9)</f>
        <v>162</v>
      </c>
      <c r="S92" s="4">
        <f>Forward!S92+(-'Swap - Encargos'!J9-'Swap - Encargos'!$M9-'Swap - Encargos'!$L9)+('Swap - Encargos'!AF9)</f>
        <v>158</v>
      </c>
      <c r="T92" s="4">
        <f>Forward!T92+(-'Swap - Encargos'!K9-'Swap - Encargos'!$M9-'Swap - Encargos'!$L9)+('Swap - Encargos'!AG9)</f>
        <v>155</v>
      </c>
      <c r="U92" s="4">
        <f>Forward!U92</f>
        <v>0</v>
      </c>
      <c r="V92" s="6"/>
      <c r="W92" s="20">
        <f t="shared" si="0"/>
        <v>170.16666666666666</v>
      </c>
      <c r="X92" s="20">
        <f t="shared" si="1"/>
        <v>173.86565656565659</v>
      </c>
      <c r="Y92" s="23">
        <f t="shared" si="2"/>
        <v>171</v>
      </c>
      <c r="Z92" s="23">
        <f t="shared" si="3"/>
        <v>170.69818181818184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135.83333333333334</v>
      </c>
      <c r="AJ92" s="9">
        <f t="shared" si="8"/>
        <v>0.4438997821350763</v>
      </c>
      <c r="AK92" s="9">
        <f t="shared" si="9"/>
        <v>0.4438997821350763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Encargos'!$M10-'Swap - Encargos'!$L10)+('Swap - Encargos'!X10)</f>
        <v>89</v>
      </c>
      <c r="L93" s="4">
        <f>Forward!L93+(-'Swap - Encargos'!C10-'Swap - Encargos'!$M10-'Swap - Encargos'!$L10)+('Swap - Encargos'!Y10)</f>
        <v>181</v>
      </c>
      <c r="M93" s="4">
        <f>Forward!M93+(-'Swap - Encargos'!D10-'Swap - Encargos'!$M10-'Swap - Encargos'!$L10)+('Swap - Encargos'!Z10)</f>
        <v>182</v>
      </c>
      <c r="N93" s="4">
        <f>Forward!N93+(-'Swap - Encargos'!E10-'Swap - Encargos'!$M10-'Swap - Encargos'!$L10)+('Swap - Encargos'!AA10)</f>
        <v>172</v>
      </c>
      <c r="O93" s="4">
        <f>Forward!O93+(-'Swap - Encargos'!F10-'Swap - Encargos'!$M10-'Swap - Encargos'!$L10)+('Swap - Encargos'!AB10)</f>
        <v>169</v>
      </c>
      <c r="P93" s="4">
        <f>Forward!P93+(-'Swap - Encargos'!G10-'Swap - Encargos'!$M10-'Swap - Encargos'!$L10)+('Swap - Encargos'!AC10)</f>
        <v>164</v>
      </c>
      <c r="Q93" s="4">
        <f>Forward!Q93+(-'Swap - Encargos'!H10-'Swap - Encargos'!$M10-'Swap - Encargos'!$L10)+('Swap - Encargos'!AD10)</f>
        <v>166</v>
      </c>
      <c r="R93" s="4">
        <f>Forward!R93+(-'Swap - Encargos'!I10-'Swap - Encargos'!$M10-'Swap - Encargos'!$L10)+('Swap - Encargos'!AE10)</f>
        <v>160</v>
      </c>
      <c r="S93" s="4">
        <f>Forward!S93+(-'Swap - Encargos'!J10-'Swap - Encargos'!$M10-'Swap - Encargos'!$L10)+('Swap - Encargos'!AF10)</f>
        <v>152</v>
      </c>
      <c r="T93" s="4">
        <f>Forward!T93+(-'Swap - Encargos'!K10-'Swap - Encargos'!$M10-'Swap - Encargos'!$L10)+('Swap - Encargos'!AG10)</f>
        <v>149</v>
      </c>
      <c r="U93" s="4">
        <f>Forward!U93</f>
        <v>0</v>
      </c>
      <c r="V93" s="6"/>
      <c r="W93" s="20">
        <f t="shared" si="0"/>
        <v>166.80555555555554</v>
      </c>
      <c r="X93" s="20">
        <f t="shared" si="1"/>
        <v>173.86565656565659</v>
      </c>
      <c r="Y93" s="23">
        <f t="shared" si="2"/>
        <v>167.35</v>
      </c>
      <c r="Z93" s="23">
        <f t="shared" si="3"/>
        <v>170.69818181818184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139.19444444444446</v>
      </c>
      <c r="AJ93" s="9">
        <f t="shared" si="8"/>
        <v>0.45488380537400147</v>
      </c>
      <c r="AK93" s="9">
        <f t="shared" si="9"/>
        <v>0.45488380537400147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Encargos'!$M11-'Swap - Encargos'!$L11)+('Swap - Encargos'!X11)</f>
        <v>108</v>
      </c>
      <c r="L94" s="4">
        <f>Forward!L94+(-'Swap - Encargos'!C11-'Swap - Encargos'!$M11-'Swap - Encargos'!$L11)+('Swap - Encargos'!Y11)</f>
        <v>165</v>
      </c>
      <c r="M94" s="4">
        <f>Forward!M94+(-'Swap - Encargos'!D11-'Swap - Encargos'!$M11-'Swap - Encargos'!$L11)+('Swap - Encargos'!Z11)</f>
        <v>182</v>
      </c>
      <c r="N94" s="4">
        <f>Forward!N94+(-'Swap - Encargos'!E11-'Swap - Encargos'!$M11-'Swap - Encargos'!$L11)+('Swap - Encargos'!AA11)</f>
        <v>179</v>
      </c>
      <c r="O94" s="4">
        <f>Forward!O94+(-'Swap - Encargos'!F11-'Swap - Encargos'!$M11-'Swap - Encargos'!$L11)+('Swap - Encargos'!AB11)</f>
        <v>169</v>
      </c>
      <c r="P94" s="4">
        <f>Forward!P94+(-'Swap - Encargos'!G11-'Swap - Encargos'!$M11-'Swap - Encargos'!$L11)+('Swap - Encargos'!AC11)</f>
        <v>166</v>
      </c>
      <c r="Q94" s="4">
        <f>Forward!Q94+(-'Swap - Encargos'!H11-'Swap - Encargos'!$M11-'Swap - Encargos'!$L11)+('Swap - Encargos'!AD11)</f>
        <v>162</v>
      </c>
      <c r="R94" s="4">
        <f>Forward!R94+(-'Swap - Encargos'!I11-'Swap - Encargos'!$M11-'Swap - Encargos'!$L11)+('Swap - Encargos'!AE11)</f>
        <v>155</v>
      </c>
      <c r="S94" s="4">
        <f>Forward!S94+(-'Swap - Encargos'!J11-'Swap - Encargos'!$M11-'Swap - Encargos'!$L11)+('Swap - Encargos'!AF11)</f>
        <v>152</v>
      </c>
      <c r="T94" s="4">
        <f>Forward!T94+(-'Swap - Encargos'!K11-'Swap - Encargos'!$M11-'Swap - Encargos'!$L11)+('Swap - Encargos'!AG11)</f>
        <v>148</v>
      </c>
      <c r="U94" s="4">
        <f>Forward!U94</f>
        <v>0</v>
      </c>
      <c r="V94" s="6"/>
      <c r="W94" s="20">
        <f t="shared" si="0"/>
        <v>167.44444444444446</v>
      </c>
      <c r="X94" s="20">
        <f t="shared" si="1"/>
        <v>173.86565656565659</v>
      </c>
      <c r="Y94" s="23">
        <f t="shared" si="2"/>
        <v>168.33333333333334</v>
      </c>
      <c r="Z94" s="23">
        <f t="shared" si="3"/>
        <v>170.69818181818184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138.55555555555554</v>
      </c>
      <c r="AJ94" s="9">
        <f t="shared" si="8"/>
        <v>0.45279593318809003</v>
      </c>
      <c r="AK94" s="9">
        <f t="shared" si="9"/>
        <v>0.45279593318809003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Encargos'!$M12-'Swap - Encargos'!$L12)+('Swap - Encargos'!X12)</f>
        <v>88</v>
      </c>
      <c r="L95" s="4">
        <f>Forward!L95+(-'Swap - Encargos'!C12-'Swap - Encargos'!$M12-'Swap - Encargos'!$L12)+('Swap - Encargos'!Y12)</f>
        <v>140</v>
      </c>
      <c r="M95" s="4">
        <f>Forward!M95+(-'Swap - Encargos'!D12-'Swap - Encargos'!$M12-'Swap - Encargos'!$L12)+('Swap - Encargos'!Z12)</f>
        <v>159</v>
      </c>
      <c r="N95" s="4">
        <f>Forward!N95+(-'Swap - Encargos'!E12-'Swap - Encargos'!$M12-'Swap - Encargos'!$L12)+('Swap - Encargos'!AA12)</f>
        <v>163</v>
      </c>
      <c r="O95" s="4">
        <f>Forward!O95+(-'Swap - Encargos'!F12-'Swap - Encargos'!$M12-'Swap - Encargos'!$L12)+('Swap - Encargos'!AB12)</f>
        <v>158</v>
      </c>
      <c r="P95" s="4">
        <f>Forward!P95+(-'Swap - Encargos'!G12-'Swap - Encargos'!$M12-'Swap - Encargos'!$L12)+('Swap - Encargos'!AC12)</f>
        <v>154</v>
      </c>
      <c r="Q95" s="4">
        <f>Forward!Q95+(-'Swap - Encargos'!H12-'Swap - Encargos'!$M12-'Swap - Encargos'!$L12)+('Swap - Encargos'!AD12)</f>
        <v>151</v>
      </c>
      <c r="R95" s="4">
        <f>Forward!R95+(-'Swap - Encargos'!I12-'Swap - Encargos'!$M12-'Swap - Encargos'!$L12)+('Swap - Encargos'!AE12)</f>
        <v>148</v>
      </c>
      <c r="S95" s="4">
        <f>Forward!S95+(-'Swap - Encargos'!J12-'Swap - Encargos'!$M12-'Swap - Encargos'!$L12)+('Swap - Encargos'!AF12)</f>
        <v>145</v>
      </c>
      <c r="T95" s="4">
        <f>Forward!T95+(-'Swap - Encargos'!K12-'Swap - Encargos'!$M12-'Swap - Encargos'!$L12)+('Swap - Encargos'!AG12)</f>
        <v>141</v>
      </c>
      <c r="U95" s="4">
        <f>Forward!U95</f>
        <v>0</v>
      </c>
      <c r="V95" s="6"/>
      <c r="W95" s="20">
        <f t="shared" si="0"/>
        <v>147.75</v>
      </c>
      <c r="X95" s="20">
        <f t="shared" si="1"/>
        <v>173.86565656565659</v>
      </c>
      <c r="Y95" s="23">
        <f t="shared" si="2"/>
        <v>151.5</v>
      </c>
      <c r="Z95" s="23">
        <f t="shared" si="3"/>
        <v>170.69818181818184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158.25</v>
      </c>
      <c r="AJ95" s="9">
        <f t="shared" si="8"/>
        <v>0.51715686274509809</v>
      </c>
      <c r="AK95" s="9">
        <f t="shared" si="9"/>
        <v>0.51715686274509809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Encargos'!$M13-'Swap - Encargos'!$L13)+('Swap - Encargos'!X13)</f>
        <v>82</v>
      </c>
      <c r="L96" s="4">
        <f>Forward!L96+(-'Swap - Encargos'!C13-'Swap - Encargos'!$M13-'Swap - Encargos'!$L13)+('Swap - Encargos'!Y13)</f>
        <v>99</v>
      </c>
      <c r="M96" s="4">
        <f>Forward!M96+(-'Swap - Encargos'!D13-'Swap - Encargos'!$M13-'Swap - Encargos'!$L13)+('Swap - Encargos'!Z13)</f>
        <v>138</v>
      </c>
      <c r="N96" s="4">
        <f>Forward!N96+(-'Swap - Encargos'!E13-'Swap - Encargos'!$M13-'Swap - Encargos'!$L13)+('Swap - Encargos'!AA13)</f>
        <v>148</v>
      </c>
      <c r="O96" s="4">
        <f>Forward!O96+(-'Swap - Encargos'!F13-'Swap - Encargos'!$M13-'Swap - Encargos'!$L13)+('Swap - Encargos'!AB13)</f>
        <v>143</v>
      </c>
      <c r="P96" s="4">
        <f>Forward!P96+(-'Swap - Encargos'!G13-'Swap - Encargos'!$M13-'Swap - Encargos'!$L13)+('Swap - Encargos'!AC13)</f>
        <v>152</v>
      </c>
      <c r="Q96" s="4">
        <f>Forward!Q96+(-'Swap - Encargos'!H13-'Swap - Encargos'!$M13-'Swap - Encargos'!$L13)+('Swap - Encargos'!AD13)</f>
        <v>149</v>
      </c>
      <c r="R96" s="4">
        <f>Forward!R96+(-'Swap - Encargos'!I13-'Swap - Encargos'!$M13-'Swap - Encargos'!$L13)+('Swap - Encargos'!AE13)</f>
        <v>149</v>
      </c>
      <c r="S96" s="4">
        <f>Forward!S96+(-'Swap - Encargos'!J13-'Swap - Encargos'!$M13-'Swap - Encargos'!$L13)+('Swap - Encargos'!AF13)</f>
        <v>144</v>
      </c>
      <c r="T96" s="4">
        <f>Forward!T96+(-'Swap - Encargos'!K13-'Swap - Encargos'!$M13-'Swap - Encargos'!$L13)+('Swap - Encargos'!AG13)</f>
        <v>139</v>
      </c>
      <c r="U96" s="4">
        <f>Forward!U96</f>
        <v>0</v>
      </c>
      <c r="V96" s="6"/>
      <c r="W96" s="20">
        <f t="shared" si="0"/>
        <v>124.66666666666667</v>
      </c>
      <c r="X96" s="20">
        <f t="shared" si="1"/>
        <v>173.86565656565659</v>
      </c>
      <c r="Y96" s="23">
        <f t="shared" si="2"/>
        <v>133.66666666666666</v>
      </c>
      <c r="Z96" s="23">
        <f t="shared" si="3"/>
        <v>170.69818181818184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181.33333333333331</v>
      </c>
      <c r="AJ96" s="9">
        <f t="shared" si="8"/>
        <v>0.59259259259259256</v>
      </c>
      <c r="AK96" s="9">
        <f t="shared" si="9"/>
        <v>0.59259259259259256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Encargos'!$M14-'Swap - Encargos'!$L14)+('Swap - Encargos'!X14)</f>
        <v>86</v>
      </c>
      <c r="L97" s="4">
        <f>Forward!L97+(-'Swap - Encargos'!C14-'Swap - Encargos'!$M14-'Swap - Encargos'!$L14)+('Swap - Encargos'!Y14)</f>
        <v>96</v>
      </c>
      <c r="M97" s="4">
        <f>Forward!M97+(-'Swap - Encargos'!D14-'Swap - Encargos'!$M14-'Swap - Encargos'!$L14)+('Swap - Encargos'!Z14)</f>
        <v>133</v>
      </c>
      <c r="N97" s="4">
        <f>Forward!N97+(-'Swap - Encargos'!E14-'Swap - Encargos'!$M14-'Swap - Encargos'!$L14)+('Swap - Encargos'!AA14)</f>
        <v>145</v>
      </c>
      <c r="O97" s="4">
        <f>Forward!O97+(-'Swap - Encargos'!F14-'Swap - Encargos'!$M14-'Swap - Encargos'!$L14)+('Swap - Encargos'!AB14)</f>
        <v>138</v>
      </c>
      <c r="P97" s="4">
        <f>Forward!P97+(-'Swap - Encargos'!G14-'Swap - Encargos'!$M14-'Swap - Encargos'!$L14)+('Swap - Encargos'!AC14)</f>
        <v>157</v>
      </c>
      <c r="Q97" s="4">
        <f>Forward!Q97+(-'Swap - Encargos'!H14-'Swap - Encargos'!$M14-'Swap - Encargos'!$L14)+('Swap - Encargos'!AD14)</f>
        <v>156</v>
      </c>
      <c r="R97" s="4">
        <f>Forward!R97+(-'Swap - Encargos'!I14-'Swap - Encargos'!$M14-'Swap - Encargos'!$L14)+('Swap - Encargos'!AE14)</f>
        <v>146</v>
      </c>
      <c r="S97" s="4">
        <f>Forward!S97+(-'Swap - Encargos'!J14-'Swap - Encargos'!$M14-'Swap - Encargos'!$L14)+('Swap - Encargos'!AF14)</f>
        <v>143</v>
      </c>
      <c r="T97" s="4">
        <f>Forward!T97+(-'Swap - Encargos'!K14-'Swap - Encargos'!$M14-'Swap - Encargos'!$L14)+('Swap - Encargos'!AG14)</f>
        <v>138</v>
      </c>
      <c r="U97" s="4">
        <f>Forward!U97</f>
        <v>0</v>
      </c>
      <c r="V97" s="6"/>
      <c r="W97" s="20">
        <f t="shared" si="0"/>
        <v>123.02777777777777</v>
      </c>
      <c r="X97" s="20">
        <f t="shared" si="1"/>
        <v>173.86565656565659</v>
      </c>
      <c r="Y97" s="23">
        <f t="shared" si="2"/>
        <v>132.61666666666667</v>
      </c>
      <c r="Z97" s="23">
        <f t="shared" si="3"/>
        <v>170.69818181818184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182.97222222222223</v>
      </c>
      <c r="AJ97" s="9">
        <f t="shared" si="8"/>
        <v>0.59794843863471314</v>
      </c>
      <c r="AK97" s="9">
        <f t="shared" si="9"/>
        <v>0.59794843863471314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Encargos'!$M15-'Swap - Encargos'!$L15)+('Swap - Encargos'!Y15)</f>
        <v>90</v>
      </c>
      <c r="M98" s="4">
        <f>Forward!M98+(-'Swap - Encargos'!D15-'Swap - Encargos'!$M15-'Swap - Encargos'!$L15)+('Swap - Encargos'!Z15)</f>
        <v>107</v>
      </c>
      <c r="N98" s="4">
        <f>Forward!N98+(-'Swap - Encargos'!E15-'Swap - Encargos'!$M15-'Swap - Encargos'!$L15)+('Swap - Encargos'!AA15)</f>
        <v>123</v>
      </c>
      <c r="O98" s="4">
        <f>Forward!O98+(-'Swap - Encargos'!F15-'Swap - Encargos'!$M15-'Swap - Encargos'!$L15)+('Swap - Encargos'!AB15)</f>
        <v>135</v>
      </c>
      <c r="P98" s="4">
        <f>Forward!P98+(-'Swap - Encargos'!G15-'Swap - Encargos'!$M15-'Swap - Encargos'!$L15)+('Swap - Encargos'!AC15)</f>
        <v>160</v>
      </c>
      <c r="Q98" s="4">
        <f>Forward!Q98+(-'Swap - Encargos'!H15-'Swap - Encargos'!$M15-'Swap - Encargos'!$L15)+('Swap - Encargos'!AD15)</f>
        <v>156</v>
      </c>
      <c r="R98" s="4">
        <f>Forward!R98+(-'Swap - Encargos'!I15-'Swap - Encargos'!$M15-'Swap - Encargos'!$L15)+('Swap - Encargos'!AE15)</f>
        <v>152</v>
      </c>
      <c r="S98" s="4">
        <f>Forward!S98+(-'Swap - Encargos'!J15-'Swap - Encargos'!$M15-'Swap - Encargos'!$L15)+('Swap - Encargos'!AF15)</f>
        <v>149</v>
      </c>
      <c r="T98" s="4">
        <f>Forward!T98+(-'Swap - Encargos'!K15-'Swap - Encargos'!$M15-'Swap - Encargos'!$L15)+('Swap - Encargos'!AG15)</f>
        <v>143</v>
      </c>
      <c r="U98" s="4">
        <f>Forward!U98</f>
        <v>0</v>
      </c>
      <c r="V98" s="6"/>
      <c r="W98" s="20">
        <f t="shared" si="0"/>
        <v>106.66666666666667</v>
      </c>
      <c r="X98" s="20">
        <f t="shared" si="1"/>
        <v>173.86565656565659</v>
      </c>
      <c r="Y98" s="23">
        <f t="shared" si="2"/>
        <v>123</v>
      </c>
      <c r="Z98" s="23">
        <f t="shared" si="3"/>
        <v>170.69818181818184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210.13333333333333</v>
      </c>
      <c r="AJ98" s="9">
        <f t="shared" si="8"/>
        <v>0.66329966329966328</v>
      </c>
      <c r="AK98" s="9">
        <f t="shared" si="9"/>
        <v>0.66329966329966328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Encargos'!$M16-'Swap - Encargos'!$L16)+('Swap - Encargos'!Y16)</f>
        <v>93</v>
      </c>
      <c r="M99" s="4">
        <f>Forward!M99+(-'Swap - Encargos'!D16-'Swap - Encargos'!$M16-'Swap - Encargos'!$L16)+('Swap - Encargos'!Z16)</f>
        <v>100</v>
      </c>
      <c r="N99" s="4">
        <f>Forward!N99+(-'Swap - Encargos'!E16-'Swap - Encargos'!$M16-'Swap - Encargos'!$L16)+('Swap - Encargos'!AA16)</f>
        <v>112</v>
      </c>
      <c r="O99" s="4">
        <f>Forward!O99+(-'Swap - Encargos'!F16-'Swap - Encargos'!$M16-'Swap - Encargos'!$L16)+('Swap - Encargos'!AB16)</f>
        <v>127</v>
      </c>
      <c r="P99" s="4">
        <f>Forward!P99+(-'Swap - Encargos'!G16-'Swap - Encargos'!$M16-'Swap - Encargos'!$L16)+('Swap - Encargos'!AC16)</f>
        <v>166</v>
      </c>
      <c r="Q99" s="4">
        <f>Forward!Q99+(-'Swap - Encargos'!H16-'Swap - Encargos'!$M16-'Swap - Encargos'!$L16)+('Swap - Encargos'!AD16)</f>
        <v>162</v>
      </c>
      <c r="R99" s="4">
        <f>Forward!R99+(-'Swap - Encargos'!I16-'Swap - Encargos'!$M16-'Swap - Encargos'!$L16)+('Swap - Encargos'!AE16)</f>
        <v>155</v>
      </c>
      <c r="S99" s="4">
        <f>Forward!S99+(-'Swap - Encargos'!J16-'Swap - Encargos'!$M16-'Swap - Encargos'!$L16)+('Swap - Encargos'!AF16)</f>
        <v>153</v>
      </c>
      <c r="T99" s="4">
        <f>Forward!T99+(-'Swap - Encargos'!K16-'Swap - Encargos'!$M16-'Swap - Encargos'!$L16)+('Swap - Encargos'!AG16)</f>
        <v>147</v>
      </c>
      <c r="U99" s="4">
        <f>Forward!U99</f>
        <v>0</v>
      </c>
      <c r="V99" s="6"/>
      <c r="W99" s="20">
        <f t="shared" si="0"/>
        <v>102.61111111111111</v>
      </c>
      <c r="X99" s="20">
        <f t="shared" si="1"/>
        <v>173.86565656565659</v>
      </c>
      <c r="Y99" s="23">
        <f t="shared" si="2"/>
        <v>120.75</v>
      </c>
      <c r="Z99" s="23">
        <f t="shared" si="3"/>
        <v>170.69818181818184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214.1888888888889</v>
      </c>
      <c r="AJ99" s="9">
        <f t="shared" si="8"/>
        <v>0.67610129068462399</v>
      </c>
      <c r="AK99" s="9">
        <f t="shared" si="9"/>
        <v>0.67610129068462399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Encargos'!$M17-'Swap - Encargos'!$L17)+('Swap - Encargos'!Y17)</f>
        <v>91</v>
      </c>
      <c r="M100" s="4">
        <f>Forward!M100+(-'Swap - Encargos'!D17-'Swap - Encargos'!$M17-'Swap - Encargos'!$L17)+('Swap - Encargos'!Z17)</f>
        <v>104</v>
      </c>
      <c r="N100" s="4">
        <f>Forward!N100+(-'Swap - Encargos'!E17-'Swap - Encargos'!$M17-'Swap - Encargos'!$L17)+('Swap - Encargos'!AA17)</f>
        <v>106</v>
      </c>
      <c r="O100" s="4">
        <f>Forward!O100+(-'Swap - Encargos'!F17-'Swap - Encargos'!$M17-'Swap - Encargos'!$L17)+('Swap - Encargos'!AB17)</f>
        <v>118</v>
      </c>
      <c r="P100" s="4">
        <f>Forward!P100+(-'Swap - Encargos'!G17-'Swap - Encargos'!$M17-'Swap - Encargos'!$L17)+('Swap - Encargos'!AC17)</f>
        <v>140</v>
      </c>
      <c r="Q100" s="4">
        <f>Forward!Q100+(-'Swap - Encargos'!H17-'Swap - Encargos'!$M17-'Swap - Encargos'!$L17)+('Swap - Encargos'!AD17)</f>
        <v>156</v>
      </c>
      <c r="R100" s="4">
        <f>Forward!R100+(-'Swap - Encargos'!I17-'Swap - Encargos'!$M17-'Swap - Encargos'!$L17)+('Swap - Encargos'!AE17)</f>
        <v>147</v>
      </c>
      <c r="S100" s="4">
        <f>Forward!S100+(-'Swap - Encargos'!J17-'Swap - Encargos'!$M17-'Swap - Encargos'!$L17)+('Swap - Encargos'!AF17)</f>
        <v>146</v>
      </c>
      <c r="T100" s="4">
        <f>Forward!T100+(-'Swap - Encargos'!K17-'Swap - Encargos'!$M17-'Swap - Encargos'!$L17)+('Swap - Encargos'!AG17)</f>
        <v>139</v>
      </c>
      <c r="U100" s="4">
        <f>Forward!U100</f>
        <v>0</v>
      </c>
      <c r="V100" s="6"/>
      <c r="W100" s="20">
        <f t="shared" si="0"/>
        <v>101.83333333333333</v>
      </c>
      <c r="X100" s="20">
        <f t="shared" si="1"/>
        <v>173.86565656565659</v>
      </c>
      <c r="Y100" s="23">
        <f t="shared" si="2"/>
        <v>113.96666666666667</v>
      </c>
      <c r="Z100" s="23">
        <f t="shared" si="3"/>
        <v>170.69818181818184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214.9666666666667</v>
      </c>
      <c r="AJ100" s="9">
        <f t="shared" si="8"/>
        <v>0.67855639730639739</v>
      </c>
      <c r="AK100" s="9">
        <f t="shared" si="9"/>
        <v>0.67855639730639739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Encargos'!$M18-'Swap - Encargos'!$L18)+('Swap - Encargos'!Y18)</f>
        <v>84</v>
      </c>
      <c r="M101" s="4">
        <f>Forward!M101+(-'Swap - Encargos'!D18-'Swap - Encargos'!$M18-'Swap - Encargos'!$L18)+('Swap - Encargos'!Z18)</f>
        <v>90</v>
      </c>
      <c r="N101" s="4">
        <f>Forward!N101+(-'Swap - Encargos'!E18-'Swap - Encargos'!$M18-'Swap - Encargos'!$L18)+('Swap - Encargos'!AA18)</f>
        <v>94</v>
      </c>
      <c r="O101" s="4">
        <f>Forward!O101+(-'Swap - Encargos'!F18-'Swap - Encargos'!$M18-'Swap - Encargos'!$L18)+('Swap - Encargos'!AB18)</f>
        <v>108</v>
      </c>
      <c r="P101" s="4">
        <f>Forward!P101+(-'Swap - Encargos'!G18-'Swap - Encargos'!$M18-'Swap - Encargos'!$L18)+('Swap - Encargos'!AC18)</f>
        <v>133</v>
      </c>
      <c r="Q101" s="4">
        <f>Forward!Q101+(-'Swap - Encargos'!H18-'Swap - Encargos'!$M18-'Swap - Encargos'!$L18)+('Swap - Encargos'!AD18)</f>
        <v>146</v>
      </c>
      <c r="R101" s="4">
        <f>Forward!R101+(-'Swap - Encargos'!I18-'Swap - Encargos'!$M18-'Swap - Encargos'!$L18)+('Swap - Encargos'!AE18)</f>
        <v>147</v>
      </c>
      <c r="S101" s="4">
        <f>Forward!S101+(-'Swap - Encargos'!J18-'Swap - Encargos'!$M18-'Swap - Encargos'!$L18)+('Swap - Encargos'!AF18)</f>
        <v>145</v>
      </c>
      <c r="T101" s="4">
        <f>Forward!T101+(-'Swap - Encargos'!K18-'Swap - Encargos'!$M18-'Swap - Encargos'!$L18)+('Swap - Encargos'!AG18)</f>
        <v>141</v>
      </c>
      <c r="U101" s="4">
        <f>Forward!U101</f>
        <v>0</v>
      </c>
      <c r="V101" s="6"/>
      <c r="W101" s="20">
        <f t="shared" si="0"/>
        <v>91.333333333333329</v>
      </c>
      <c r="X101" s="20">
        <f t="shared" si="1"/>
        <v>173.86565656565659</v>
      </c>
      <c r="Y101" s="23">
        <f t="shared" si="2"/>
        <v>104.9</v>
      </c>
      <c r="Z101" s="23">
        <f t="shared" si="3"/>
        <v>170.69818181818184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225.4666666666667</v>
      </c>
      <c r="AJ101" s="9">
        <f t="shared" si="8"/>
        <v>0.71170033670033672</v>
      </c>
      <c r="AK101" s="9">
        <f t="shared" si="9"/>
        <v>0.71170033670033672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Encargos'!$M19-'Swap - Encargos'!$L19)+('Swap - Encargos'!Y19)</f>
        <v>95</v>
      </c>
      <c r="M102" s="4">
        <f>Forward!M102+(-'Swap - Encargos'!D19-'Swap - Encargos'!$M19-'Swap - Encargos'!$L19)+('Swap - Encargos'!Z19)</f>
        <v>94</v>
      </c>
      <c r="N102" s="4">
        <f>Forward!N102+(-'Swap - Encargos'!E19-'Swap - Encargos'!$M19-'Swap - Encargos'!$L19)+('Swap - Encargos'!AA19)</f>
        <v>105</v>
      </c>
      <c r="O102" s="4">
        <f>Forward!O102+(-'Swap - Encargos'!F19-'Swap - Encargos'!$M19-'Swap - Encargos'!$L19)+('Swap - Encargos'!AB19)</f>
        <v>118</v>
      </c>
      <c r="P102" s="4">
        <f>Forward!P102+(-'Swap - Encargos'!G19-'Swap - Encargos'!$M19-'Swap - Encargos'!$L19)+('Swap - Encargos'!AC19)</f>
        <v>132</v>
      </c>
      <c r="Q102" s="4">
        <f>Forward!Q102+(-'Swap - Encargos'!H19-'Swap - Encargos'!$M19-'Swap - Encargos'!$L19)+('Swap - Encargos'!AD19)</f>
        <v>146</v>
      </c>
      <c r="R102" s="4">
        <f>Forward!R102+(-'Swap - Encargos'!I19-'Swap - Encargos'!$M19-'Swap - Encargos'!$L19)+('Swap - Encargos'!AE19)</f>
        <v>146</v>
      </c>
      <c r="S102" s="4">
        <f>Forward!S102+(-'Swap - Encargos'!J19-'Swap - Encargos'!$M19-'Swap - Encargos'!$L19)+('Swap - Encargos'!AF19)</f>
        <v>141</v>
      </c>
      <c r="T102" s="4">
        <f>Forward!T102+(-'Swap - Encargos'!K19-'Swap - Encargos'!$M19-'Swap - Encargos'!$L19)+('Swap - Encargos'!AG19)</f>
        <v>141</v>
      </c>
      <c r="U102" s="4">
        <f>Forward!U102</f>
        <v>0</v>
      </c>
      <c r="V102" s="6"/>
      <c r="W102" s="20">
        <f t="shared" si="0"/>
        <v>100.55555555555556</v>
      </c>
      <c r="X102" s="20">
        <f t="shared" si="1"/>
        <v>173.86565656565659</v>
      </c>
      <c r="Y102" s="23">
        <f t="shared" si="2"/>
        <v>112.2</v>
      </c>
      <c r="Z102" s="23">
        <f t="shared" si="3"/>
        <v>170.69818181818184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216.24444444444447</v>
      </c>
      <c r="AJ102" s="9">
        <f t="shared" si="8"/>
        <v>0.68258978675645343</v>
      </c>
      <c r="AK102" s="9">
        <f t="shared" si="9"/>
        <v>0.68258978675645343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Encargos'!$M20-'Swap - Encargos'!$L20)+('Swap - Encargos'!Y20)</f>
        <v>92</v>
      </c>
      <c r="M103" s="4">
        <f>Forward!M103+(-'Swap - Encargos'!D20-'Swap - Encargos'!$M20-'Swap - Encargos'!$L20)+('Swap - Encargos'!Z20)</f>
        <v>96</v>
      </c>
      <c r="N103" s="4">
        <f>Forward!N103+(-'Swap - Encargos'!E20-'Swap - Encargos'!$M20-'Swap - Encargos'!$L20)+('Swap - Encargos'!AA20)</f>
        <v>106</v>
      </c>
      <c r="O103" s="4">
        <f>Forward!O103+(-'Swap - Encargos'!F20-'Swap - Encargos'!$M20-'Swap - Encargos'!$L20)+('Swap - Encargos'!AB20)</f>
        <v>112</v>
      </c>
      <c r="P103" s="4">
        <f>Forward!P103+(-'Swap - Encargos'!G20-'Swap - Encargos'!$M20-'Swap - Encargos'!$L20)+('Swap - Encargos'!AC20)</f>
        <v>127</v>
      </c>
      <c r="Q103" s="4">
        <f>Forward!Q103+(-'Swap - Encargos'!H20-'Swap - Encargos'!$M20-'Swap - Encargos'!$L20)+('Swap - Encargos'!AD20)</f>
        <v>143</v>
      </c>
      <c r="R103" s="4">
        <f>Forward!R103+(-'Swap - Encargos'!I20-'Swap - Encargos'!$M20-'Swap - Encargos'!$L20)+('Swap - Encargos'!AE20)</f>
        <v>141</v>
      </c>
      <c r="S103" s="4">
        <f>Forward!S103+(-'Swap - Encargos'!J20-'Swap - Encargos'!$M20-'Swap - Encargos'!$L20)+('Swap - Encargos'!AF20)</f>
        <v>140</v>
      </c>
      <c r="T103" s="4">
        <f>Forward!T103+(-'Swap - Encargos'!K20-'Swap - Encargos'!$M20-'Swap - Encargos'!$L20)+('Swap - Encargos'!AG20)</f>
        <v>135</v>
      </c>
      <c r="U103" s="4">
        <f>Forward!U103</f>
        <v>0</v>
      </c>
      <c r="V103" s="6"/>
      <c r="W103" s="20">
        <f t="shared" si="0"/>
        <v>100.77777777777777</v>
      </c>
      <c r="X103" s="20">
        <f t="shared" si="1"/>
        <v>173.86565656565659</v>
      </c>
      <c r="Y103" s="23">
        <f t="shared" si="2"/>
        <v>110.85</v>
      </c>
      <c r="Z103" s="23">
        <f t="shared" si="3"/>
        <v>170.69818181818184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216.02222222222224</v>
      </c>
      <c r="AJ103" s="9">
        <f t="shared" si="8"/>
        <v>0.68188832772166108</v>
      </c>
      <c r="AK103" s="9">
        <f t="shared" si="9"/>
        <v>0.68188832772166108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Encargos'!$M21-'Swap - Encargos'!$L21)+('Swap - Encargos'!Y21)</f>
        <v>95</v>
      </c>
      <c r="M104" s="4">
        <f>Forward!M104+(-'Swap - Encargos'!D21-'Swap - Encargos'!$M21-'Swap - Encargos'!$L21)+('Swap - Encargos'!Z21)</f>
        <v>95</v>
      </c>
      <c r="N104" s="4">
        <f>Forward!N104+(-'Swap - Encargos'!E21-'Swap - Encargos'!$M21-'Swap - Encargos'!$L21)+('Swap - Encargos'!AA21)</f>
        <v>108</v>
      </c>
      <c r="O104" s="4">
        <f>Forward!O104+(-'Swap - Encargos'!F21-'Swap - Encargos'!$M21-'Swap - Encargos'!$L21)+('Swap - Encargos'!AB21)</f>
        <v>114</v>
      </c>
      <c r="P104" s="4">
        <f>Forward!P104+(-'Swap - Encargos'!G21-'Swap - Encargos'!$M21-'Swap - Encargos'!$L21)+('Swap - Encargos'!AC21)</f>
        <v>120</v>
      </c>
      <c r="Q104" s="4">
        <f>Forward!Q104+(-'Swap - Encargos'!H21-'Swap - Encargos'!$M21-'Swap - Encargos'!$L21)+('Swap - Encargos'!AD21)</f>
        <v>140</v>
      </c>
      <c r="R104" s="4">
        <f>Forward!R104+(-'Swap - Encargos'!I21-'Swap - Encargos'!$M21-'Swap - Encargos'!$L21)+('Swap - Encargos'!AE21)</f>
        <v>136</v>
      </c>
      <c r="S104" s="4">
        <f>Forward!S104+(-'Swap - Encargos'!J21-'Swap - Encargos'!$M21-'Swap - Encargos'!$L21)+('Swap - Encargos'!AF21)</f>
        <v>134</v>
      </c>
      <c r="T104" s="4">
        <f>Forward!T104+(-'Swap - Encargos'!K21-'Swap - Encargos'!$M21-'Swap - Encargos'!$L21)+('Swap - Encargos'!AG21)</f>
        <v>134</v>
      </c>
      <c r="U104" s="4">
        <f>Forward!U104</f>
        <v>0</v>
      </c>
      <c r="V104" s="6"/>
      <c r="W104" s="20">
        <f t="shared" si="0"/>
        <v>102.5</v>
      </c>
      <c r="X104" s="20">
        <f t="shared" si="1"/>
        <v>173.86565656565659</v>
      </c>
      <c r="Y104" s="23">
        <f t="shared" si="2"/>
        <v>110.9</v>
      </c>
      <c r="Z104" s="23">
        <f t="shared" si="3"/>
        <v>170.69818181818184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214.3</v>
      </c>
      <c r="AJ104" s="9">
        <f t="shared" si="8"/>
        <v>0.67645202020202022</v>
      </c>
      <c r="AK104" s="9">
        <f t="shared" si="9"/>
        <v>0.67645202020202022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Encargos'!$M22-'Swap - Encargos'!$L22)+('Swap - Encargos'!Y22)</f>
        <v>98</v>
      </c>
      <c r="M105" s="4">
        <f>Forward!M105+(-'Swap - Encargos'!D22-'Swap - Encargos'!$M22-'Swap - Encargos'!$L22)+('Swap - Encargos'!Z22)</f>
        <v>90</v>
      </c>
      <c r="N105" s="4">
        <f>Forward!N105+(-'Swap - Encargos'!E22-'Swap - Encargos'!$M22-'Swap - Encargos'!$L22)+('Swap - Encargos'!AA22)</f>
        <v>105</v>
      </c>
      <c r="O105" s="4">
        <f>Forward!O105+(-'Swap - Encargos'!F22-'Swap - Encargos'!$M22-'Swap - Encargos'!$L22)+('Swap - Encargos'!AB22)</f>
        <v>113</v>
      </c>
      <c r="P105" s="4">
        <f>Forward!P105+(-'Swap - Encargos'!G22-'Swap - Encargos'!$M22-'Swap - Encargos'!$L22)+('Swap - Encargos'!AC22)</f>
        <v>128</v>
      </c>
      <c r="Q105" s="4">
        <f>Forward!Q105+(-'Swap - Encargos'!H22-'Swap - Encargos'!$M22-'Swap - Encargos'!$L22)+('Swap - Encargos'!AD22)</f>
        <v>134</v>
      </c>
      <c r="R105" s="4">
        <f>Forward!R105+(-'Swap - Encargos'!I22-'Swap - Encargos'!$M22-'Swap - Encargos'!$L22)+('Swap - Encargos'!AE22)</f>
        <v>135</v>
      </c>
      <c r="S105" s="4">
        <f>Forward!S105+(-'Swap - Encargos'!J22-'Swap - Encargos'!$M22-'Swap - Encargos'!$L22)+('Swap - Encargos'!AF22)</f>
        <v>134</v>
      </c>
      <c r="T105" s="4">
        <f>Forward!T105+(-'Swap - Encargos'!K22-'Swap - Encargos'!$M22-'Swap - Encargos'!$L22)+('Swap - Encargos'!AG22)</f>
        <v>129</v>
      </c>
      <c r="U105" s="4">
        <f>Forward!U105</f>
        <v>0</v>
      </c>
      <c r="V105" s="6"/>
      <c r="W105" s="20">
        <f t="shared" si="0"/>
        <v>100.58333333333333</v>
      </c>
      <c r="X105" s="20">
        <f t="shared" si="1"/>
        <v>173.86565656565659</v>
      </c>
      <c r="Y105" s="23">
        <f t="shared" si="2"/>
        <v>111</v>
      </c>
      <c r="Z105" s="23">
        <f t="shared" si="3"/>
        <v>170.69818181818184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216.2166666666667</v>
      </c>
      <c r="AJ105" s="9">
        <f t="shared" si="8"/>
        <v>0.68250210437710446</v>
      </c>
      <c r="AK105" s="9">
        <f t="shared" si="9"/>
        <v>0.68250210437710446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Encargos'!$M23-'Swap - Encargos'!$L23)+('Swap - Encargos'!Y23)</f>
        <v>96</v>
      </c>
      <c r="M106" s="4">
        <f>Forward!M106+(-'Swap - Encargos'!D23-'Swap - Encargos'!$M23-'Swap - Encargos'!$L23)+('Swap - Encargos'!Z23)</f>
        <v>90</v>
      </c>
      <c r="N106" s="4">
        <f>Forward!N106+(-'Swap - Encargos'!E23-'Swap - Encargos'!$M23-'Swap - Encargos'!$L23)+('Swap - Encargos'!AA23)</f>
        <v>98</v>
      </c>
      <c r="O106" s="4">
        <f>Forward!O106+(-'Swap - Encargos'!F23-'Swap - Encargos'!$M23-'Swap - Encargos'!$L23)+('Swap - Encargos'!AB23)</f>
        <v>107</v>
      </c>
      <c r="P106" s="4">
        <f>Forward!P106+(-'Swap - Encargos'!G23-'Swap - Encargos'!$M23-'Swap - Encargos'!$L23)+('Swap - Encargos'!AC23)</f>
        <v>127</v>
      </c>
      <c r="Q106" s="4">
        <f>Forward!Q106+(-'Swap - Encargos'!H23-'Swap - Encargos'!$M23-'Swap - Encargos'!$L23)+('Swap - Encargos'!AD23)</f>
        <v>134</v>
      </c>
      <c r="R106" s="4">
        <f>Forward!R106+(-'Swap - Encargos'!I23-'Swap - Encargos'!$M23-'Swap - Encargos'!$L23)+('Swap - Encargos'!AE23)</f>
        <v>136</v>
      </c>
      <c r="S106" s="4">
        <f>Forward!S106+(-'Swap - Encargos'!J23-'Swap - Encargos'!$M23-'Swap - Encargos'!$L23)+('Swap - Encargos'!AF23)</f>
        <v>131</v>
      </c>
      <c r="T106" s="4">
        <f>Forward!T106+(-'Swap - Encargos'!K23-'Swap - Encargos'!$M23-'Swap - Encargos'!$L23)+('Swap - Encargos'!AG23)</f>
        <v>130</v>
      </c>
      <c r="U106" s="4">
        <f>Forward!U106</f>
        <v>0</v>
      </c>
      <c r="V106" s="6"/>
      <c r="W106" s="20">
        <f t="shared" si="0"/>
        <v>97.111111111111114</v>
      </c>
      <c r="X106" s="20">
        <f t="shared" si="1"/>
        <v>173.86565656565659</v>
      </c>
      <c r="Y106" s="23">
        <f t="shared" si="2"/>
        <v>108.66666666666667</v>
      </c>
      <c r="Z106" s="23">
        <f t="shared" si="3"/>
        <v>170.69818181818184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219.6888888888889</v>
      </c>
      <c r="AJ106" s="9">
        <f t="shared" si="8"/>
        <v>0.69346240179573515</v>
      </c>
      <c r="AK106" s="9">
        <f t="shared" si="9"/>
        <v>0.69346240179573515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Encargos'!$M24-'Swap - Encargos'!$L24)+('Swap - Encargos'!Y24)</f>
        <v>99</v>
      </c>
      <c r="M107" s="4">
        <f>Forward!M107+(-'Swap - Encargos'!D24-'Swap - Encargos'!$M24-'Swap - Encargos'!$L24)+('Swap - Encargos'!Z24)</f>
        <v>88</v>
      </c>
      <c r="N107" s="4">
        <f>Forward!N107+(-'Swap - Encargos'!E24-'Swap - Encargos'!$M24-'Swap - Encargos'!$L24)+('Swap - Encargos'!AA24)</f>
        <v>106</v>
      </c>
      <c r="O107" s="4">
        <f>Forward!O107+(-'Swap - Encargos'!F24-'Swap - Encargos'!$M24-'Swap - Encargos'!$L24)+('Swap - Encargos'!AB24)</f>
        <v>116</v>
      </c>
      <c r="P107" s="4">
        <f>Forward!P107+(-'Swap - Encargos'!G24-'Swap - Encargos'!$M24-'Swap - Encargos'!$L24)+('Swap - Encargos'!AC24)</f>
        <v>119</v>
      </c>
      <c r="Q107" s="4">
        <f>Forward!Q107+(-'Swap - Encargos'!H24-'Swap - Encargos'!$M24-'Swap - Encargos'!$L24)+('Swap - Encargos'!AD24)</f>
        <v>132</v>
      </c>
      <c r="R107" s="4">
        <f>Forward!R107+(-'Swap - Encargos'!I24-'Swap - Encargos'!$M24-'Swap - Encargos'!$L24)+('Swap - Encargos'!AE24)</f>
        <v>134</v>
      </c>
      <c r="S107" s="4">
        <f>Forward!S107+(-'Swap - Encargos'!J24-'Swap - Encargos'!$M24-'Swap - Encargos'!$L24)+('Swap - Encargos'!AF24)</f>
        <v>132</v>
      </c>
      <c r="T107" s="4">
        <f>Forward!T107+(-'Swap - Encargos'!K24-'Swap - Encargos'!$M24-'Swap - Encargos'!$L24)+('Swap - Encargos'!AG24)</f>
        <v>129</v>
      </c>
      <c r="U107" s="4">
        <f>Forward!U107</f>
        <v>0</v>
      </c>
      <c r="V107" s="6"/>
      <c r="W107" s="20">
        <f t="shared" si="0"/>
        <v>101.91666666666667</v>
      </c>
      <c r="X107" s="20">
        <f t="shared" si="1"/>
        <v>173.86565656565659</v>
      </c>
      <c r="Y107" s="23">
        <f t="shared" si="2"/>
        <v>110.55</v>
      </c>
      <c r="Z107" s="23">
        <f t="shared" si="3"/>
        <v>170.69818181818184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214.88333333333333</v>
      </c>
      <c r="AJ107" s="9">
        <f t="shared" si="8"/>
        <v>0.67829335016835013</v>
      </c>
      <c r="AK107" s="9">
        <f t="shared" si="9"/>
        <v>0.67829335016835013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Encargos'!$M25-'Swap - Encargos'!$L25)+('Swap - Encargos'!Y25)</f>
        <v>99</v>
      </c>
      <c r="M108" s="4">
        <f>Forward!M108+(-'Swap - Encargos'!D25-'Swap - Encargos'!$M25-'Swap - Encargos'!$L25)+('Swap - Encargos'!Z25)</f>
        <v>103</v>
      </c>
      <c r="N108" s="4">
        <f>Forward!N108+(-'Swap - Encargos'!E25-'Swap - Encargos'!$M25-'Swap - Encargos'!$L25)+('Swap - Encargos'!AA25)</f>
        <v>118</v>
      </c>
      <c r="O108" s="4">
        <f>Forward!O108+(-'Swap - Encargos'!F25-'Swap - Encargos'!$M25-'Swap - Encargos'!$L25)+('Swap - Encargos'!AB25)</f>
        <v>122</v>
      </c>
      <c r="P108" s="4">
        <f>Forward!P108+(-'Swap - Encargos'!G25-'Swap - Encargos'!$M25-'Swap - Encargos'!$L25)+('Swap - Encargos'!AC25)</f>
        <v>122</v>
      </c>
      <c r="Q108" s="4">
        <f>Forward!Q108+(-'Swap - Encargos'!H25-'Swap - Encargos'!$M25-'Swap - Encargos'!$L25)+('Swap - Encargos'!AD25)</f>
        <v>135</v>
      </c>
      <c r="R108" s="4">
        <f>Forward!R108+(-'Swap - Encargos'!I25-'Swap - Encargos'!$M25-'Swap - Encargos'!$L25)+('Swap - Encargos'!AE25)</f>
        <v>134</v>
      </c>
      <c r="S108" s="4">
        <f>Forward!S108+(-'Swap - Encargos'!J25-'Swap - Encargos'!$M25-'Swap - Encargos'!$L25)+('Swap - Encargos'!AF25)</f>
        <v>133</v>
      </c>
      <c r="T108" s="4">
        <f>Forward!T108+(-'Swap - Encargos'!K25-'Swap - Encargos'!$M25-'Swap - Encargos'!$L25)+('Swap - Encargos'!AG25)</f>
        <v>131</v>
      </c>
      <c r="U108" s="4">
        <f>Forward!U108</f>
        <v>0</v>
      </c>
      <c r="V108" s="6"/>
      <c r="W108" s="20">
        <f t="shared" si="0"/>
        <v>113.05555555555556</v>
      </c>
      <c r="X108" s="20">
        <f t="shared" si="1"/>
        <v>173.86565656565659</v>
      </c>
      <c r="Y108" s="23">
        <f t="shared" si="2"/>
        <v>118.8</v>
      </c>
      <c r="Z108" s="23">
        <f t="shared" si="3"/>
        <v>170.69818181818184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203.74444444444447</v>
      </c>
      <c r="AJ108" s="9">
        <f t="shared" si="8"/>
        <v>0.64313271604938271</v>
      </c>
      <c r="AK108" s="9">
        <f t="shared" si="9"/>
        <v>0.64313271604938271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Encargos'!$M26-'Swap - Encargos'!$L26)+('Swap - Encargos'!Y26)</f>
        <v>100</v>
      </c>
      <c r="M109" s="4">
        <f>Forward!M109+(-'Swap - Encargos'!D26-'Swap - Encargos'!$M26-'Swap - Encargos'!$L26)+('Swap - Encargos'!Z26)</f>
        <v>102</v>
      </c>
      <c r="N109" s="4">
        <f>Forward!N109+(-'Swap - Encargos'!E26-'Swap - Encargos'!$M26-'Swap - Encargos'!$L26)+('Swap - Encargos'!AA26)</f>
        <v>131</v>
      </c>
      <c r="O109" s="4">
        <f>Forward!O109+(-'Swap - Encargos'!F26-'Swap - Encargos'!$M26-'Swap - Encargos'!$L26)+('Swap - Encargos'!AB26)</f>
        <v>137</v>
      </c>
      <c r="P109" s="4">
        <f>Forward!P109+(-'Swap - Encargos'!G26-'Swap - Encargos'!$M26-'Swap - Encargos'!$L26)+('Swap - Encargos'!AC26)</f>
        <v>140</v>
      </c>
      <c r="Q109" s="4">
        <f>Forward!Q109+(-'Swap - Encargos'!H26-'Swap - Encargos'!$M26-'Swap - Encargos'!$L26)+('Swap - Encargos'!AD26)</f>
        <v>142</v>
      </c>
      <c r="R109" s="4">
        <f>Forward!R109+(-'Swap - Encargos'!I26-'Swap - Encargos'!$M26-'Swap - Encargos'!$L26)+('Swap - Encargos'!AE26)</f>
        <v>144</v>
      </c>
      <c r="S109" s="4">
        <f>Forward!S109+(-'Swap - Encargos'!J26-'Swap - Encargos'!$M26-'Swap - Encargos'!$L26)+('Swap - Encargos'!AF26)</f>
        <v>142</v>
      </c>
      <c r="T109" s="4">
        <f>Forward!T109+(-'Swap - Encargos'!K26-'Swap - Encargos'!$M26-'Swap - Encargos'!$L26)+('Swap - Encargos'!AG26)</f>
        <v>140</v>
      </c>
      <c r="U109" s="4">
        <f>Forward!U109</f>
        <v>0</v>
      </c>
      <c r="V109" s="6"/>
      <c r="W109" s="20">
        <f t="shared" si="0"/>
        <v>122.30555555555556</v>
      </c>
      <c r="X109" s="20">
        <f t="shared" si="1"/>
        <v>173.86565656565659</v>
      </c>
      <c r="Y109" s="23">
        <f t="shared" si="2"/>
        <v>129.69999999999999</v>
      </c>
      <c r="Z109" s="23">
        <f t="shared" si="3"/>
        <v>170.69818181818184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194.49444444444447</v>
      </c>
      <c r="AJ109" s="9">
        <f t="shared" si="8"/>
        <v>0.61393448372615045</v>
      </c>
      <c r="AK109" s="9">
        <f t="shared" si="9"/>
        <v>0.61393448372615045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Encargos'!$M27-'Swap - Encargos'!$L27)+('Swap - Encargos'!Z27)</f>
        <v>105</v>
      </c>
      <c r="N110" s="4">
        <f>Forward!N110+(-'Swap - Encargos'!E27-'Swap - Encargos'!$M27-'Swap - Encargos'!$L27)+('Swap - Encargos'!AA27)</f>
        <v>116</v>
      </c>
      <c r="O110" s="4">
        <f>Forward!O110+(-'Swap - Encargos'!F27-'Swap - Encargos'!$M27-'Swap - Encargos'!$L27)+('Swap - Encargos'!AB27)</f>
        <v>128</v>
      </c>
      <c r="P110" s="4">
        <f>Forward!P110+(-'Swap - Encargos'!G27-'Swap - Encargos'!$M27-'Swap - Encargos'!$L27)+('Swap - Encargos'!AC27)</f>
        <v>153</v>
      </c>
      <c r="Q110" s="4">
        <f>Forward!Q110+(-'Swap - Encargos'!H27-'Swap - Encargos'!$M27-'Swap - Encargos'!$L27)+('Swap - Encargos'!AD27)</f>
        <v>151</v>
      </c>
      <c r="R110" s="4">
        <f>Forward!R110+(-'Swap - Encargos'!I27-'Swap - Encargos'!$M27-'Swap - Encargos'!$L27)+('Swap - Encargos'!AE27)</f>
        <v>153</v>
      </c>
      <c r="S110" s="4">
        <f>Forward!S110+(-'Swap - Encargos'!J27-'Swap - Encargos'!$M27-'Swap - Encargos'!$L27)+('Swap - Encargos'!AF27)</f>
        <v>150</v>
      </c>
      <c r="T110" s="4">
        <f>Forward!T110+(-'Swap - Encargos'!K27-'Swap - Encargos'!$M27-'Swap - Encargos'!$L27)+('Swap - Encargos'!AG27)</f>
        <v>148</v>
      </c>
      <c r="U110" s="4">
        <f>Forward!U110</f>
        <v>0</v>
      </c>
      <c r="V110" s="6"/>
      <c r="W110" s="20">
        <f t="shared" si="0"/>
        <v>116.33333333333333</v>
      </c>
      <c r="X110" s="20">
        <f t="shared" si="1"/>
        <v>173.86565656565659</v>
      </c>
      <c r="Y110" s="23">
        <f t="shared" si="2"/>
        <v>130.6</v>
      </c>
      <c r="Z110" s="23">
        <f t="shared" si="3"/>
        <v>170.69818181818184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230.16666666666669</v>
      </c>
      <c r="AJ110" s="9">
        <f t="shared" si="8"/>
        <v>0.66426166426166433</v>
      </c>
      <c r="AK110" s="9">
        <f t="shared" si="9"/>
        <v>0.66426166426166433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Encargos'!$M28-'Swap - Encargos'!$L28)+('Swap - Encargos'!Z28)</f>
        <v>141</v>
      </c>
      <c r="N111" s="4">
        <f>Forward!N111+(-'Swap - Encargos'!E28-'Swap - Encargos'!$M28-'Swap - Encargos'!$L28)+('Swap - Encargos'!AA28)</f>
        <v>199</v>
      </c>
      <c r="O111" s="4">
        <f>Forward!O111+(-'Swap - Encargos'!F28-'Swap - Encargos'!$M28-'Swap - Encargos'!$L28)+('Swap - Encargos'!AB28)</f>
        <v>195</v>
      </c>
      <c r="P111" s="4">
        <f>Forward!P111+(-'Swap - Encargos'!G28-'Swap - Encargos'!$M28-'Swap - Encargos'!$L28)+('Swap - Encargos'!AC28)</f>
        <v>185</v>
      </c>
      <c r="Q111" s="4">
        <f>Forward!Q111+(-'Swap - Encargos'!H28-'Swap - Encargos'!$M28-'Swap - Encargos'!$L28)+('Swap - Encargos'!AD28)</f>
        <v>177</v>
      </c>
      <c r="R111" s="4">
        <f>Forward!R111+(-'Swap - Encargos'!I28-'Swap - Encargos'!$M28-'Swap - Encargos'!$L28)+('Swap - Encargos'!AE28)</f>
        <v>171</v>
      </c>
      <c r="S111" s="4">
        <f>Forward!S111+(-'Swap - Encargos'!J28-'Swap - Encargos'!$M28-'Swap - Encargos'!$L28)+('Swap - Encargos'!AF28)</f>
        <v>167</v>
      </c>
      <c r="T111" s="4">
        <f>Forward!T111+(-'Swap - Encargos'!K28-'Swap - Encargos'!$M28-'Swap - Encargos'!$L28)+('Swap - Encargos'!AG28)</f>
        <v>162</v>
      </c>
      <c r="U111" s="4">
        <f>Forward!U111</f>
        <v>0</v>
      </c>
      <c r="V111" s="6"/>
      <c r="W111" s="20">
        <f t="shared" si="0"/>
        <v>179.55555555555554</v>
      </c>
      <c r="X111" s="20">
        <f t="shared" si="1"/>
        <v>173.86565656565659</v>
      </c>
      <c r="Y111" s="23">
        <f t="shared" si="2"/>
        <v>179.9</v>
      </c>
      <c r="Z111" s="23">
        <f t="shared" si="3"/>
        <v>170.69818181818184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166.94444444444446</v>
      </c>
      <c r="AJ111" s="9">
        <f t="shared" si="8"/>
        <v>0.48180214846881519</v>
      </c>
      <c r="AK111" s="9">
        <f t="shared" si="9"/>
        <v>0.48180214846881519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Encargos'!$M29-'Swap - Encargos'!$L29)+('Swap - Encargos'!Z29)</f>
        <v>148</v>
      </c>
      <c r="N112" s="4">
        <f>Forward!N112+(-'Swap - Encargos'!E29-'Swap - Encargos'!$M29-'Swap - Encargos'!$L29)+('Swap - Encargos'!AA29)</f>
        <v>180</v>
      </c>
      <c r="O112" s="4">
        <f>Forward!O112+(-'Swap - Encargos'!F29-'Swap - Encargos'!$M29-'Swap - Encargos'!$L29)+('Swap - Encargos'!AB29)</f>
        <v>177</v>
      </c>
      <c r="P112" s="4">
        <f>Forward!P112+(-'Swap - Encargos'!G29-'Swap - Encargos'!$M29-'Swap - Encargos'!$L29)+('Swap - Encargos'!AC29)</f>
        <v>168</v>
      </c>
      <c r="Q112" s="4">
        <f>Forward!Q112+(-'Swap - Encargos'!H29-'Swap - Encargos'!$M29-'Swap - Encargos'!$L29)+('Swap - Encargos'!AD29)</f>
        <v>173</v>
      </c>
      <c r="R112" s="4">
        <f>Forward!R112+(-'Swap - Encargos'!I29-'Swap - Encargos'!$M29-'Swap - Encargos'!$L29)+('Swap - Encargos'!AE29)</f>
        <v>172</v>
      </c>
      <c r="S112" s="4">
        <f>Forward!S112+(-'Swap - Encargos'!J29-'Swap - Encargos'!$M29-'Swap - Encargos'!$L29)+('Swap - Encargos'!AF29)</f>
        <v>169</v>
      </c>
      <c r="T112" s="4">
        <f>Forward!T112+(-'Swap - Encargos'!K29-'Swap - Encargos'!$M29-'Swap - Encargos'!$L29)+('Swap - Encargos'!AG29)</f>
        <v>162</v>
      </c>
      <c r="U112" s="4">
        <f>Forward!U112</f>
        <v>0</v>
      </c>
      <c r="V112" s="6"/>
      <c r="W112" s="20">
        <f t="shared" si="0"/>
        <v>169.44444444444446</v>
      </c>
      <c r="X112" s="20">
        <f t="shared" si="1"/>
        <v>173.86565656565659</v>
      </c>
      <c r="Y112" s="23">
        <f t="shared" si="2"/>
        <v>170</v>
      </c>
      <c r="Z112" s="23">
        <f t="shared" si="3"/>
        <v>170.69818181818184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177.05555555555554</v>
      </c>
      <c r="AJ112" s="9">
        <f t="shared" si="8"/>
        <v>0.51098284431617758</v>
      </c>
      <c r="AK112" s="9">
        <f t="shared" si="9"/>
        <v>0.51098284431617758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Encargos'!$M30-'Swap - Encargos'!$L30)+('Swap - Encargos'!Z30)</f>
        <v>131</v>
      </c>
      <c r="N113" s="4">
        <f>Forward!N113+(-'Swap - Encargos'!E30-'Swap - Encargos'!$M30-'Swap - Encargos'!$L30)+('Swap - Encargos'!AA30)</f>
        <v>158</v>
      </c>
      <c r="O113" s="4">
        <f>Forward!O113+(-'Swap - Encargos'!F30-'Swap - Encargos'!$M30-'Swap - Encargos'!$L30)+('Swap - Encargos'!AB30)</f>
        <v>165</v>
      </c>
      <c r="P113" s="4">
        <f>Forward!P113+(-'Swap - Encargos'!G30-'Swap - Encargos'!$M30-'Swap - Encargos'!$L30)+('Swap - Encargos'!AC30)</f>
        <v>165</v>
      </c>
      <c r="Q113" s="4">
        <f>Forward!Q113+(-'Swap - Encargos'!H30-'Swap - Encargos'!$M30-'Swap - Encargos'!$L30)+('Swap - Encargos'!AD30)</f>
        <v>161</v>
      </c>
      <c r="R113" s="4">
        <f>Forward!R113+(-'Swap - Encargos'!I30-'Swap - Encargos'!$M30-'Swap - Encargos'!$L30)+('Swap - Encargos'!AE30)</f>
        <v>157</v>
      </c>
      <c r="S113" s="4">
        <f>Forward!S113+(-'Swap - Encargos'!J30-'Swap - Encargos'!$M30-'Swap - Encargos'!$L30)+('Swap - Encargos'!AF30)</f>
        <v>154</v>
      </c>
      <c r="T113" s="4">
        <f>Forward!T113+(-'Swap - Encargos'!K30-'Swap - Encargos'!$M30-'Swap - Encargos'!$L30)+('Swap - Encargos'!AG30)</f>
        <v>148</v>
      </c>
      <c r="U113" s="4">
        <f>Forward!U113</f>
        <v>0</v>
      </c>
      <c r="V113" s="6"/>
      <c r="W113" s="20">
        <f t="shared" si="0"/>
        <v>154.16666666666666</v>
      </c>
      <c r="X113" s="20">
        <f t="shared" si="1"/>
        <v>173.86565656565659</v>
      </c>
      <c r="Y113" s="23">
        <f t="shared" si="2"/>
        <v>157.30000000000001</v>
      </c>
      <c r="Z113" s="23">
        <f t="shared" si="3"/>
        <v>170.69818181818184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192.33333333333334</v>
      </c>
      <c r="AJ113" s="9">
        <f t="shared" si="8"/>
        <v>0.55507455507455505</v>
      </c>
      <c r="AK113" s="9">
        <f t="shared" si="9"/>
        <v>0.55507455507455505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Encargos'!$M31-'Swap - Encargos'!$L31)+('Swap - Encargos'!Z31)</f>
        <v>103</v>
      </c>
      <c r="N114" s="4">
        <f>Forward!N114+(-'Swap - Encargos'!E31-'Swap - Encargos'!$M31-'Swap - Encargos'!$L31)+('Swap - Encargos'!AA31)</f>
        <v>141</v>
      </c>
      <c r="O114" s="4">
        <f>Forward!O114+(-'Swap - Encargos'!F31-'Swap - Encargos'!$M31-'Swap - Encargos'!$L31)+('Swap - Encargos'!AB31)</f>
        <v>157</v>
      </c>
      <c r="P114" s="4">
        <f>Forward!P114+(-'Swap - Encargos'!G31-'Swap - Encargos'!$M31-'Swap - Encargos'!$L31)+('Swap - Encargos'!AC31)</f>
        <v>156</v>
      </c>
      <c r="Q114" s="4">
        <f>Forward!Q114+(-'Swap - Encargos'!H31-'Swap - Encargos'!$M31-'Swap - Encargos'!$L31)+('Swap - Encargos'!AD31)</f>
        <v>152</v>
      </c>
      <c r="R114" s="4">
        <f>Forward!R114+(-'Swap - Encargos'!I31-'Swap - Encargos'!$M31-'Swap - Encargos'!$L31)+('Swap - Encargos'!AE31)</f>
        <v>148</v>
      </c>
      <c r="S114" s="4">
        <f>Forward!S114+(-'Swap - Encargos'!J31-'Swap - Encargos'!$M31-'Swap - Encargos'!$L31)+('Swap - Encargos'!AF31)</f>
        <v>142</v>
      </c>
      <c r="T114" s="4">
        <f>Forward!T114+(-'Swap - Encargos'!K31-'Swap - Encargos'!$M31-'Swap - Encargos'!$L31)+('Swap - Encargos'!AG31)</f>
        <v>140</v>
      </c>
      <c r="U114" s="4">
        <f>Forward!U114</f>
        <v>0</v>
      </c>
      <c r="V114" s="6"/>
      <c r="W114" s="20">
        <f t="shared" si="0"/>
        <v>139.55555555555554</v>
      </c>
      <c r="X114" s="20">
        <f t="shared" si="1"/>
        <v>173.86565656565659</v>
      </c>
      <c r="Y114" s="23">
        <f t="shared" si="2"/>
        <v>144.80000000000001</v>
      </c>
      <c r="Z114" s="23">
        <f t="shared" si="3"/>
        <v>170.69818181818184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206.94444444444446</v>
      </c>
      <c r="AJ114" s="9">
        <f t="shared" si="8"/>
        <v>0.59724226390893065</v>
      </c>
      <c r="AK114" s="9">
        <f t="shared" si="9"/>
        <v>0.59724226390893065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Encargos'!$M32-'Swap - Encargos'!$L32)+('Swap - Encargos'!Z32)</f>
        <v>159</v>
      </c>
      <c r="N115" s="4">
        <f>Forward!N115+(-'Swap - Encargos'!E32-'Swap - Encargos'!$M32-'Swap - Encargos'!$L32)+('Swap - Encargos'!AA32)</f>
        <v>174</v>
      </c>
      <c r="O115" s="4">
        <f>Forward!O115+(-'Swap - Encargos'!F32-'Swap - Encargos'!$M32-'Swap - Encargos'!$L32)+('Swap - Encargos'!AB32)</f>
        <v>171</v>
      </c>
      <c r="P115" s="4">
        <f>Forward!P115+(-'Swap - Encargos'!G32-'Swap - Encargos'!$M32-'Swap - Encargos'!$L32)+('Swap - Encargos'!AC32)</f>
        <v>163</v>
      </c>
      <c r="Q115" s="4">
        <f>Forward!Q115+(-'Swap - Encargos'!H32-'Swap - Encargos'!$M32-'Swap - Encargos'!$L32)+('Swap - Encargos'!AD32)</f>
        <v>162</v>
      </c>
      <c r="R115" s="4">
        <f>Forward!R115+(-'Swap - Encargos'!I32-'Swap - Encargos'!$M32-'Swap - Encargos'!$L32)+('Swap - Encargos'!AE32)</f>
        <v>157</v>
      </c>
      <c r="S115" s="4">
        <f>Forward!S115+(-'Swap - Encargos'!J32-'Swap - Encargos'!$M32-'Swap - Encargos'!$L32)+('Swap - Encargos'!AF32)</f>
        <v>152</v>
      </c>
      <c r="T115" s="4">
        <f>Forward!T115+(-'Swap - Encargos'!K32-'Swap - Encargos'!$M32-'Swap - Encargos'!$L32)+('Swap - Encargos'!AG32)</f>
        <v>148</v>
      </c>
      <c r="U115" s="4">
        <f>Forward!U115</f>
        <v>0</v>
      </c>
      <c r="V115" s="6"/>
      <c r="W115" s="20">
        <f t="shared" si="0"/>
        <v>168.55555555555554</v>
      </c>
      <c r="X115" s="20">
        <f t="shared" si="1"/>
        <v>173.86565656565659</v>
      </c>
      <c r="Y115" s="23">
        <f t="shared" si="2"/>
        <v>165.63333333333333</v>
      </c>
      <c r="Z115" s="23">
        <f t="shared" si="3"/>
        <v>170.69818181818184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177.94444444444446</v>
      </c>
      <c r="AJ115" s="9">
        <f t="shared" si="8"/>
        <v>0.51354818021484694</v>
      </c>
      <c r="AK115" s="9">
        <f t="shared" si="9"/>
        <v>0.51354818021484694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Encargos'!$M33-'Swap - Encargos'!$L33)+('Swap - Encargos'!Z33)</f>
        <v>217</v>
      </c>
      <c r="N116" s="4">
        <f>Forward!N116+(-'Swap - Encargos'!E33-'Swap - Encargos'!$M33-'Swap - Encargos'!$L33)+('Swap - Encargos'!AA33)</f>
        <v>195</v>
      </c>
      <c r="O116" s="4">
        <f>Forward!O116+(-'Swap - Encargos'!F33-'Swap - Encargos'!$M33-'Swap - Encargos'!$L33)+('Swap - Encargos'!AB33)</f>
        <v>182</v>
      </c>
      <c r="P116" s="4">
        <f>Forward!P116+(-'Swap - Encargos'!G33-'Swap - Encargos'!$M33-'Swap - Encargos'!$L33)+('Swap - Encargos'!AC33)</f>
        <v>165</v>
      </c>
      <c r="Q116" s="4">
        <f>Forward!Q116+(-'Swap - Encargos'!H33-'Swap - Encargos'!$M33-'Swap - Encargos'!$L33)+('Swap - Encargos'!AD33)</f>
        <v>162</v>
      </c>
      <c r="R116" s="4">
        <f>Forward!R116+(-'Swap - Encargos'!I33-'Swap - Encargos'!$M33-'Swap - Encargos'!$L33)+('Swap - Encargos'!AE33)</f>
        <v>156</v>
      </c>
      <c r="S116" s="4">
        <f>Forward!S116+(-'Swap - Encargos'!J33-'Swap - Encargos'!$M33-'Swap - Encargos'!$L33)+('Swap - Encargos'!AF33)</f>
        <v>154</v>
      </c>
      <c r="T116" s="4">
        <f>Forward!T116+(-'Swap - Encargos'!K33-'Swap - Encargos'!$M33-'Swap - Encargos'!$L33)+('Swap - Encargos'!AG33)</f>
        <v>146</v>
      </c>
      <c r="U116" s="4">
        <f>Forward!U116</f>
        <v>0</v>
      </c>
      <c r="V116" s="6"/>
      <c r="W116" s="20">
        <f t="shared" si="0"/>
        <v>189.33333333333334</v>
      </c>
      <c r="X116" s="20">
        <f t="shared" si="1"/>
        <v>173.86565656565659</v>
      </c>
      <c r="Y116" s="23">
        <f t="shared" si="2"/>
        <v>178.1</v>
      </c>
      <c r="Z116" s="23">
        <f t="shared" si="3"/>
        <v>170.69818181818184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157.16666666666666</v>
      </c>
      <c r="AJ116" s="9">
        <f t="shared" si="8"/>
        <v>0.45358345358345353</v>
      </c>
      <c r="AK116" s="9">
        <f t="shared" si="9"/>
        <v>0.45358345358345353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Encargos'!$M34-'Swap - Encargos'!$L34)+('Swap - Encargos'!Z34)</f>
        <v>167</v>
      </c>
      <c r="N117" s="4">
        <f>Forward!N117+(-'Swap - Encargos'!E34-'Swap - Encargos'!$M34-'Swap - Encargos'!$L34)+('Swap - Encargos'!AA34)</f>
        <v>185</v>
      </c>
      <c r="O117" s="4">
        <f>Forward!O117+(-'Swap - Encargos'!F34-'Swap - Encargos'!$M34-'Swap - Encargos'!$L34)+('Swap - Encargos'!AB34)</f>
        <v>176</v>
      </c>
      <c r="P117" s="4">
        <f>Forward!P117+(-'Swap - Encargos'!G34-'Swap - Encargos'!$M34-'Swap - Encargos'!$L34)+('Swap - Encargos'!AC34)</f>
        <v>165</v>
      </c>
      <c r="Q117" s="4">
        <f>Forward!Q117+(-'Swap - Encargos'!H34-'Swap - Encargos'!$M34-'Swap - Encargos'!$L34)+('Swap - Encargos'!AD34)</f>
        <v>157</v>
      </c>
      <c r="R117" s="4">
        <f>Forward!R117+(-'Swap - Encargos'!I34-'Swap - Encargos'!$M34-'Swap - Encargos'!$L34)+('Swap - Encargos'!AE34)</f>
        <v>154</v>
      </c>
      <c r="S117" s="4">
        <f>Forward!S117+(-'Swap - Encargos'!J34-'Swap - Encargos'!$M34-'Swap - Encargos'!$L34)+('Swap - Encargos'!AF34)</f>
        <v>149</v>
      </c>
      <c r="T117" s="4">
        <f>Forward!T117+(-'Swap - Encargos'!K34-'Swap - Encargos'!$M34-'Swap - Encargos'!$L34)+('Swap - Encargos'!AG34)</f>
        <v>148</v>
      </c>
      <c r="U117" s="4">
        <f>Forward!U117</f>
        <v>0</v>
      </c>
      <c r="V117" s="6"/>
      <c r="W117" s="20">
        <f t="shared" si="0"/>
        <v>175.61111111111111</v>
      </c>
      <c r="X117" s="20">
        <f t="shared" si="1"/>
        <v>173.86565656565659</v>
      </c>
      <c r="Y117" s="23">
        <f t="shared" si="2"/>
        <v>168.48333333333332</v>
      </c>
      <c r="Z117" s="23">
        <f t="shared" si="3"/>
        <v>170.69818181818184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170.88888888888889</v>
      </c>
      <c r="AJ117" s="9">
        <f t="shared" si="8"/>
        <v>0.49318582651915982</v>
      </c>
      <c r="AK117" s="9">
        <f t="shared" si="9"/>
        <v>0.49318582651915982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Encargos'!$M35-'Swap - Encargos'!$L35)+('Swap - Encargos'!Z35)</f>
        <v>211</v>
      </c>
      <c r="N118" s="4">
        <f>Forward!N118+(-'Swap - Encargos'!E35-'Swap - Encargos'!$M35-'Swap - Encargos'!$L35)+('Swap - Encargos'!AA35)</f>
        <v>190</v>
      </c>
      <c r="O118" s="4">
        <f>Forward!O118+(-'Swap - Encargos'!F35-'Swap - Encargos'!$M35-'Swap - Encargos'!$L35)+('Swap - Encargos'!AB35)</f>
        <v>183</v>
      </c>
      <c r="P118" s="4">
        <f>Forward!P118+(-'Swap - Encargos'!G35-'Swap - Encargos'!$M35-'Swap - Encargos'!$L35)+('Swap - Encargos'!AC35)</f>
        <v>169</v>
      </c>
      <c r="Q118" s="4">
        <f>Forward!Q118+(-'Swap - Encargos'!H35-'Swap - Encargos'!$M35-'Swap - Encargos'!$L35)+('Swap - Encargos'!AD35)</f>
        <v>161</v>
      </c>
      <c r="R118" s="4">
        <f>Forward!R118+(-'Swap - Encargos'!I35-'Swap - Encargos'!$M35-'Swap - Encargos'!$L35)+('Swap - Encargos'!AE35)</f>
        <v>156</v>
      </c>
      <c r="S118" s="4">
        <f>Forward!S118+(-'Swap - Encargos'!J35-'Swap - Encargos'!$M35-'Swap - Encargos'!$L35)+('Swap - Encargos'!AF35)</f>
        <v>153</v>
      </c>
      <c r="T118" s="4">
        <f>Forward!T118+(-'Swap - Encargos'!K35-'Swap - Encargos'!$M35-'Swap - Encargos'!$L35)+('Swap - Encargos'!AG35)</f>
        <v>150</v>
      </c>
      <c r="U118" s="4">
        <f>Forward!U118</f>
        <v>0</v>
      </c>
      <c r="V118" s="6"/>
      <c r="W118" s="20">
        <f t="shared" si="0"/>
        <v>185.33333333333334</v>
      </c>
      <c r="X118" s="20">
        <f t="shared" si="1"/>
        <v>173.86565656565659</v>
      </c>
      <c r="Y118" s="23">
        <f t="shared" si="2"/>
        <v>175.46666666666667</v>
      </c>
      <c r="Z118" s="23">
        <f t="shared" si="3"/>
        <v>170.69818181818184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161.16666666666666</v>
      </c>
      <c r="AJ118" s="9">
        <f t="shared" si="8"/>
        <v>0.46512746512746511</v>
      </c>
      <c r="AK118" s="9">
        <f t="shared" si="9"/>
        <v>0.46512746512746511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Encargos'!$M36-'Swap - Encargos'!$L36)+('Swap - Encargos'!Z36)</f>
        <v>267</v>
      </c>
      <c r="N119" s="4">
        <f>Forward!N119+(-'Swap - Encargos'!E36-'Swap - Encargos'!$M36-'Swap - Encargos'!$L36)+('Swap - Encargos'!AA36)</f>
        <v>202</v>
      </c>
      <c r="O119" s="4">
        <f>Forward!O119+(-'Swap - Encargos'!F36-'Swap - Encargos'!$M36-'Swap - Encargos'!$L36)+('Swap - Encargos'!AB36)</f>
        <v>179</v>
      </c>
      <c r="P119" s="4">
        <f>Forward!P119+(-'Swap - Encargos'!G36-'Swap - Encargos'!$M36-'Swap - Encargos'!$L36)+('Swap - Encargos'!AC36)</f>
        <v>161</v>
      </c>
      <c r="Q119" s="4">
        <f>Forward!Q119+(-'Swap - Encargos'!H36-'Swap - Encargos'!$M36-'Swap - Encargos'!$L36)+('Swap - Encargos'!AD36)</f>
        <v>162</v>
      </c>
      <c r="R119" s="4">
        <f>Forward!R119+(-'Swap - Encargos'!I36-'Swap - Encargos'!$M36-'Swap - Encargos'!$L36)+('Swap - Encargos'!AE36)</f>
        <v>155</v>
      </c>
      <c r="S119" s="4">
        <f>Forward!S119+(-'Swap - Encargos'!J36-'Swap - Encargos'!$M36-'Swap - Encargos'!$L36)+('Swap - Encargos'!AF36)</f>
        <v>153</v>
      </c>
      <c r="T119" s="4">
        <f>Forward!T119+(-'Swap - Encargos'!K36-'Swap - Encargos'!$M36-'Swap - Encargos'!$L36)+('Swap - Encargos'!AG36)</f>
        <v>149</v>
      </c>
      <c r="U119" s="4">
        <f>Forward!U119</f>
        <v>0</v>
      </c>
      <c r="V119" s="6"/>
      <c r="W119" s="20">
        <f t="shared" si="0"/>
        <v>189.5</v>
      </c>
      <c r="X119" s="20">
        <f t="shared" si="1"/>
        <v>173.86565656565659</v>
      </c>
      <c r="Y119" s="23">
        <f t="shared" si="2"/>
        <v>177.4</v>
      </c>
      <c r="Z119" s="23">
        <f t="shared" si="3"/>
        <v>170.69818181818184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157</v>
      </c>
      <c r="AJ119" s="9">
        <f t="shared" si="8"/>
        <v>0.45310245310245312</v>
      </c>
      <c r="AK119" s="9">
        <f t="shared" si="9"/>
        <v>0.45310245310245312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Encargos'!$M37-'Swap - Encargos'!$L37)+('Swap - Encargos'!Z37)</f>
        <v>232</v>
      </c>
      <c r="N120" s="4">
        <f>Forward!N120+(-'Swap - Encargos'!E37-'Swap - Encargos'!$M37-'Swap - Encargos'!$L37)+('Swap - Encargos'!AA37)</f>
        <v>135</v>
      </c>
      <c r="O120" s="4">
        <f>Forward!O120+(-'Swap - Encargos'!F37-'Swap - Encargos'!$M37-'Swap - Encargos'!$L37)+('Swap - Encargos'!AB37)</f>
        <v>167</v>
      </c>
      <c r="P120" s="4">
        <f>Forward!P120+(-'Swap - Encargos'!G37-'Swap - Encargos'!$M37-'Swap - Encargos'!$L37)+('Swap - Encargos'!AC37)</f>
        <v>164</v>
      </c>
      <c r="Q120" s="4">
        <f>Forward!Q120+(-'Swap - Encargos'!H37-'Swap - Encargos'!$M37-'Swap - Encargos'!$L37)+('Swap - Encargos'!AD37)</f>
        <v>158</v>
      </c>
      <c r="R120" s="4">
        <f>Forward!R120+(-'Swap - Encargos'!I37-'Swap - Encargos'!$M37-'Swap - Encargos'!$L37)+('Swap - Encargos'!AE37)</f>
        <v>152</v>
      </c>
      <c r="S120" s="4">
        <f>Forward!S120+(-'Swap - Encargos'!J37-'Swap - Encargos'!$M37-'Swap - Encargos'!$L37)+('Swap - Encargos'!AF37)</f>
        <v>148</v>
      </c>
      <c r="T120" s="4">
        <f>Forward!T120+(-'Swap - Encargos'!K37-'Swap - Encargos'!$M37-'Swap - Encargos'!$L37)+('Swap - Encargos'!AG37)</f>
        <v>144</v>
      </c>
      <c r="U120" s="4">
        <f>Forward!U120</f>
        <v>0</v>
      </c>
      <c r="V120" s="6"/>
      <c r="W120" s="20">
        <f t="shared" si="0"/>
        <v>159.11111111111111</v>
      </c>
      <c r="X120" s="20">
        <f t="shared" si="1"/>
        <v>173.86565656565659</v>
      </c>
      <c r="Y120" s="23">
        <f t="shared" si="2"/>
        <v>157.86666666666667</v>
      </c>
      <c r="Z120" s="23">
        <f t="shared" si="3"/>
        <v>170.69818181818184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187.38888888888889</v>
      </c>
      <c r="AJ120" s="9">
        <f t="shared" si="8"/>
        <v>0.54080487413820744</v>
      </c>
      <c r="AK120" s="9">
        <f t="shared" si="9"/>
        <v>0.54080487413820744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Encargos'!$M38-'Swap - Encargos'!$L38)+('Swap - Encargos'!Z38)</f>
        <v>103</v>
      </c>
      <c r="N121" s="4">
        <f>Forward!N121+(-'Swap - Encargos'!E38-'Swap - Encargos'!$M38-'Swap - Encargos'!$L38)+('Swap - Encargos'!AA38)</f>
        <v>147</v>
      </c>
      <c r="O121" s="4">
        <f>Forward!O121+(-'Swap - Encargos'!F38-'Swap - Encargos'!$M38-'Swap - Encargos'!$L38)+('Swap - Encargos'!AB38)</f>
        <v>167</v>
      </c>
      <c r="P121" s="4">
        <f>Forward!P121+(-'Swap - Encargos'!G38-'Swap - Encargos'!$M38-'Swap - Encargos'!$L38)+('Swap - Encargos'!AC38)</f>
        <v>171</v>
      </c>
      <c r="Q121" s="4">
        <f>Forward!Q121+(-'Swap - Encargos'!H38-'Swap - Encargos'!$M38-'Swap - Encargos'!$L38)+('Swap - Encargos'!AD38)</f>
        <v>161</v>
      </c>
      <c r="R121" s="4">
        <f>Forward!R121+(-'Swap - Encargos'!I38-'Swap - Encargos'!$M38-'Swap - Encargos'!$L38)+('Swap - Encargos'!AE38)</f>
        <v>160</v>
      </c>
      <c r="S121" s="4">
        <f>Forward!S121+(-'Swap - Encargos'!J38-'Swap - Encargos'!$M38-'Swap - Encargos'!$L38)+('Swap - Encargos'!AF38)</f>
        <v>156</v>
      </c>
      <c r="T121" s="4">
        <f>Forward!T121+(-'Swap - Encargos'!K38-'Swap - Encargos'!$M38-'Swap - Encargos'!$L38)+('Swap - Encargos'!AG38)</f>
        <v>154</v>
      </c>
      <c r="U121" s="4">
        <f>Forward!U121</f>
        <v>0</v>
      </c>
      <c r="V121" s="6"/>
      <c r="W121" s="20">
        <f t="shared" si="0"/>
        <v>159.77777777777777</v>
      </c>
      <c r="X121" s="20">
        <f t="shared" si="1"/>
        <v>173.86565656565659</v>
      </c>
      <c r="Y121" s="23">
        <f t="shared" si="2"/>
        <v>160.25</v>
      </c>
      <c r="Z121" s="23">
        <f t="shared" si="3"/>
        <v>170.69818181818184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186.72222222222223</v>
      </c>
      <c r="AJ121" s="9">
        <f t="shared" si="8"/>
        <v>0.53888087221420555</v>
      </c>
      <c r="AK121" s="9">
        <f t="shared" si="9"/>
        <v>0.53888087221420555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Encargos'!$M39-'Swap - Encargos'!$L39)+('Swap - Encargos'!AA39)</f>
        <v>143</v>
      </c>
      <c r="O122" s="4">
        <f>Forward!O122+(-'Swap - Encargos'!F39-'Swap - Encargos'!$M39-'Swap - Encargos'!$L39)+('Swap - Encargos'!AB39)</f>
        <v>180</v>
      </c>
      <c r="P122" s="4">
        <f>Forward!P122+(-'Swap - Encargos'!G39-'Swap - Encargos'!$M39-'Swap - Encargos'!$L39)+('Swap - Encargos'!AC39)</f>
        <v>163</v>
      </c>
      <c r="Q122" s="4">
        <f>Forward!Q122+(-'Swap - Encargos'!H39-'Swap - Encargos'!$M39-'Swap - Encargos'!$L39)+('Swap - Encargos'!AD39)</f>
        <v>155</v>
      </c>
      <c r="R122" s="4">
        <f>Forward!R122+(-'Swap - Encargos'!I39-'Swap - Encargos'!$M39-'Swap - Encargos'!$L39)+('Swap - Encargos'!AE39)</f>
        <v>154</v>
      </c>
      <c r="S122" s="4">
        <f>Forward!S122+(-'Swap - Encargos'!J39-'Swap - Encargos'!$M39-'Swap - Encargos'!$L39)+('Swap - Encargos'!AF39)</f>
        <v>152</v>
      </c>
      <c r="T122" s="4">
        <f>Forward!T122+(-'Swap - Encargos'!K39-'Swap - Encargos'!$M39-'Swap - Encargos'!$L39)+('Swap - Encargos'!AG39)</f>
        <v>148</v>
      </c>
      <c r="U122" s="4">
        <f>Forward!U122</f>
        <v>0</v>
      </c>
      <c r="V122" s="6"/>
      <c r="W122" s="20">
        <f t="shared" si="0"/>
        <v>162</v>
      </c>
      <c r="X122" s="20">
        <f t="shared" si="1"/>
        <v>173.86565656565659</v>
      </c>
      <c r="Y122" s="23">
        <f t="shared" si="2"/>
        <v>159</v>
      </c>
      <c r="Z122" s="23">
        <f t="shared" si="3"/>
        <v>170.69818181818184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216.3</v>
      </c>
      <c r="AJ122" s="9">
        <f t="shared" si="8"/>
        <v>0.57176843774781916</v>
      </c>
      <c r="AK122" s="9">
        <f t="shared" si="9"/>
        <v>0.57176843774781916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Encargos'!$M40-'Swap - Encargos'!$L40)+('Swap - Encargos'!AA40)</f>
        <v>199</v>
      </c>
      <c r="O123" s="4">
        <f>Forward!O123+(-'Swap - Encargos'!F40-'Swap - Encargos'!$M40-'Swap - Encargos'!$L40)+('Swap - Encargos'!AB40)</f>
        <v>193</v>
      </c>
      <c r="P123" s="4">
        <f>Forward!P123+(-'Swap - Encargos'!G40-'Swap - Encargos'!$M40-'Swap - Encargos'!$L40)+('Swap - Encargos'!AC40)</f>
        <v>178</v>
      </c>
      <c r="Q123" s="4">
        <f>Forward!Q123+(-'Swap - Encargos'!H40-'Swap - Encargos'!$M40-'Swap - Encargos'!$L40)+('Swap - Encargos'!AD40)</f>
        <v>166</v>
      </c>
      <c r="R123" s="4">
        <f>Forward!R123+(-'Swap - Encargos'!I40-'Swap - Encargos'!$M40-'Swap - Encargos'!$L40)+('Swap - Encargos'!AE40)</f>
        <v>160</v>
      </c>
      <c r="S123" s="4">
        <f>Forward!S123+(-'Swap - Encargos'!J40-'Swap - Encargos'!$M40-'Swap - Encargos'!$L40)+('Swap - Encargos'!AF40)</f>
        <v>157</v>
      </c>
      <c r="T123" s="4">
        <f>Forward!T123+(-'Swap - Encargos'!K40-'Swap - Encargos'!$M40-'Swap - Encargos'!$L40)+('Swap - Encargos'!AG40)</f>
        <v>148</v>
      </c>
      <c r="U123" s="4">
        <f>Forward!U123</f>
        <v>0</v>
      </c>
      <c r="V123" s="6"/>
      <c r="W123" s="20">
        <f t="shared" si="0"/>
        <v>189.08333333333334</v>
      </c>
      <c r="X123" s="20">
        <f t="shared" si="1"/>
        <v>173.86565656565659</v>
      </c>
      <c r="Y123" s="23">
        <f t="shared" si="2"/>
        <v>178.5</v>
      </c>
      <c r="Z123" s="23">
        <f t="shared" si="3"/>
        <v>170.69818181818184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189.21666666666667</v>
      </c>
      <c r="AJ123" s="9">
        <f t="shared" si="8"/>
        <v>0.50017622698035069</v>
      </c>
      <c r="AK123" s="9">
        <f t="shared" si="9"/>
        <v>0.50017622698035069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Encargos'!$M41-'Swap - Encargos'!$L41)+('Swap - Encargos'!AA41)</f>
        <v>269</v>
      </c>
      <c r="O124" s="4">
        <f>Forward!O124+(-'Swap - Encargos'!F41-'Swap - Encargos'!$M41-'Swap - Encargos'!$L41)+('Swap - Encargos'!AB41)</f>
        <v>218</v>
      </c>
      <c r="P124" s="4">
        <f>Forward!P124+(-'Swap - Encargos'!G41-'Swap - Encargos'!$M41-'Swap - Encargos'!$L41)+('Swap - Encargos'!AC41)</f>
        <v>178</v>
      </c>
      <c r="Q124" s="4">
        <f>Forward!Q124+(-'Swap - Encargos'!H41-'Swap - Encargos'!$M41-'Swap - Encargos'!$L41)+('Swap - Encargos'!AD41)</f>
        <v>170</v>
      </c>
      <c r="R124" s="4">
        <f>Forward!R124+(-'Swap - Encargos'!I41-'Swap - Encargos'!$M41-'Swap - Encargos'!$L41)+('Swap - Encargos'!AE41)</f>
        <v>170</v>
      </c>
      <c r="S124" s="4">
        <f>Forward!S124+(-'Swap - Encargos'!J41-'Swap - Encargos'!$M41-'Swap - Encargos'!$L41)+('Swap - Encargos'!AF41)</f>
        <v>169</v>
      </c>
      <c r="T124" s="4">
        <f>Forward!T124+(-'Swap - Encargos'!K41-'Swap - Encargos'!$M41-'Swap - Encargos'!$L41)+('Swap - Encargos'!AG41)</f>
        <v>156</v>
      </c>
      <c r="U124" s="4">
        <f>Forward!U124</f>
        <v>0</v>
      </c>
      <c r="V124" s="6"/>
      <c r="W124" s="20">
        <f t="shared" si="0"/>
        <v>216.16666666666666</v>
      </c>
      <c r="X124" s="20">
        <f t="shared" si="1"/>
        <v>173.86565656565659</v>
      </c>
      <c r="Y124" s="23">
        <f t="shared" si="2"/>
        <v>197.66666666666666</v>
      </c>
      <c r="Z124" s="23">
        <f t="shared" si="3"/>
        <v>170.69818181818184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162.13333333333335</v>
      </c>
      <c r="AJ124" s="9">
        <f t="shared" si="8"/>
        <v>0.42858401621288222</v>
      </c>
      <c r="AK124" s="9">
        <f t="shared" si="9"/>
        <v>0.42858401621288222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Encargos'!$M42-'Swap - Encargos'!$L42)+('Swap - Encargos'!AA42)</f>
        <v>273</v>
      </c>
      <c r="O125" s="4">
        <f>Forward!O125+(-'Swap - Encargos'!F42-'Swap - Encargos'!$M42-'Swap - Encargos'!$L42)+('Swap - Encargos'!AB42)</f>
        <v>220</v>
      </c>
      <c r="P125" s="4">
        <f>Forward!P125+(-'Swap - Encargos'!G42-'Swap - Encargos'!$M42-'Swap - Encargos'!$L42)+('Swap - Encargos'!AC42)</f>
        <v>173</v>
      </c>
      <c r="Q125" s="4">
        <f>Forward!Q125+(-'Swap - Encargos'!H42-'Swap - Encargos'!$M42-'Swap - Encargos'!$L42)+('Swap - Encargos'!AD42)</f>
        <v>162</v>
      </c>
      <c r="R125" s="4">
        <f>Forward!R125+(-'Swap - Encargos'!I42-'Swap - Encargos'!$M42-'Swap - Encargos'!$L42)+('Swap - Encargos'!AE42)</f>
        <v>171</v>
      </c>
      <c r="S125" s="4">
        <f>Forward!S125+(-'Swap - Encargos'!J42-'Swap - Encargos'!$M42-'Swap - Encargos'!$L42)+('Swap - Encargos'!AF42)</f>
        <v>170</v>
      </c>
      <c r="T125" s="4">
        <f>Forward!T125+(-'Swap - Encargos'!K42-'Swap - Encargos'!$M42-'Swap - Encargos'!$L42)+('Swap - Encargos'!AG42)</f>
        <v>163</v>
      </c>
      <c r="U125" s="4">
        <f>Forward!U125</f>
        <v>0</v>
      </c>
      <c r="V125" s="6"/>
      <c r="W125" s="20">
        <f t="shared" si="0"/>
        <v>212.75</v>
      </c>
      <c r="X125" s="20">
        <f t="shared" si="1"/>
        <v>173.86565656565659</v>
      </c>
      <c r="Y125" s="23">
        <f t="shared" si="2"/>
        <v>194.65</v>
      </c>
      <c r="Z125" s="23">
        <f t="shared" si="3"/>
        <v>170.69818181818184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165.55</v>
      </c>
      <c r="AJ125" s="9">
        <f t="shared" si="8"/>
        <v>0.43761564895585514</v>
      </c>
      <c r="AK125" s="9">
        <f t="shared" si="9"/>
        <v>0.43761564895585514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Encargos'!$M43-'Swap - Encargos'!$L43)+('Swap - Encargos'!AA43)</f>
        <v>290</v>
      </c>
      <c r="O126" s="4">
        <f>Forward!O126+(-'Swap - Encargos'!F43-'Swap - Encargos'!$M43-'Swap - Encargos'!$L43)+('Swap - Encargos'!AB43)</f>
        <v>226</v>
      </c>
      <c r="P126" s="4">
        <f>Forward!P126+(-'Swap - Encargos'!G43-'Swap - Encargos'!$M43-'Swap - Encargos'!$L43)+('Swap - Encargos'!AC43)</f>
        <v>175</v>
      </c>
      <c r="Q126" s="4">
        <f>Forward!Q126+(-'Swap - Encargos'!H43-'Swap - Encargos'!$M43-'Swap - Encargos'!$L43)+('Swap - Encargos'!AD43)</f>
        <v>164</v>
      </c>
      <c r="R126" s="4">
        <f>Forward!R126+(-'Swap - Encargos'!I43-'Swap - Encargos'!$M43-'Swap - Encargos'!$L43)+('Swap - Encargos'!AE43)</f>
        <v>170</v>
      </c>
      <c r="S126" s="4">
        <f>Forward!S126+(-'Swap - Encargos'!J43-'Swap - Encargos'!$M43-'Swap - Encargos'!$L43)+('Swap - Encargos'!AF43)</f>
        <v>174</v>
      </c>
      <c r="T126" s="4">
        <f>Forward!T126+(-'Swap - Encargos'!K43-'Swap - Encargos'!$M43-'Swap - Encargos'!$L43)+('Swap - Encargos'!AG43)</f>
        <v>163</v>
      </c>
      <c r="U126" s="4">
        <f>Forward!U126</f>
        <v>0</v>
      </c>
      <c r="V126" s="6"/>
      <c r="W126" s="20">
        <f t="shared" si="0"/>
        <v>216.33333333333334</v>
      </c>
      <c r="X126" s="20">
        <f t="shared" si="1"/>
        <v>173.86565656565659</v>
      </c>
      <c r="Y126" s="23">
        <f t="shared" si="2"/>
        <v>197.26666666666668</v>
      </c>
      <c r="Z126" s="23">
        <f t="shared" si="3"/>
        <v>170.69818181818184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161.96666666666667</v>
      </c>
      <c r="AJ126" s="9">
        <f t="shared" si="8"/>
        <v>0.42814344876200544</v>
      </c>
      <c r="AK126" s="9">
        <f t="shared" si="9"/>
        <v>0.42814344876200544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Encargos'!$M44-'Swap - Encargos'!$L44)+('Swap - Encargos'!AA44)</f>
        <v>305</v>
      </c>
      <c r="O127" s="4">
        <f>Forward!O127+(-'Swap - Encargos'!F44-'Swap - Encargos'!$M44-'Swap - Encargos'!$L44)+('Swap - Encargos'!AB44)</f>
        <v>240</v>
      </c>
      <c r="P127" s="4">
        <f>Forward!P127+(-'Swap - Encargos'!G44-'Swap - Encargos'!$M44-'Swap - Encargos'!$L44)+('Swap - Encargos'!AC44)</f>
        <v>181</v>
      </c>
      <c r="Q127" s="4">
        <f>Forward!Q127+(-'Swap - Encargos'!H44-'Swap - Encargos'!$M44-'Swap - Encargos'!$L44)+('Swap - Encargos'!AD44)</f>
        <v>170</v>
      </c>
      <c r="R127" s="4">
        <f>Forward!R127+(-'Swap - Encargos'!I44-'Swap - Encargos'!$M44-'Swap - Encargos'!$L44)+('Swap - Encargos'!AE44)</f>
        <v>178</v>
      </c>
      <c r="S127" s="4">
        <f>Forward!S127+(-'Swap - Encargos'!J44-'Swap - Encargos'!$M44-'Swap - Encargos'!$L44)+('Swap - Encargos'!AF44)</f>
        <v>175</v>
      </c>
      <c r="T127" s="4">
        <f>Forward!T127+(-'Swap - Encargos'!K44-'Swap - Encargos'!$M44-'Swap - Encargos'!$L44)+('Swap - Encargos'!AG44)</f>
        <v>164</v>
      </c>
      <c r="U127" s="4">
        <f>Forward!U127</f>
        <v>0</v>
      </c>
      <c r="V127" s="6"/>
      <c r="W127" s="20">
        <f t="shared" si="0"/>
        <v>223.25</v>
      </c>
      <c r="X127" s="20">
        <f t="shared" si="1"/>
        <v>173.86565656565659</v>
      </c>
      <c r="Y127" s="23">
        <f t="shared" si="2"/>
        <v>203.96666666666667</v>
      </c>
      <c r="Z127" s="23">
        <f t="shared" si="3"/>
        <v>170.69818181818184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155.05000000000001</v>
      </c>
      <c r="AJ127" s="9">
        <f t="shared" si="8"/>
        <v>0.40985989955062124</v>
      </c>
      <c r="AK127" s="9">
        <f t="shared" si="9"/>
        <v>0.40985989955062124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Encargos'!$M45-'Swap - Encargos'!$L45)+('Swap - Encargos'!AA45)</f>
        <v>271</v>
      </c>
      <c r="O128" s="4">
        <f>Forward!O128+(-'Swap - Encargos'!F45-'Swap - Encargos'!$M45-'Swap - Encargos'!$L45)+('Swap - Encargos'!AB45)</f>
        <v>230</v>
      </c>
      <c r="P128" s="4">
        <f>Forward!P128+(-'Swap - Encargos'!G45-'Swap - Encargos'!$M45-'Swap - Encargos'!$L45)+('Swap - Encargos'!AC45)</f>
        <v>193</v>
      </c>
      <c r="Q128" s="4">
        <f>Forward!Q128+(-'Swap - Encargos'!H45-'Swap - Encargos'!$M45-'Swap - Encargos'!$L45)+('Swap - Encargos'!AD45)</f>
        <v>174</v>
      </c>
      <c r="R128" s="4">
        <f>Forward!R128+(-'Swap - Encargos'!I45-'Swap - Encargos'!$M45-'Swap - Encargos'!$L45)+('Swap - Encargos'!AE45)</f>
        <v>177</v>
      </c>
      <c r="S128" s="4">
        <f>Forward!S128+(-'Swap - Encargos'!J45-'Swap - Encargos'!$M45-'Swap - Encargos'!$L45)+('Swap - Encargos'!AF45)</f>
        <v>174</v>
      </c>
      <c r="T128" s="4">
        <f>Forward!T128+(-'Swap - Encargos'!K45-'Swap - Encargos'!$M45-'Swap - Encargos'!$L45)+('Swap - Encargos'!AG45)</f>
        <v>162</v>
      </c>
      <c r="U128" s="4">
        <f>Forward!U128</f>
        <v>0</v>
      </c>
      <c r="V128" s="6"/>
      <c r="W128" s="20">
        <f t="shared" si="0"/>
        <v>215.16666666666666</v>
      </c>
      <c r="X128" s="20">
        <f t="shared" si="1"/>
        <v>173.86565656565659</v>
      </c>
      <c r="Y128" s="23">
        <f t="shared" si="2"/>
        <v>199.3</v>
      </c>
      <c r="Z128" s="23">
        <f t="shared" si="3"/>
        <v>170.69818181818184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163.13333333333335</v>
      </c>
      <c r="AJ128" s="9">
        <f t="shared" si="8"/>
        <v>0.43122742091814259</v>
      </c>
      <c r="AK128" s="9">
        <f t="shared" si="9"/>
        <v>0.43122742091814259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Encargos'!$M46-'Swap - Encargos'!$L46)+('Swap - Encargos'!AA46)</f>
        <v>248</v>
      </c>
      <c r="O129" s="4">
        <f>Forward!O129+(-'Swap - Encargos'!F46-'Swap - Encargos'!$M46-'Swap - Encargos'!$L46)+('Swap - Encargos'!AB46)</f>
        <v>212</v>
      </c>
      <c r="P129" s="4">
        <f>Forward!P129+(-'Swap - Encargos'!G46-'Swap - Encargos'!$M46-'Swap - Encargos'!$L46)+('Swap - Encargos'!AC46)</f>
        <v>187</v>
      </c>
      <c r="Q129" s="4">
        <f>Forward!Q129+(-'Swap - Encargos'!H46-'Swap - Encargos'!$M46-'Swap - Encargos'!$L46)+('Swap - Encargos'!AD46)</f>
        <v>169</v>
      </c>
      <c r="R129" s="4">
        <f>Forward!R129+(-'Swap - Encargos'!I46-'Swap - Encargos'!$M46-'Swap - Encargos'!$L46)+('Swap - Encargos'!AE46)</f>
        <v>180</v>
      </c>
      <c r="S129" s="4">
        <f>Forward!S129+(-'Swap - Encargos'!J46-'Swap - Encargos'!$M46-'Swap - Encargos'!$L46)+('Swap - Encargos'!AF46)</f>
        <v>174</v>
      </c>
      <c r="T129" s="4">
        <f>Forward!T129+(-'Swap - Encargos'!K46-'Swap - Encargos'!$M46-'Swap - Encargos'!$L46)+('Swap - Encargos'!AG46)</f>
        <v>168</v>
      </c>
      <c r="U129" s="4">
        <f>Forward!U129</f>
        <v>0</v>
      </c>
      <c r="V129" s="6"/>
      <c r="W129" s="20">
        <f t="shared" si="0"/>
        <v>200.30555555555554</v>
      </c>
      <c r="X129" s="20">
        <f t="shared" si="1"/>
        <v>173.86565656565659</v>
      </c>
      <c r="Y129" s="23">
        <f t="shared" si="2"/>
        <v>190.56666666666666</v>
      </c>
      <c r="Z129" s="23">
        <f t="shared" si="3"/>
        <v>170.69818181818184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177.99444444444447</v>
      </c>
      <c r="AJ129" s="9">
        <f t="shared" si="8"/>
        <v>0.47051135195465099</v>
      </c>
      <c r="AK129" s="9">
        <f t="shared" si="9"/>
        <v>0.47051135195465099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Encargos'!$M47-'Swap - Encargos'!$L47)+('Swap - Encargos'!AA47)</f>
        <v>299</v>
      </c>
      <c r="O130" s="4">
        <f>Forward!O130+(-'Swap - Encargos'!F47-'Swap - Encargos'!$M47-'Swap - Encargos'!$L47)+('Swap - Encargos'!AB47)</f>
        <v>230</v>
      </c>
      <c r="P130" s="4">
        <f>Forward!P130+(-'Swap - Encargos'!G47-'Swap - Encargos'!$M47-'Swap - Encargos'!$L47)+('Swap - Encargos'!AC47)</f>
        <v>189</v>
      </c>
      <c r="Q130" s="4">
        <f>Forward!Q130+(-'Swap - Encargos'!H47-'Swap - Encargos'!$M47-'Swap - Encargos'!$L47)+('Swap - Encargos'!AD47)</f>
        <v>178</v>
      </c>
      <c r="R130" s="4">
        <f>Forward!R130+(-'Swap - Encargos'!I47-'Swap - Encargos'!$M47-'Swap - Encargos'!$L47)+('Swap - Encargos'!AE47)</f>
        <v>188</v>
      </c>
      <c r="S130" s="4">
        <f>Forward!S130+(-'Swap - Encargos'!J47-'Swap - Encargos'!$M47-'Swap - Encargos'!$L47)+('Swap - Encargos'!AF47)</f>
        <v>189</v>
      </c>
      <c r="T130" s="4">
        <f>Forward!T130+(-'Swap - Encargos'!K47-'Swap - Encargos'!$M47-'Swap - Encargos'!$L47)+('Swap - Encargos'!AG47)</f>
        <v>181</v>
      </c>
      <c r="U130" s="4">
        <f>Forward!U130</f>
        <v>0</v>
      </c>
      <c r="V130" s="6"/>
      <c r="W130" s="20">
        <f t="shared" si="0"/>
        <v>212.44444444444446</v>
      </c>
      <c r="X130" s="20">
        <f t="shared" si="1"/>
        <v>173.86565656565659</v>
      </c>
      <c r="Y130" s="23">
        <f t="shared" si="2"/>
        <v>202.13333333333333</v>
      </c>
      <c r="Z130" s="23">
        <f t="shared" si="3"/>
        <v>170.69818181818184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165.85555555555555</v>
      </c>
      <c r="AJ130" s="9">
        <f t="shared" si="8"/>
        <v>0.43842335594912912</v>
      </c>
      <c r="AK130" s="9">
        <f t="shared" si="9"/>
        <v>0.43842335594912912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Encargos'!$M48-'Swap - Encargos'!$L48)+('Swap - Encargos'!AA48)</f>
        <v>293</v>
      </c>
      <c r="O131" s="4">
        <f>Forward!O131+(-'Swap - Encargos'!F48-'Swap - Encargos'!$M48-'Swap - Encargos'!$L48)+('Swap - Encargos'!AB48)</f>
        <v>210</v>
      </c>
      <c r="P131" s="4">
        <f>Forward!P131+(-'Swap - Encargos'!G48-'Swap - Encargos'!$M48-'Swap - Encargos'!$L48)+('Swap - Encargos'!AC48)</f>
        <v>189</v>
      </c>
      <c r="Q131" s="4">
        <f>Forward!Q131+(-'Swap - Encargos'!H48-'Swap - Encargos'!$M48-'Swap - Encargos'!$L48)+('Swap - Encargos'!AD48)</f>
        <v>194</v>
      </c>
      <c r="R131" s="4">
        <f>Forward!R131+(-'Swap - Encargos'!I48-'Swap - Encargos'!$M48-'Swap - Encargos'!$L48)+('Swap - Encargos'!AE48)</f>
        <v>198</v>
      </c>
      <c r="S131" s="4">
        <f>Forward!S131+(-'Swap - Encargos'!J48-'Swap - Encargos'!$M48-'Swap - Encargos'!$L48)+('Swap - Encargos'!AF48)</f>
        <v>200</v>
      </c>
      <c r="T131" s="4">
        <f>Forward!T131+(-'Swap - Encargos'!K48-'Swap - Encargos'!$M48-'Swap - Encargos'!$L48)+('Swap - Encargos'!AG48)</f>
        <v>190</v>
      </c>
      <c r="U131" s="4">
        <f>Forward!U131</f>
        <v>0</v>
      </c>
      <c r="V131" s="6"/>
      <c r="W131" s="20">
        <f t="shared" si="0"/>
        <v>205.91666666666666</v>
      </c>
      <c r="X131" s="20">
        <f t="shared" si="1"/>
        <v>173.86565656565659</v>
      </c>
      <c r="Y131" s="23">
        <f t="shared" si="2"/>
        <v>202.85</v>
      </c>
      <c r="Z131" s="23">
        <f t="shared" si="3"/>
        <v>170.69818181818184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172.38333333333335</v>
      </c>
      <c r="AJ131" s="9">
        <f t="shared" si="8"/>
        <v>0.45567891444180109</v>
      </c>
      <c r="AK131" s="9">
        <f>IF(AJ131&gt;0,AJ131,0)</f>
        <v>0.45567891444180109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Encargos'!$M49-'Swap - Encargos'!$L49)+('Swap - Encargos'!AA49)</f>
        <v>265</v>
      </c>
      <c r="O132" s="4">
        <f>Forward!O132+(-'Swap - Encargos'!F49-'Swap - Encargos'!$M49-'Swap - Encargos'!$L49)+('Swap - Encargos'!AB49)</f>
        <v>206</v>
      </c>
      <c r="P132" s="4">
        <f>Forward!P132+(-'Swap - Encargos'!G49-'Swap - Encargos'!$M49-'Swap - Encargos'!$L49)+('Swap - Encargos'!AC49)</f>
        <v>184</v>
      </c>
      <c r="Q132" s="4">
        <f>Forward!Q132+(-'Swap - Encargos'!H49-'Swap - Encargos'!$M49-'Swap - Encargos'!$L49)+('Swap - Encargos'!AD49)</f>
        <v>189</v>
      </c>
      <c r="R132" s="4">
        <f>Forward!R132+(-'Swap - Encargos'!I49-'Swap - Encargos'!$M49-'Swap - Encargos'!$L49)+('Swap - Encargos'!AE49)</f>
        <v>188</v>
      </c>
      <c r="S132" s="4">
        <f>Forward!S132+(-'Swap - Encargos'!J49-'Swap - Encargos'!$M49-'Swap - Encargos'!$L49)+('Swap - Encargos'!AF49)</f>
        <v>195</v>
      </c>
      <c r="T132" s="4">
        <f>Forward!T132+(-'Swap - Encargos'!K49-'Swap - Encargos'!$M49-'Swap - Encargos'!$L49)+('Swap - Encargos'!AG49)</f>
        <v>186</v>
      </c>
      <c r="U132" s="4">
        <f>Forward!U132</f>
        <v>0</v>
      </c>
      <c r="V132" s="6"/>
      <c r="W132" s="20">
        <f t="shared" si="0"/>
        <v>197.22222222222223</v>
      </c>
      <c r="X132" s="20">
        <f t="shared" si="1"/>
        <v>173.86565656565659</v>
      </c>
      <c r="Y132" s="23">
        <f t="shared" si="2"/>
        <v>194.73333333333332</v>
      </c>
      <c r="Z132" s="23">
        <f t="shared" si="3"/>
        <v>170.69818181818184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181.07777777777778</v>
      </c>
      <c r="AJ132" s="9">
        <f t="shared" si="8"/>
        <v>0.4786618497958704</v>
      </c>
      <c r="AK132" s="9">
        <f>IF(AJ132&gt;0,AJ132,0)</f>
        <v>0.4786618497958704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Encargos'!$M50-'Swap - Encargos'!$L50)+('Swap - Encargos'!AA50)</f>
        <v>291</v>
      </c>
      <c r="O133" s="4">
        <f>Forward!O133+(-'Swap - Encargos'!F50-'Swap - Encargos'!$M50-'Swap - Encargos'!$L50)+('Swap - Encargos'!AB50)</f>
        <v>246</v>
      </c>
      <c r="P133" s="4">
        <f>Forward!P133+(-'Swap - Encargos'!G50-'Swap - Encargos'!$M50-'Swap - Encargos'!$L50)+('Swap - Encargos'!AC50)</f>
        <v>220</v>
      </c>
      <c r="Q133" s="4">
        <f>Forward!Q133+(-'Swap - Encargos'!H50-'Swap - Encargos'!$M50-'Swap - Encargos'!$L50)+('Swap - Encargos'!AD50)</f>
        <v>221</v>
      </c>
      <c r="R133" s="4">
        <f>Forward!R133+(-'Swap - Encargos'!I50-'Swap - Encargos'!$M50-'Swap - Encargos'!$L50)+('Swap - Encargos'!AE50)</f>
        <v>201</v>
      </c>
      <c r="S133" s="4">
        <f>Forward!S133+(-'Swap - Encargos'!J50-'Swap - Encargos'!$M50-'Swap - Encargos'!$L50)+('Swap - Encargos'!AF50)</f>
        <v>185</v>
      </c>
      <c r="T133" s="4">
        <f>Forward!T133+(-'Swap - Encargos'!K50-'Swap - Encargos'!$M50-'Swap - Encargos'!$L50)+('Swap - Encargos'!AG50)</f>
        <v>172</v>
      </c>
      <c r="U133" s="4">
        <f>Forward!U133</f>
        <v>0</v>
      </c>
      <c r="V133" s="6"/>
      <c r="W133" s="20">
        <f t="shared" si="0"/>
        <v>230.94444444444446</v>
      </c>
      <c r="X133" s="20">
        <f t="shared" si="1"/>
        <v>173.86565656565659</v>
      </c>
      <c r="Y133" s="23">
        <f t="shared" si="2"/>
        <v>216.36666666666667</v>
      </c>
      <c r="Z133" s="23">
        <f t="shared" si="3"/>
        <v>170.69818181818184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147.35555555555555</v>
      </c>
      <c r="AJ133" s="9">
        <f t="shared" si="8"/>
        <v>0.38952036890181219</v>
      </c>
      <c r="AK133" s="9">
        <f>IF(AJ133&gt;0,AJ133,0)</f>
        <v>0.38952036890181219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Encargos'!$M51-'Swap - Encargos'!$L51)+('Swap - Encargos'!AB51)</f>
        <v>312</v>
      </c>
      <c r="P134" s="4">
        <f>Forward!P134+(-'Swap - Encargos'!G51-'Swap - Encargos'!$M51-'Swap - Encargos'!$L51)+('Swap - Encargos'!AC51)</f>
        <v>247</v>
      </c>
      <c r="Q134" s="4">
        <f>Forward!Q134+(-'Swap - Encargos'!H51-'Swap - Encargos'!$M51-'Swap - Encargos'!$L51)+('Swap - Encargos'!AD51)</f>
        <v>239</v>
      </c>
      <c r="R134" s="4">
        <f>Forward!R134+(-'Swap - Encargos'!I51-'Swap - Encargos'!$M51-'Swap - Encargos'!$L51)+('Swap - Encargos'!AE51)</f>
        <v>224</v>
      </c>
      <c r="S134" s="4">
        <f>Forward!S134+(-'Swap - Encargos'!J51-'Swap - Encargos'!$M51-'Swap - Encargos'!$L51)+('Swap - Encargos'!AF51)</f>
        <v>195</v>
      </c>
      <c r="T134" s="4">
        <f>Forward!T134+(-'Swap - Encargos'!K51-'Swap - Encargos'!$M51-'Swap - Encargos'!$L51)+('Swap - Encargos'!AG51)</f>
        <v>185</v>
      </c>
      <c r="U134" s="4">
        <f>Forward!U134</f>
        <v>0</v>
      </c>
      <c r="V134" s="6"/>
      <c r="W134" s="20">
        <f t="shared" si="0"/>
        <v>266</v>
      </c>
      <c r="X134" s="20">
        <f t="shared" si="1"/>
        <v>173.86565656565659</v>
      </c>
      <c r="Y134" s="23">
        <f t="shared" si="2"/>
        <v>243.4</v>
      </c>
      <c r="Z134" s="23">
        <f t="shared" si="3"/>
        <v>170.69818181818184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124</v>
      </c>
      <c r="AJ134" s="9">
        <f t="shared" si="8"/>
        <v>0.31794871794871793</v>
      </c>
      <c r="AK134" s="9">
        <f>IF(AJ134&gt;0,AJ134,0)</f>
        <v>0.31794871794871793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Encargos'!$M52-'Swap - Encargos'!$L52)+('Swap - Encargos'!AB52)</f>
        <v>362</v>
      </c>
      <c r="P135" s="4">
        <f>Forward!P135+(-'Swap - Encargos'!G52-'Swap - Encargos'!$M52-'Swap - Encargos'!$L52)+('Swap - Encargos'!AC52)</f>
        <v>251</v>
      </c>
      <c r="Q135" s="4">
        <f>Forward!Q135+(-'Swap - Encargos'!H52-'Swap - Encargos'!$M52-'Swap - Encargos'!$L52)+('Swap - Encargos'!AD52)</f>
        <v>257</v>
      </c>
      <c r="R135" s="4">
        <f>Forward!R135+(-'Swap - Encargos'!I52-'Swap - Encargos'!$M52-'Swap - Encargos'!$L52)+('Swap - Encargos'!AE52)</f>
        <v>230</v>
      </c>
      <c r="S135" s="4">
        <f>Forward!S135+(-'Swap - Encargos'!J52-'Swap - Encargos'!$M52-'Swap - Encargos'!$L52)+('Swap - Encargos'!AF52)</f>
        <v>212</v>
      </c>
      <c r="T135" s="4">
        <f>Forward!T135+(-'Swap - Encargos'!K52-'Swap - Encargos'!$M52-'Swap - Encargos'!$L52)+('Swap - Encargos'!AG52)</f>
        <v>187</v>
      </c>
      <c r="U135" s="4">
        <f>Forward!U135</f>
        <v>0</v>
      </c>
      <c r="V135" s="6"/>
      <c r="W135" s="20">
        <f t="shared" si="0"/>
        <v>286.33333333333331</v>
      </c>
      <c r="X135" s="20">
        <f t="shared" si="1"/>
        <v>173.86565656565659</v>
      </c>
      <c r="Y135" s="23">
        <f t="shared" si="2"/>
        <v>259.48333333333335</v>
      </c>
      <c r="Z135" s="23">
        <f t="shared" si="3"/>
        <v>170.69818181818184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103.66666666666669</v>
      </c>
      <c r="AJ135" s="9">
        <f>(AE135-W135)/AE135</f>
        <v>0.26581196581196587</v>
      </c>
      <c r="AK135" s="9">
        <f>IF(AJ135&gt;0,AJ135,0)</f>
        <v>0.26581196581196587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Encargos'!$M53-'Swap - Encargos'!$L53)+('Swap - Encargos'!AB53)</f>
        <v>322</v>
      </c>
      <c r="P136" s="4">
        <f>Forward!P136+(-'Swap - Encargos'!G53-'Swap - Encargos'!$M53-'Swap - Encargos'!$L53)+('Swap - Encargos'!AC53)</f>
        <v>236</v>
      </c>
      <c r="Q136" s="4">
        <f>Forward!Q136+(-'Swap - Encargos'!H53-'Swap - Encargos'!$M53-'Swap - Encargos'!$L53)+('Swap - Encargos'!AD53)</f>
        <v>238</v>
      </c>
      <c r="R136" s="4">
        <f>Forward!R136+(-'Swap - Encargos'!I53-'Swap - Encargos'!$M53-'Swap - Encargos'!$L53)+('Swap - Encargos'!AE53)</f>
        <v>223</v>
      </c>
      <c r="S136" s="4">
        <f>Forward!S136+(-'Swap - Encargos'!J53-'Swap - Encargos'!$M53-'Swap - Encargos'!$L53)+('Swap - Encargos'!AF53)</f>
        <v>212</v>
      </c>
      <c r="T136" s="4">
        <f>Forward!T136+(-'Swap - Encargos'!K53-'Swap - Encargos'!$M53-'Swap - Encargos'!$L53)+('Swap - Encargos'!AG53)</f>
        <v>199</v>
      </c>
      <c r="U136" s="4">
        <f>Forward!U136</f>
        <v>0</v>
      </c>
      <c r="V136" s="6"/>
      <c r="W136" s="20">
        <f t="shared" si="0"/>
        <v>259.83333333333331</v>
      </c>
      <c r="X136" s="20">
        <f t="shared" si="1"/>
        <v>173.86565656565659</v>
      </c>
      <c r="Y136" s="23">
        <f t="shared" si="2"/>
        <v>242.1</v>
      </c>
      <c r="Z136" s="23">
        <f t="shared" si="3"/>
        <v>170.69818181818184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40" si="16">$AE136+$AB136</f>
        <v>434.63</v>
      </c>
      <c r="AH136" s="8">
        <f t="shared" si="6"/>
        <v>468.77</v>
      </c>
      <c r="AI136" s="25">
        <f t="shared" ref="AI136:AI139" si="17">(AE136-W136)</f>
        <v>130.16666666666669</v>
      </c>
      <c r="AJ136" s="9">
        <f t="shared" ref="AJ136:AJ139" si="18">(AE136-W136)/AE136</f>
        <v>0.3337606837606838</v>
      </c>
      <c r="AK136" s="9">
        <f t="shared" ref="AK136:AK139" si="19">IF(AJ136&gt;0,AJ136,0)</f>
        <v>0.3337606837606838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Encargos'!$M54-'Swap - Encargos'!$L54)+('Swap - Encargos'!AB54)</f>
        <v>254</v>
      </c>
      <c r="P137" s="4">
        <f>Forward!P137+(-'Swap - Encargos'!G54-'Swap - Encargos'!$M54-'Swap - Encargos'!$L54)+('Swap - Encargos'!AC54)</f>
        <v>236</v>
      </c>
      <c r="Q137" s="4">
        <f>Forward!Q137+(-'Swap - Encargos'!H54-'Swap - Encargos'!$M54-'Swap - Encargos'!$L54)+('Swap - Encargos'!AD54)</f>
        <v>238</v>
      </c>
      <c r="R137" s="4">
        <f>Forward!R137+(-'Swap - Encargos'!I54-'Swap - Encargos'!$M54-'Swap - Encargos'!$L54)+('Swap - Encargos'!AE54)</f>
        <v>220</v>
      </c>
      <c r="S137" s="4">
        <f>Forward!S137+(-'Swap - Encargos'!J54-'Swap - Encargos'!$M54-'Swap - Encargos'!$L54)+('Swap - Encargos'!AF54)</f>
        <v>200</v>
      </c>
      <c r="T137" s="4">
        <f>Forward!T137+(-'Swap - Encargos'!K54-'Swap - Encargos'!$M54-'Swap - Encargos'!$L54)+('Swap - Encargos'!AG54)</f>
        <v>192</v>
      </c>
      <c r="U137" s="4">
        <f>Forward!U137</f>
        <v>0</v>
      </c>
      <c r="V137" s="4"/>
      <c r="W137" s="20">
        <f t="shared" si="0"/>
        <v>239.83333333333334</v>
      </c>
      <c r="X137" s="20">
        <f t="shared" si="1"/>
        <v>173.86565656565659</v>
      </c>
      <c r="Y137" s="23">
        <f t="shared" si="2"/>
        <v>226.5</v>
      </c>
      <c r="Z137" s="23">
        <f t="shared" si="3"/>
        <v>170.69818181818184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150.16666666666666</v>
      </c>
      <c r="AJ137" s="9">
        <f t="shared" si="18"/>
        <v>0.38504273504273501</v>
      </c>
      <c r="AK137" s="9">
        <f t="shared" si="19"/>
        <v>0.38504273504273501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Encargos'!$M55-'Swap - Encargos'!$L55)+('Swap - Encargos'!AB55)</f>
        <v>293</v>
      </c>
      <c r="P138" s="4">
        <f>Forward!P138+(-'Swap - Encargos'!G55-'Swap - Encargos'!$M55-'Swap - Encargos'!$L55)+('Swap - Encargos'!AC55)</f>
        <v>251</v>
      </c>
      <c r="Q138" s="4">
        <f>Forward!Q138+(-'Swap - Encargos'!H55-'Swap - Encargos'!$M55-'Swap - Encargos'!$L55)+('Swap - Encargos'!AD55)</f>
        <v>239</v>
      </c>
      <c r="R138" s="4">
        <f>Forward!R138+(-'Swap - Encargos'!I55-'Swap - Encargos'!$M55-'Swap - Encargos'!$L55)+('Swap - Encargos'!AE55)</f>
        <v>221</v>
      </c>
      <c r="S138" s="4">
        <f>Forward!S138+(-'Swap - Encargos'!J55-'Swap - Encargos'!$M55-'Swap - Encargos'!$L55)+('Swap - Encargos'!AF55)</f>
        <v>217</v>
      </c>
      <c r="T138" s="4">
        <f>Forward!T138+(-'Swap - Encargos'!K55-'Swap - Encargos'!$M55-'Swap - Encargos'!$L55)+('Swap - Encargos'!AG55)</f>
        <v>194</v>
      </c>
      <c r="U138" s="4">
        <f>Forward!U138</f>
        <v>0</v>
      </c>
      <c r="V138" s="4"/>
      <c r="W138" s="20">
        <f t="shared" si="0"/>
        <v>253</v>
      </c>
      <c r="X138" s="20">
        <f t="shared" si="1"/>
        <v>173.86565656565659</v>
      </c>
      <c r="Y138" s="23">
        <f t="shared" si="2"/>
        <v>237.6</v>
      </c>
      <c r="Z138" s="23">
        <f t="shared" si="3"/>
        <v>170.69818181818184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137</v>
      </c>
      <c r="AJ138" s="9">
        <f t="shared" si="18"/>
        <v>0.35128205128205126</v>
      </c>
      <c r="AK138" s="9">
        <f t="shared" si="19"/>
        <v>0.35128205128205126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-5.0000000000000001E-3</v>
      </c>
      <c r="B139" s="11">
        <f>Forward!B139</f>
        <v>1.6000000000000001E-3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Encargos'!$M56-'Swap - Encargos'!$L56)+('Swap - Encargos'!AB56)</f>
        <v>280</v>
      </c>
      <c r="P139" s="4">
        <f>Forward!P139+(-'Swap - Encargos'!G56-'Swap - Encargos'!$M56-'Swap - Encargos'!$L56)+('Swap - Encargos'!AC56)</f>
        <v>258</v>
      </c>
      <c r="Q139" s="4">
        <f>Forward!Q139+(-'Swap - Encargos'!H56-'Swap - Encargos'!$M56-'Swap - Encargos'!$L56)+('Swap - Encargos'!AD56)</f>
        <v>242</v>
      </c>
      <c r="R139" s="4">
        <f>Forward!R139+(-'Swap - Encargos'!I56-'Swap - Encargos'!$M56-'Swap - Encargos'!$L56)+('Swap - Encargos'!AE56)</f>
        <v>227</v>
      </c>
      <c r="S139" s="4">
        <f>Forward!S139+(-'Swap - Encargos'!J56-'Swap - Encargos'!$M56-'Swap - Encargos'!$L56)+('Swap - Encargos'!AF56)</f>
        <v>209</v>
      </c>
      <c r="T139" s="4">
        <f>Forward!T139+(-'Swap - Encargos'!K56-'Swap - Encargos'!$M56-'Swap - Encargos'!$L56)+('Swap - Encargos'!AG56)</f>
        <v>199</v>
      </c>
      <c r="U139" s="4">
        <f>Forward!U139</f>
        <v>0</v>
      </c>
      <c r="V139" s="4"/>
      <c r="W139" s="20">
        <f t="shared" si="0"/>
        <v>252.63888888888889</v>
      </c>
      <c r="X139" s="20">
        <f t="shared" si="1"/>
        <v>173.86565656565659</v>
      </c>
      <c r="Y139" s="23">
        <f t="shared" si="2"/>
        <v>236.45</v>
      </c>
      <c r="Z139" s="23">
        <f t="shared" si="3"/>
        <v>170.69818181818184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137.36111111111111</v>
      </c>
      <c r="AJ139" s="9">
        <f t="shared" si="18"/>
        <v>0.3522079772079772</v>
      </c>
      <c r="AK139" s="9">
        <f t="shared" si="19"/>
        <v>0.3522079772079772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-1.1599999999999999E-2</v>
      </c>
      <c r="B140" s="11">
        <f>Forward!B140</f>
        <v>6.9999999999999999E-4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>
        <f>Forward!O140+(-'Swap - Encargos'!F57-'Swap - Encargos'!$M57-'Swap - Encargos'!$L57)+('Swap - Encargos'!AB57)</f>
        <v>243</v>
      </c>
      <c r="P140" s="4">
        <f>Forward!P140+(-'Swap - Encargos'!G57-'Swap - Encargos'!$M57-'Swap - Encargos'!$L57)+('Swap - Encargos'!AC57)</f>
        <v>258</v>
      </c>
      <c r="Q140" s="4">
        <f>Forward!Q140+(-'Swap - Encargos'!H57-'Swap - Encargos'!$M57-'Swap - Encargos'!$L57)+('Swap - Encargos'!AD57)</f>
        <v>245</v>
      </c>
      <c r="R140" s="4">
        <f>Forward!R140+(-'Swap - Encargos'!I57-'Swap - Encargos'!$M57-'Swap - Encargos'!$L57)+('Swap - Encargos'!AE57)</f>
        <v>228</v>
      </c>
      <c r="S140" s="4">
        <f>Forward!S140+(-'Swap - Encargos'!J57-'Swap - Encargos'!$M57-'Swap - Encargos'!$L57)+('Swap - Encargos'!AF57)</f>
        <v>203</v>
      </c>
      <c r="T140" s="4">
        <f>Forward!T140+(-'Swap - Encargos'!K57-'Swap - Encargos'!$M57-'Swap - Encargos'!$L57)+('Swap - Encargos'!AG57)</f>
        <v>199</v>
      </c>
      <c r="U140" s="4">
        <f>Forward!U140</f>
        <v>0</v>
      </c>
      <c r="V140" s="4"/>
      <c r="W140" s="20">
        <f t="shared" si="0"/>
        <v>246.16666666666666</v>
      </c>
      <c r="X140" s="20">
        <f t="shared" si="1"/>
        <v>173.86565656565659</v>
      </c>
      <c r="Y140" s="23">
        <f t="shared" si="2"/>
        <v>231</v>
      </c>
      <c r="Z140" s="23">
        <f t="shared" si="3"/>
        <v>170.69818181818184</v>
      </c>
      <c r="AA140" s="4">
        <f>IF(MONTH($C140)=1,Forward!AA140,AA139)</f>
        <v>18.850000000000001</v>
      </c>
      <c r="AB140" s="4">
        <f>IF(MONTH($C140)=1,Forward!AB140,AB139)</f>
        <v>44.63</v>
      </c>
      <c r="AC140" s="4">
        <f>IF(MONTH($C140)=1,Forward!AC140,AC139)</f>
        <v>78.77</v>
      </c>
      <c r="AD140" s="4">
        <f>IF(MONTH($C140)=1,Forward!AD140,AD139)</f>
        <v>390</v>
      </c>
      <c r="AE140" s="4">
        <f t="shared" ref="AE140" si="21">AD140*(1-0%)</f>
        <v>390</v>
      </c>
      <c r="AF140" s="8">
        <f t="shared" si="4"/>
        <v>408.85</v>
      </c>
      <c r="AG140" s="14">
        <f t="shared" si="16"/>
        <v>434.63</v>
      </c>
      <c r="AH140" s="8">
        <f t="shared" si="6"/>
        <v>468.77</v>
      </c>
      <c r="AI140" s="25">
        <f t="shared" ref="AI140" si="22">(AE140-W140)</f>
        <v>143.83333333333334</v>
      </c>
      <c r="AJ140" s="9">
        <f t="shared" ref="AJ140" si="23">(AE140-W140)/AE140</f>
        <v>0.36880341880341883</v>
      </c>
      <c r="AK140" s="9">
        <f t="shared" ref="AK140" si="24">IF(AJ140&gt;0,AJ140,0)</f>
        <v>0.36880341880341883</v>
      </c>
      <c r="AL140" s="9">
        <f t="shared" ref="AL140" si="25">IF(AJ140&lt;0,AJ140,0)</f>
        <v>0</v>
      </c>
      <c r="AM140" s="14">
        <f>Forward!AI140</f>
        <v>270</v>
      </c>
      <c r="AN140" s="14">
        <f>Forward!AJ140</f>
        <v>315</v>
      </c>
      <c r="AO140" s="14">
        <f>Forward!AK140</f>
        <v>288</v>
      </c>
      <c r="AP140" s="14">
        <f>Forward!AL140</f>
        <v>260</v>
      </c>
      <c r="AQ140" s="14">
        <f>Forward!AM140</f>
        <v>246</v>
      </c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38</vt:i4>
      </vt:variant>
      <vt:variant>
        <vt:lpstr>Intervalos Nomeados</vt:lpstr>
      </vt:variant>
      <vt:variant>
        <vt:i4>3</vt:i4>
      </vt:variant>
    </vt:vector>
  </HeadingPairs>
  <TitlesOfParts>
    <vt:vector size="41" baseType="lpstr">
      <vt:lpstr>Forward</vt:lpstr>
      <vt:lpstr>Atac-I50-SECOeS</vt:lpstr>
      <vt:lpstr>Atac-I50-NE</vt:lpstr>
      <vt:lpstr>Atac-I50-N</vt:lpstr>
      <vt:lpstr>Swap - Encargos</vt:lpstr>
      <vt:lpstr>Atac-I50-N-Nom</vt:lpstr>
      <vt:lpstr>Atac-I50-NE-Nom</vt:lpstr>
      <vt:lpstr>Atac-I50-SECOeS-Nom</vt:lpstr>
      <vt:lpstr>Varej-I50-SECOeS</vt:lpstr>
      <vt:lpstr>Varej-I50-SECOeS-Nom</vt:lpstr>
      <vt:lpstr>Varej-I50-NE</vt:lpstr>
      <vt:lpstr>Varej-I50-NE-Nom</vt:lpstr>
      <vt:lpstr>Varej-I50-N</vt:lpstr>
      <vt:lpstr>Atac-Conv-SECOeS</vt:lpstr>
      <vt:lpstr>Atac-Conv-NE</vt:lpstr>
      <vt:lpstr>Atac-Conv-N</vt:lpstr>
      <vt:lpstr>Atac-Conv-N-Nom</vt:lpstr>
      <vt:lpstr>Atac-Conv-NE-Nom</vt:lpstr>
      <vt:lpstr>Atac-Conv-SECOeS-Nom</vt:lpstr>
      <vt:lpstr>Varej-I50-N-Nom</vt:lpstr>
      <vt:lpstr>Varej-Conv-SECOeS</vt:lpstr>
      <vt:lpstr>Varej-Conv-SECOeS-Nom</vt:lpstr>
      <vt:lpstr>Varej-Conv-NE</vt:lpstr>
      <vt:lpstr>Varej-Conv-NE-Nom</vt:lpstr>
      <vt:lpstr>Varej-Conv-N</vt:lpstr>
      <vt:lpstr>Varej-Conv-N-Nom</vt:lpstr>
      <vt:lpstr>Varej-I50-SECOeS-SemEnc</vt:lpstr>
      <vt:lpstr>Varej-I50-SECOeS-SemEnc-Nom</vt:lpstr>
      <vt:lpstr>Varej-I50-NE-SemEnc</vt:lpstr>
      <vt:lpstr>Varej-I50-NE-SemEnc-Nom</vt:lpstr>
      <vt:lpstr>Varej-I50-N-SemEnc</vt:lpstr>
      <vt:lpstr>Varej-I50-N-SemEnc-Nom</vt:lpstr>
      <vt:lpstr>Varej-Conv-SECOeS-SemEnc</vt:lpstr>
      <vt:lpstr>Varej-Conv-SECOeS-SemEnc-Nom</vt:lpstr>
      <vt:lpstr>Varej-Conv-NE-SemEnc</vt:lpstr>
      <vt:lpstr>Varej-Conv-NE-SemEnc-Nom</vt:lpstr>
      <vt:lpstr>Varej-Conv-N-SemEnc</vt:lpstr>
      <vt:lpstr>Varej-Conv-N-SemEnc-Nom</vt:lpstr>
      <vt:lpstr>'Atac-I50-SECOeS'!Area_de_impressao</vt:lpstr>
      <vt:lpstr>'Atac-I50-SECOeS-Nom'!Area_de_impressao</vt:lpstr>
      <vt:lpstr>Forward!Area_de_impressao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Heron</dc:creator>
  <cp:keywords/>
  <dc:description/>
  <cp:lastModifiedBy>Leonardo Rodrigues</cp:lastModifiedBy>
  <cp:revision/>
  <dcterms:created xsi:type="dcterms:W3CDTF">2015-08-24T21:07:55Z</dcterms:created>
  <dcterms:modified xsi:type="dcterms:W3CDTF">2026-09-09T18:52:51Z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183ae1-726f-4969-b787-1995b26b5e2f_Enabled">
    <vt:lpwstr>True</vt:lpwstr>
  </property>
  <property fmtid="{D5CDD505-2E9C-101B-9397-08002B2CF9AE}" pid="3" name="MSIP_Label_00183ae1-726f-4969-b787-1995b26b5e2f_SiteId">
    <vt:lpwstr>d539d4bf-5610-471a-afc2-1c76685cfefa</vt:lpwstr>
  </property>
  <property fmtid="{D5CDD505-2E9C-101B-9397-08002B2CF9AE}" pid="4" name="MSIP_Label_00183ae1-726f-4969-b787-1995b26b5e2f_Owner">
    <vt:lpwstr>bernardo.castro@enel.com</vt:lpwstr>
  </property>
  <property fmtid="{D5CDD505-2E9C-101B-9397-08002B2CF9AE}" pid="5" name="MSIP_Label_00183ae1-726f-4969-b787-1995b26b5e2f_SetDate">
    <vt:lpwstr>2020-12-01T18:08:58.9833612Z</vt:lpwstr>
  </property>
  <property fmtid="{D5CDD505-2E9C-101B-9397-08002B2CF9AE}" pid="6" name="MSIP_Label_00183ae1-726f-4969-b787-1995b26b5e2f_Name">
    <vt:lpwstr>Internal</vt:lpwstr>
  </property>
  <property fmtid="{D5CDD505-2E9C-101B-9397-08002B2CF9AE}" pid="7" name="MSIP_Label_00183ae1-726f-4969-b787-1995b26b5e2f_Application">
    <vt:lpwstr>Microsoft Azure Information Protection</vt:lpwstr>
  </property>
  <property fmtid="{D5CDD505-2E9C-101B-9397-08002B2CF9AE}" pid="8" name="MSIP_Label_00183ae1-726f-4969-b787-1995b26b5e2f_ActionId">
    <vt:lpwstr>ba477fa1-2a18-4b10-b546-8fce2989d916</vt:lpwstr>
  </property>
  <property fmtid="{D5CDD505-2E9C-101B-9397-08002B2CF9AE}" pid="9" name="MSIP_Label_00183ae1-726f-4969-b787-1995b26b5e2f_Extended_MSFT_Method">
    <vt:lpwstr>Automatic</vt:lpwstr>
  </property>
  <property fmtid="{D5CDD505-2E9C-101B-9397-08002B2CF9AE}" pid="10" name="MSIP_Label_797ad33d-ed35-43c0-b526-22bc83c17deb_Enabled">
    <vt:lpwstr>True</vt:lpwstr>
  </property>
  <property fmtid="{D5CDD505-2E9C-101B-9397-08002B2CF9AE}" pid="11" name="MSIP_Label_797ad33d-ed35-43c0-b526-22bc83c17deb_SiteId">
    <vt:lpwstr>d539d4bf-5610-471a-afc2-1c76685cfefa</vt:lpwstr>
  </property>
  <property fmtid="{D5CDD505-2E9C-101B-9397-08002B2CF9AE}" pid="12" name="MSIP_Label_797ad33d-ed35-43c0-b526-22bc83c17deb_Owner">
    <vt:lpwstr>bernardo.castro@enel.com</vt:lpwstr>
  </property>
  <property fmtid="{D5CDD505-2E9C-101B-9397-08002B2CF9AE}" pid="13" name="MSIP_Label_797ad33d-ed35-43c0-b526-22bc83c17deb_SetDate">
    <vt:lpwstr>2020-12-01T18:08:58.9833612Z</vt:lpwstr>
  </property>
  <property fmtid="{D5CDD505-2E9C-101B-9397-08002B2CF9AE}" pid="14" name="MSIP_Label_797ad33d-ed35-43c0-b526-22bc83c17deb_Name">
    <vt:lpwstr>Not Encrypted</vt:lpwstr>
  </property>
  <property fmtid="{D5CDD505-2E9C-101B-9397-08002B2CF9AE}" pid="15" name="MSIP_Label_797ad33d-ed35-43c0-b526-22bc83c17deb_Application">
    <vt:lpwstr>Microsoft Azure Information Protection</vt:lpwstr>
  </property>
  <property fmtid="{D5CDD505-2E9C-101B-9397-08002B2CF9AE}" pid="16" name="MSIP_Label_797ad33d-ed35-43c0-b526-22bc83c17deb_ActionId">
    <vt:lpwstr>ba477fa1-2a18-4b10-b546-8fce2989d916</vt:lpwstr>
  </property>
  <property fmtid="{D5CDD505-2E9C-101B-9397-08002B2CF9AE}" pid="17" name="MSIP_Label_797ad33d-ed35-43c0-b526-22bc83c17deb_Parent">
    <vt:lpwstr>00183ae1-726f-4969-b787-1995b26b5e2f</vt:lpwstr>
  </property>
  <property fmtid="{D5CDD505-2E9C-101B-9397-08002B2CF9AE}" pid="18" name="MSIP_Label_797ad33d-ed35-43c0-b526-22bc83c17deb_Extended_MSFT_Method">
    <vt:lpwstr>Automatic</vt:lpwstr>
  </property>
  <property fmtid="{D5CDD505-2E9C-101B-9397-08002B2CF9AE}" pid="19" name="Sensitivity">
    <vt:lpwstr>Internal Not Encrypted</vt:lpwstr>
  </property>
</Properties>
</file>