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me\Desktop\excel e inteligencia artificial\PROJETO PLANILHA DE INVESTIMENTO\"/>
    </mc:Choice>
  </mc:AlternateContent>
  <xr:revisionPtr revIDLastSave="0" documentId="13_ncr:1_{82E43815-6E45-42B4-8DD7-6A8BD8D4851C}" xr6:coauthVersionLast="47" xr6:coauthVersionMax="47" xr10:uidLastSave="{00000000-0000-0000-0000-000000000000}"/>
  <bookViews>
    <workbookView xWindow="-120" yWindow="-120" windowWidth="24240" windowHeight="13020" xr2:uid="{9A719318-15AE-4131-BFA7-5385BC9ABD4F}"/>
  </bookViews>
  <sheets>
    <sheet name="APP" sheetId="1" r:id="rId1"/>
    <sheet name="Planilha2" sheetId="2" r:id="rId2"/>
  </sheets>
  <definedNames>
    <definedName name="APORTE">APP!$D$18</definedName>
    <definedName name="PATRIMONIO">APP!$D$21</definedName>
    <definedName name="QTDE_ANOS">APP!$D$19</definedName>
    <definedName name="RENDIMENTO_CARTEIRA">APP!$D$14</definedName>
    <definedName name="TAXA_RENDIMENTO">APP!$D$20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5" i="1" l="1"/>
  <c r="D40" i="1"/>
  <c r="D41" i="1"/>
  <c r="D42" i="1"/>
  <c r="D43" i="1"/>
  <c r="D44" i="1"/>
  <c r="D39" i="1"/>
  <c r="C40" i="1"/>
  <c r="C41" i="1"/>
  <c r="C42" i="1"/>
  <c r="C43" i="1"/>
  <c r="C44" i="1"/>
  <c r="C39" i="1"/>
  <c r="H6" i="2"/>
  <c r="A8" i="2"/>
  <c r="A9" i="2"/>
  <c r="A10" i="2"/>
  <c r="A11" i="2"/>
  <c r="A12" i="2"/>
  <c r="A13" i="2"/>
  <c r="A14" i="2"/>
  <c r="A15" i="2"/>
  <c r="A16" i="2"/>
  <c r="A17" i="2"/>
  <c r="A18" i="2"/>
  <c r="A19" i="2"/>
  <c r="A3" i="2"/>
  <c r="A4" i="2"/>
  <c r="A5" i="2"/>
  <c r="A6" i="2"/>
  <c r="A7" i="2"/>
  <c r="A2" i="2"/>
  <c r="C36" i="1"/>
  <c r="D45" i="1" l="1"/>
  <c r="C26" i="1" l="1"/>
  <c r="C27" i="1"/>
  <c r="D27" i="1" s="1"/>
  <c r="C28" i="1"/>
  <c r="D28" i="1" s="1"/>
  <c r="C29" i="1"/>
  <c r="D29" i="1" s="1"/>
  <c r="C25" i="1"/>
  <c r="D25" i="1" s="1"/>
  <c r="D26" i="1"/>
  <c r="D15" i="1"/>
  <c r="D21" i="1"/>
  <c r="D2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Home</author>
  </authors>
  <commentList>
    <comment ref="A25" authorId="0" shapeId="0" xr:uid="{81164BD9-5579-48DD-909C-F6CAC93661F8}">
      <text>
        <r>
          <rPr>
            <b/>
            <sz val="9"/>
            <color indexed="81"/>
            <rFont val="Segoe UI"/>
            <family val="2"/>
          </rPr>
          <t>NUMEROS 2,5 10, 20,30 ANOS NA COR BRANCA (ESCONDIDO)</t>
        </r>
      </text>
    </comment>
  </commentList>
</comments>
</file>

<file path=xl/sharedStrings.xml><?xml version="1.0" encoding="utf-8"?>
<sst xmlns="http://schemas.openxmlformats.org/spreadsheetml/2006/main" count="71" uniqueCount="34">
  <si>
    <t>Quanto investir por mês ?</t>
  </si>
  <si>
    <t>Por Quantos Anos ?</t>
  </si>
  <si>
    <t>Taxa de Rendimento mensal ?</t>
  </si>
  <si>
    <t>Patrimônio acumulado ?</t>
  </si>
  <si>
    <t>Dividendos Mensais ?</t>
  </si>
  <si>
    <t>INVESTIMENTO MENSAL</t>
  </si>
  <si>
    <t>Quanto em 2 Anos ?</t>
  </si>
  <si>
    <t>Quanto em 5 Anos ?</t>
  </si>
  <si>
    <t>Quanto em 10 Anos ?</t>
  </si>
  <si>
    <t>Quanto em 20 Anos ?</t>
  </si>
  <si>
    <t>Quanto em 30 Anos ?</t>
  </si>
  <si>
    <t>CENÁRIOS</t>
  </si>
  <si>
    <t>DIVIDENDOS</t>
  </si>
  <si>
    <t>CONFIGURAÇÕES</t>
  </si>
  <si>
    <t>Salário</t>
  </si>
  <si>
    <t>Rendimento Carteira</t>
  </si>
  <si>
    <t>Sugestão de Investimento (30%)</t>
  </si>
  <si>
    <t>PERFIL</t>
  </si>
  <si>
    <t>Moderado</t>
  </si>
  <si>
    <t>VALOR A SER INVESTIDO POR MÊS</t>
  </si>
  <si>
    <t>TIPO DE FII</t>
  </si>
  <si>
    <t>Percentual Sugerido</t>
  </si>
  <si>
    <t>Valores</t>
  </si>
  <si>
    <t>PAPEL</t>
  </si>
  <si>
    <t>TIJOLO</t>
  </si>
  <si>
    <t>HÍBRIDOS</t>
  </si>
  <si>
    <t>FOFs</t>
  </si>
  <si>
    <t>DESENVOLVIMENTO</t>
  </si>
  <si>
    <t>HOTELARIAS</t>
  </si>
  <si>
    <t>Conservador</t>
  </si>
  <si>
    <t>CHAVE</t>
  </si>
  <si>
    <t>%</t>
  </si>
  <si>
    <t>Agressivo</t>
  </si>
  <si>
    <t>Moderado-TIJOLO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</si>
</sst>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&quot;R$&quot;\ #,##0.0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Segoe UI"/>
      <family val="2"/>
    </font>
    <font>
      <sz val="20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9"/>
      <color indexed="81"/>
      <name val="Segoe UI"/>
      <family val="2"/>
    </font>
    <font>
      <b/>
      <sz val="18"/>
      <color theme="0"/>
      <name val="Segoe UI Semibold"/>
      <family val="2"/>
    </font>
    <font>
      <sz val="11"/>
      <color theme="1"/>
      <name val="Segoe UI"/>
      <family val="2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EB9C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34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 style="hair">
        <color auto="1"/>
      </left>
      <right style="thick">
        <color auto="1"/>
      </right>
      <top/>
      <bottom style="hair">
        <color auto="1"/>
      </bottom>
      <diagonal/>
    </border>
    <border>
      <left style="hair">
        <color auto="1"/>
      </left>
      <right style="thick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auto="1"/>
      </right>
      <top style="hair">
        <color auto="1"/>
      </top>
      <bottom style="thick">
        <color auto="1"/>
      </bottom>
      <diagonal/>
    </border>
    <border>
      <left style="thick">
        <color auto="1"/>
      </left>
      <right/>
      <top/>
      <bottom style="hair">
        <color auto="1"/>
      </bottom>
      <diagonal/>
    </border>
    <border>
      <left style="thick">
        <color auto="1"/>
      </left>
      <right/>
      <top style="hair">
        <color auto="1"/>
      </top>
      <bottom style="hair">
        <color auto="1"/>
      </bottom>
      <diagonal/>
    </border>
    <border>
      <left style="thick">
        <color auto="1"/>
      </left>
      <right/>
      <top style="hair">
        <color auto="1"/>
      </top>
      <bottom style="thick">
        <color auto="1"/>
      </bottom>
      <diagonal/>
    </border>
    <border>
      <left/>
      <right style="hair">
        <color theme="0" tint="-0.14993743705557422"/>
      </right>
      <top/>
      <bottom style="hair">
        <color theme="0" tint="-0.14996795556505021"/>
      </bottom>
      <diagonal/>
    </border>
    <border>
      <left/>
      <right style="thick">
        <color theme="2"/>
      </right>
      <top style="thick">
        <color auto="1"/>
      </top>
      <bottom/>
      <diagonal/>
    </border>
    <border>
      <left style="hair">
        <color theme="0" tint="-0.14993743705557422"/>
      </left>
      <right style="thick">
        <color auto="1"/>
      </right>
      <top/>
      <bottom style="hair">
        <color theme="0" tint="-0.14996795556505021"/>
      </bottom>
      <diagonal/>
    </border>
    <border>
      <left style="hair">
        <color theme="0" tint="-0.14993743705557422"/>
      </left>
      <right style="thick">
        <color auto="1"/>
      </right>
      <top/>
      <bottom style="thick">
        <color auto="1"/>
      </bottom>
      <diagonal/>
    </border>
    <border>
      <left/>
      <right style="hair">
        <color theme="0" tint="-0.14993743705557422"/>
      </right>
      <top style="hair">
        <color theme="0" tint="-0.14996795556505021"/>
      </top>
      <bottom style="thick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theme="0" tint="-0.34998626667073579"/>
      </left>
      <right style="medium">
        <color indexed="64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medium">
        <color indexed="64"/>
      </left>
      <right/>
      <top/>
      <bottom style="hair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hair">
        <color auto="1"/>
      </right>
      <top/>
      <bottom style="medium">
        <color indexed="64"/>
      </bottom>
      <diagonal/>
    </border>
    <border>
      <left/>
      <right style="hair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 style="dotted">
        <color auto="1"/>
      </bottom>
      <diagonal/>
    </border>
    <border>
      <left/>
      <right style="hair">
        <color auto="1"/>
      </right>
      <top/>
      <bottom style="dotted">
        <color auto="1"/>
      </bottom>
      <diagonal/>
    </border>
    <border>
      <left style="thick">
        <color auto="1"/>
      </left>
      <right/>
      <top/>
      <bottom style="dashed">
        <color auto="1"/>
      </bottom>
      <diagonal/>
    </border>
    <border>
      <left/>
      <right style="hair">
        <color auto="1"/>
      </right>
      <top/>
      <bottom style="dashed">
        <color auto="1"/>
      </bottom>
      <diagonal/>
    </border>
    <border>
      <left style="thick">
        <color auto="1"/>
      </left>
      <right/>
      <top style="hair">
        <color auto="1"/>
      </top>
      <bottom style="dashed">
        <color auto="1"/>
      </bottom>
      <diagonal/>
    </border>
    <border>
      <left/>
      <right style="hair">
        <color auto="1"/>
      </right>
      <top style="hair">
        <color auto="1"/>
      </top>
      <bottom style="dashed">
        <color auto="1"/>
      </bottom>
      <diagonal/>
    </border>
    <border>
      <left/>
      <right/>
      <top/>
      <bottom style="thick">
        <color auto="1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1" fillId="9" borderId="0" applyNumberFormat="0" applyBorder="0" applyAlignment="0" applyProtection="0"/>
  </cellStyleXfs>
  <cellXfs count="59">
    <xf numFmtId="0" fontId="0" fillId="0" borderId="0" xfId="0"/>
    <xf numFmtId="0" fontId="5" fillId="5" borderId="6" xfId="0" applyFont="1" applyFill="1" applyBorder="1"/>
    <xf numFmtId="10" fontId="5" fillId="5" borderId="6" xfId="0" applyNumberFormat="1" applyFont="1" applyFill="1" applyBorder="1"/>
    <xf numFmtId="8" fontId="5" fillId="6" borderId="6" xfId="0" applyNumberFormat="1" applyFont="1" applyFill="1" applyBorder="1"/>
    <xf numFmtId="8" fontId="5" fillId="6" borderId="7" xfId="0" applyNumberFormat="1" applyFont="1" applyFill="1" applyBorder="1"/>
    <xf numFmtId="44" fontId="5" fillId="5" borderId="5" xfId="1" applyFont="1" applyFill="1" applyBorder="1"/>
    <xf numFmtId="0" fontId="5" fillId="5" borderId="8" xfId="0" applyFont="1" applyFill="1" applyBorder="1" applyAlignment="1">
      <alignment horizontal="left" indent="1"/>
    </xf>
    <xf numFmtId="0" fontId="5" fillId="5" borderId="9" xfId="0" applyFont="1" applyFill="1" applyBorder="1" applyAlignment="1">
      <alignment horizontal="left" indent="1"/>
    </xf>
    <xf numFmtId="0" fontId="6" fillId="6" borderId="9" xfId="0" applyFont="1" applyFill="1" applyBorder="1" applyAlignment="1">
      <alignment horizontal="left" indent="1"/>
    </xf>
    <xf numFmtId="0" fontId="6" fillId="6" borderId="10" xfId="0" applyFont="1" applyFill="1" applyBorder="1" applyAlignment="1">
      <alignment horizontal="left" indent="1"/>
    </xf>
    <xf numFmtId="8" fontId="3" fillId="3" borderId="11" xfId="0" applyNumberFormat="1" applyFont="1" applyFill="1" applyBorder="1" applyAlignment="1">
      <alignment horizontal="left" indent="3"/>
    </xf>
    <xf numFmtId="0" fontId="7" fillId="7" borderId="2" xfId="0" applyFont="1" applyFill="1" applyBorder="1" applyAlignment="1">
      <alignment horizontal="center" vertical="center"/>
    </xf>
    <xf numFmtId="8" fontId="3" fillId="3" borderId="15" xfId="0" applyNumberFormat="1" applyFont="1" applyFill="1" applyBorder="1" applyAlignment="1">
      <alignment horizontal="left" indent="3"/>
    </xf>
    <xf numFmtId="0" fontId="2" fillId="0" borderId="0" xfId="0" applyFont="1"/>
    <xf numFmtId="0" fontId="9" fillId="8" borderId="18" xfId="0" applyFont="1" applyFill="1" applyBorder="1" applyAlignment="1">
      <alignment horizontal="right" vertical="center"/>
    </xf>
    <xf numFmtId="164" fontId="10" fillId="0" borderId="19" xfId="1" applyNumberFormat="1" applyFont="1" applyBorder="1" applyAlignment="1">
      <alignment horizontal="center"/>
    </xf>
    <xf numFmtId="10" fontId="10" fillId="0" borderId="20" xfId="0" applyNumberFormat="1" applyFont="1" applyBorder="1" applyAlignment="1">
      <alignment horizontal="center"/>
    </xf>
    <xf numFmtId="164" fontId="10" fillId="2" borderId="21" xfId="0" applyNumberFormat="1" applyFont="1" applyFill="1" applyBorder="1" applyAlignment="1">
      <alignment horizontal="center"/>
    </xf>
    <xf numFmtId="0" fontId="5" fillId="5" borderId="22" xfId="0" applyFont="1" applyFill="1" applyBorder="1" applyAlignment="1">
      <alignment horizontal="left" indent="1"/>
    </xf>
    <xf numFmtId="0" fontId="5" fillId="5" borderId="23" xfId="0" applyFont="1" applyFill="1" applyBorder="1" applyAlignment="1">
      <alignment horizontal="left" indent="1"/>
    </xf>
    <xf numFmtId="0" fontId="5" fillId="5" borderId="24" xfId="0" applyFont="1" applyFill="1" applyBorder="1" applyAlignment="1">
      <alignment horizontal="left" indent="1"/>
    </xf>
    <xf numFmtId="0" fontId="5" fillId="5" borderId="25" xfId="0" applyFont="1" applyFill="1" applyBorder="1" applyAlignment="1">
      <alignment horizontal="left" indent="1"/>
    </xf>
    <xf numFmtId="164" fontId="3" fillId="3" borderId="13" xfId="0" applyNumberFormat="1" applyFont="1" applyFill="1" applyBorder="1" applyAlignment="1">
      <alignment horizontal="center"/>
    </xf>
    <xf numFmtId="164" fontId="3" fillId="3" borderId="13" xfId="0" applyNumberFormat="1" applyFont="1" applyFill="1" applyBorder="1" applyAlignment="1">
      <alignment horizontal="left" indent="3"/>
    </xf>
    <xf numFmtId="164" fontId="3" fillId="3" borderId="14" xfId="0" applyNumberFormat="1" applyFont="1" applyFill="1" applyBorder="1" applyAlignment="1">
      <alignment horizontal="left" indent="3"/>
    </xf>
    <xf numFmtId="0" fontId="4" fillId="7" borderId="1" xfId="0" applyFont="1" applyFill="1" applyBorder="1" applyAlignment="1">
      <alignment horizontal="center" vertical="center"/>
    </xf>
    <xf numFmtId="0" fontId="4" fillId="7" borderId="12" xfId="0" applyFont="1" applyFill="1" applyBorder="1" applyAlignment="1">
      <alignment horizontal="center" vertical="center"/>
    </xf>
    <xf numFmtId="0" fontId="5" fillId="5" borderId="8" xfId="0" applyFont="1" applyFill="1" applyBorder="1" applyAlignment="1">
      <alignment horizontal="left" indent="1"/>
    </xf>
    <xf numFmtId="0" fontId="5" fillId="5" borderId="22" xfId="0" applyFont="1" applyFill="1" applyBorder="1" applyAlignment="1">
      <alignment horizontal="left" indent="1"/>
    </xf>
    <xf numFmtId="0" fontId="5" fillId="5" borderId="31" xfId="0" applyFont="1" applyFill="1" applyBorder="1" applyAlignment="1">
      <alignment horizontal="left" indent="1"/>
    </xf>
    <xf numFmtId="0" fontId="5" fillId="5" borderId="32" xfId="0" applyFont="1" applyFill="1" applyBorder="1" applyAlignment="1">
      <alignment horizontal="left" indent="1"/>
    </xf>
    <xf numFmtId="0" fontId="9" fillId="8" borderId="16" xfId="0" applyFont="1" applyFill="1" applyBorder="1" applyAlignment="1">
      <alignment horizontal="center" vertical="center"/>
    </xf>
    <xf numFmtId="0" fontId="9" fillId="8" borderId="17" xfId="0" applyFont="1" applyFill="1" applyBorder="1" applyAlignment="1">
      <alignment horizontal="center" vertical="center"/>
    </xf>
    <xf numFmtId="0" fontId="5" fillId="5" borderId="29" xfId="0" applyFont="1" applyFill="1" applyBorder="1" applyAlignment="1">
      <alignment horizontal="left" indent="1"/>
    </xf>
    <xf numFmtId="0" fontId="5" fillId="5" borderId="30" xfId="0" applyFont="1" applyFill="1" applyBorder="1" applyAlignment="1">
      <alignment horizontal="left" indent="1"/>
    </xf>
    <xf numFmtId="0" fontId="6" fillId="6" borderId="27" xfId="0" applyFont="1" applyFill="1" applyBorder="1" applyAlignment="1">
      <alignment horizontal="left" indent="1"/>
    </xf>
    <xf numFmtId="0" fontId="6" fillId="6" borderId="28" xfId="0" applyFont="1" applyFill="1" applyBorder="1" applyAlignment="1">
      <alignment horizontal="left" indent="1"/>
    </xf>
    <xf numFmtId="0" fontId="6" fillId="6" borderId="4" xfId="0" applyFont="1" applyFill="1" applyBorder="1" applyAlignment="1">
      <alignment horizontal="left" indent="1"/>
    </xf>
    <xf numFmtId="0" fontId="6" fillId="6" borderId="26" xfId="0" applyFont="1" applyFill="1" applyBorder="1" applyAlignment="1">
      <alignment horizontal="left" indent="1"/>
    </xf>
    <xf numFmtId="0" fontId="4" fillId="4" borderId="3" xfId="0" applyFont="1" applyFill="1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11" fillId="9" borderId="0" xfId="3"/>
    <xf numFmtId="0" fontId="12" fillId="2" borderId="0" xfId="0" applyFont="1" applyFill="1"/>
    <xf numFmtId="164" fontId="12" fillId="2" borderId="0" xfId="1" applyNumberFormat="1" applyFont="1" applyFill="1" applyAlignment="1">
      <alignment horizontal="center"/>
    </xf>
    <xf numFmtId="0" fontId="12" fillId="10" borderId="0" xfId="0" applyFont="1" applyFill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164" fontId="0" fillId="2" borderId="0" xfId="0" applyNumberFormat="1" applyFill="1" applyAlignment="1">
      <alignment horizontal="center"/>
    </xf>
    <xf numFmtId="0" fontId="12" fillId="10" borderId="0" xfId="0" applyFont="1" applyFill="1"/>
    <xf numFmtId="164" fontId="12" fillId="10" borderId="0" xfId="0" applyNumberFormat="1" applyFont="1" applyFill="1" applyAlignment="1">
      <alignment horizontal="center"/>
    </xf>
    <xf numFmtId="0" fontId="2" fillId="11" borderId="0" xfId="0" applyFont="1" applyFill="1"/>
    <xf numFmtId="0" fontId="2" fillId="11" borderId="0" xfId="0" applyFont="1" applyFill="1" applyAlignment="1">
      <alignment horizontal="center"/>
    </xf>
    <xf numFmtId="0" fontId="0" fillId="0" borderId="0" xfId="0" applyBorder="1"/>
    <xf numFmtId="0" fontId="0" fillId="0" borderId="33" xfId="0" applyBorder="1"/>
    <xf numFmtId="0" fontId="0" fillId="0" borderId="33" xfId="0" applyBorder="1" applyAlignment="1">
      <alignment horizontal="center"/>
    </xf>
    <xf numFmtId="9" fontId="0" fillId="12" borderId="0" xfId="0" applyNumberFormat="1" applyFill="1" applyAlignment="1">
      <alignment horizontal="center"/>
    </xf>
    <xf numFmtId="9" fontId="0" fillId="0" borderId="33" xfId="0" applyNumberFormat="1" applyBorder="1" applyAlignment="1">
      <alignment horizontal="center"/>
    </xf>
    <xf numFmtId="9" fontId="11" fillId="9" borderId="0" xfId="2" applyFont="1" applyFill="1"/>
    <xf numFmtId="9" fontId="12" fillId="10" borderId="0" xfId="0" applyNumberFormat="1" applyFont="1" applyFill="1"/>
  </cellXfs>
  <cellStyles count="4">
    <cellStyle name="Moeda" xfId="1" builtinId="4"/>
    <cellStyle name="Neutro" xfId="3" builtinId="28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BB6-419F-B5BA-E6971CC2D36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BBB6-419F-B5BA-E6971CC2D36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BB6-419F-B5BA-E6971CC2D36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BBB6-419F-B5BA-E6971CC2D369}"/>
              </c:ext>
            </c:extLst>
          </c:dPt>
          <c:dLbls>
            <c:dLbl>
              <c:idx val="0"/>
              <c:layout>
                <c:manualLayout>
                  <c:x val="-0.12830872829809628"/>
                  <c:y val="0.13644989278614525"/>
                </c:manualLayout>
              </c:layout>
              <c:tx>
                <c:rich>
                  <a:bodyPr/>
                  <a:lstStyle/>
                  <a:p>
                    <a:fld id="{442F17DB-4DC7-4718-AF21-23E2F2970620}" type="VALUE">
                      <a:rPr lang="en-US"/>
                      <a:pPr/>
                      <a:t>[VALOR]</a:t>
                    </a:fld>
                    <a:r>
                      <a:rPr lang="en-US" baseline="0"/>
                      <a:t>;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BBB6-419F-B5BA-E6971CC2D369}"/>
                </c:ext>
              </c:extLst>
            </c:dLbl>
            <c:dLbl>
              <c:idx val="1"/>
              <c:layout>
                <c:manualLayout>
                  <c:x val="7.8232793044233195E-2"/>
                  <c:y val="-0.17905576056684089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BB6-419F-B5BA-E6971CC2D369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5.0955409144996126E-2"/>
                      <c:h val="6.3296317382842582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BBB6-419F-B5BA-E6971CC2D369}"/>
                </c:ext>
              </c:extLst>
            </c:dLbl>
            <c:dLbl>
              <c:idx val="5"/>
              <c:layout>
                <c:manualLayout>
                  <c:x val="0.10661115386584762"/>
                  <c:y val="-1.4343454271436669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BB6-419F-B5BA-E6971CC2D36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APP!$B$39:$B$44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HÍBRIDOS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APP!$C$39:$C$44</c:f>
              <c:numCache>
                <c:formatCode>0%</c:formatCode>
                <c:ptCount val="6"/>
                <c:pt idx="0">
                  <c:v>0.3</c:v>
                </c:pt>
                <c:pt idx="1">
                  <c:v>0.5</c:v>
                </c:pt>
                <c:pt idx="2">
                  <c:v>0.1</c:v>
                </c:pt>
                <c:pt idx="3">
                  <c:v>0.1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B6-419F-B5BA-E6971CC2D3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1562100</xdr:colOff>
      <xdr:row>0</xdr:row>
      <xdr:rowOff>171450</xdr:rowOff>
    </xdr:from>
    <xdr:to>
      <xdr:col>4</xdr:col>
      <xdr:colOff>183973</xdr:colOff>
      <xdr:row>9</xdr:row>
      <xdr:rowOff>13155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A11A6918-04E1-4111-BD46-A62118650E2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9606"/>
        <a:stretch/>
      </xdr:blipFill>
      <xdr:spPr>
        <a:xfrm>
          <a:off x="1562100" y="171450"/>
          <a:ext cx="5737048" cy="1556205"/>
        </a:xfrm>
        <a:prstGeom prst="rect">
          <a:avLst/>
        </a:prstGeom>
      </xdr:spPr>
    </xdr:pic>
    <xdr:clientData/>
  </xdr:twoCellAnchor>
  <xdr:twoCellAnchor>
    <xdr:from>
      <xdr:col>1</xdr:col>
      <xdr:colOff>500062</xdr:colOff>
      <xdr:row>47</xdr:row>
      <xdr:rowOff>14286</xdr:rowOff>
    </xdr:from>
    <xdr:to>
      <xdr:col>4</xdr:col>
      <xdr:colOff>247650</xdr:colOff>
      <xdr:row>67</xdr:row>
      <xdr:rowOff>66675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16037051-7D21-9F53-CF0C-8A41BB981A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4FE7A-D20D-41CD-B86D-F356165C32E6}">
  <dimension ref="A11:H73"/>
  <sheetViews>
    <sheetView showGridLines="0" tabSelected="1" topLeftCell="A40" workbookViewId="0">
      <selection activeCell="G57" sqref="G57"/>
    </sheetView>
  </sheetViews>
  <sheetFormatPr defaultColWidth="0" defaultRowHeight="15" x14ac:dyDescent="0.25"/>
  <cols>
    <col min="1" max="1" width="24.42578125" customWidth="1"/>
    <col min="2" max="2" width="40.5703125" bestFit="1" customWidth="1"/>
    <col min="3" max="3" width="24.5703125" customWidth="1"/>
    <col min="4" max="4" width="17.140625" bestFit="1" customWidth="1"/>
    <col min="5" max="8" width="9.140625" customWidth="1"/>
    <col min="9" max="16384" width="9.140625" hidden="1"/>
  </cols>
  <sheetData>
    <row r="11" spans="2:4" ht="15.75" thickBot="1" x14ac:dyDescent="0.3"/>
    <row r="12" spans="2:4" ht="26.25" x14ac:dyDescent="0.25">
      <c r="B12" s="31" t="s">
        <v>13</v>
      </c>
      <c r="C12" s="32"/>
      <c r="D12" s="14"/>
    </row>
    <row r="13" spans="2:4" ht="18.75" x14ac:dyDescent="0.3">
      <c r="B13" s="19" t="s">
        <v>14</v>
      </c>
      <c r="C13" s="18"/>
      <c r="D13" s="15">
        <v>2000</v>
      </c>
    </row>
    <row r="14" spans="2:4" ht="18.75" x14ac:dyDescent="0.3">
      <c r="B14" s="19" t="s">
        <v>15</v>
      </c>
      <c r="C14" s="18"/>
      <c r="D14" s="16">
        <v>6.0000000000000001E-3</v>
      </c>
    </row>
    <row r="15" spans="2:4" ht="19.5" thickBot="1" x14ac:dyDescent="0.35">
      <c r="B15" s="20" t="s">
        <v>16</v>
      </c>
      <c r="C15" s="21"/>
      <c r="D15" s="17">
        <f>D13*30%</f>
        <v>600</v>
      </c>
    </row>
    <row r="17" spans="1:4" ht="28.5" customHeight="1" x14ac:dyDescent="0.25">
      <c r="B17" s="39" t="s">
        <v>5</v>
      </c>
      <c r="C17" s="40"/>
      <c r="D17" s="40"/>
    </row>
    <row r="18" spans="1:4" ht="18.75" x14ac:dyDescent="0.3">
      <c r="B18" s="27" t="s">
        <v>0</v>
      </c>
      <c r="C18" s="28"/>
      <c r="D18" s="5">
        <v>200</v>
      </c>
    </row>
    <row r="19" spans="1:4" ht="18.75" x14ac:dyDescent="0.3">
      <c r="B19" s="29" t="s">
        <v>1</v>
      </c>
      <c r="C19" s="30"/>
      <c r="D19" s="1">
        <v>5</v>
      </c>
    </row>
    <row r="20" spans="1:4" ht="18.75" x14ac:dyDescent="0.3">
      <c r="B20" s="33" t="s">
        <v>2</v>
      </c>
      <c r="C20" s="34"/>
      <c r="D20" s="2">
        <v>1.0789999999999999E-2</v>
      </c>
    </row>
    <row r="21" spans="1:4" ht="18.75" x14ac:dyDescent="0.3">
      <c r="B21" s="35" t="s">
        <v>3</v>
      </c>
      <c r="C21" s="36"/>
      <c r="D21" s="3">
        <f>FV(D20,D19*12,D18*-1)</f>
        <v>16755.382799697527</v>
      </c>
    </row>
    <row r="22" spans="1:4" ht="19.5" thickBot="1" x14ac:dyDescent="0.35">
      <c r="B22" s="37" t="s">
        <v>4</v>
      </c>
      <c r="C22" s="38"/>
      <c r="D22" s="4">
        <f>PATRIMONIO*RENDIMENTO_CARTEIRA</f>
        <v>100.53229679818516</v>
      </c>
    </row>
    <row r="23" spans="1:4" ht="16.5" thickTop="1" thickBot="1" x14ac:dyDescent="0.3"/>
    <row r="24" spans="1:4" ht="27" thickTop="1" x14ac:dyDescent="0.25">
      <c r="B24" s="25" t="s">
        <v>11</v>
      </c>
      <c r="C24" s="26"/>
      <c r="D24" s="11" t="s">
        <v>12</v>
      </c>
    </row>
    <row r="25" spans="1:4" ht="18.75" x14ac:dyDescent="0.3">
      <c r="A25" s="13">
        <v>2</v>
      </c>
      <c r="B25" s="6" t="s">
        <v>6</v>
      </c>
      <c r="C25" s="10">
        <f>FV(TAXA_RENDIMENTO,$A25*12,APORTE*-1)</f>
        <v>5445.5254595290435</v>
      </c>
      <c r="D25" s="22">
        <f>C25*RENDIMENTO_CARTEIRA</f>
        <v>32.673152757174265</v>
      </c>
    </row>
    <row r="26" spans="1:4" ht="18.75" x14ac:dyDescent="0.3">
      <c r="A26" s="13">
        <v>5</v>
      </c>
      <c r="B26" s="7" t="s">
        <v>7</v>
      </c>
      <c r="C26" s="10">
        <f>FV(TAXA_RENDIMENTO,$A26*12,APORTE*-1)</f>
        <v>16755.382799697527</v>
      </c>
      <c r="D26" s="23">
        <f>C26*RENDIMENTO_CARTEIRA</f>
        <v>100.53229679818516</v>
      </c>
    </row>
    <row r="27" spans="1:4" ht="18.75" x14ac:dyDescent="0.3">
      <c r="A27" s="13">
        <v>10</v>
      </c>
      <c r="B27" s="7" t="s">
        <v>8</v>
      </c>
      <c r="C27" s="10">
        <f>FV(TAXA_RENDIMENTO,$A27*12,APORTE*-1)</f>
        <v>48656.842506034438</v>
      </c>
      <c r="D27" s="23">
        <f>C27*RENDIMENTO_CARTEIRA</f>
        <v>291.94105503620665</v>
      </c>
    </row>
    <row r="28" spans="1:4" ht="18.75" x14ac:dyDescent="0.3">
      <c r="A28" s="13">
        <v>20</v>
      </c>
      <c r="B28" s="8" t="s">
        <v>9</v>
      </c>
      <c r="C28" s="10">
        <f>FV(TAXA_RENDIMENTO,$A28*12,APORTE*-1)</f>
        <v>225039.68001941612</v>
      </c>
      <c r="D28" s="23">
        <f>C28*RENDIMENTO_CARTEIRA</f>
        <v>1350.2380801164968</v>
      </c>
    </row>
    <row r="29" spans="1:4" ht="19.5" thickBot="1" x14ac:dyDescent="0.35">
      <c r="A29" s="13">
        <v>30</v>
      </c>
      <c r="B29" s="9" t="s">
        <v>10</v>
      </c>
      <c r="C29" s="12">
        <f>FV(TAXA_RENDIMENTO,$A29*12,APORTE*-1)</f>
        <v>864433.93100094295</v>
      </c>
      <c r="D29" s="24">
        <f>C29*RENDIMENTO_CARTEIRA</f>
        <v>5186.6035860056581</v>
      </c>
    </row>
    <row r="30" spans="1:4" ht="15.75" thickTop="1" x14ac:dyDescent="0.25"/>
    <row r="35" spans="2:4" x14ac:dyDescent="0.25">
      <c r="B35" s="41" t="s">
        <v>17</v>
      </c>
      <c r="C35" s="41" t="s">
        <v>29</v>
      </c>
    </row>
    <row r="36" spans="2:4" x14ac:dyDescent="0.25">
      <c r="B36" s="42" t="s">
        <v>19</v>
      </c>
      <c r="C36" s="43">
        <f>APORTE</f>
        <v>200</v>
      </c>
      <c r="D36" s="42"/>
    </row>
    <row r="38" spans="2:4" x14ac:dyDescent="0.25">
      <c r="B38" s="44" t="s">
        <v>20</v>
      </c>
      <c r="C38" s="44" t="s">
        <v>21</v>
      </c>
      <c r="D38" s="44" t="s">
        <v>22</v>
      </c>
    </row>
    <row r="39" spans="2:4" x14ac:dyDescent="0.25">
      <c r="B39" s="45" t="s">
        <v>23</v>
      </c>
      <c r="C39" s="46">
        <f>VLOOKUP($C$35&amp;"-"&amp;$B39,Planilha2!A1:D19,4,0)</f>
        <v>0.3</v>
      </c>
      <c r="D39" s="47">
        <f>C39*$C$36</f>
        <v>60</v>
      </c>
    </row>
    <row r="40" spans="2:4" x14ac:dyDescent="0.25">
      <c r="B40" s="45" t="s">
        <v>24</v>
      </c>
      <c r="C40" s="46">
        <f>VLOOKUP($C$35&amp;"-"&amp;$B40,Planilha2!A2:D20,4,0)</f>
        <v>0.5</v>
      </c>
      <c r="D40" s="47">
        <f t="shared" ref="D40:D44" si="0">C40*$C$36</f>
        <v>100</v>
      </c>
    </row>
    <row r="41" spans="2:4" x14ac:dyDescent="0.25">
      <c r="B41" s="45" t="s">
        <v>25</v>
      </c>
      <c r="C41" s="46">
        <f>VLOOKUP($C$35&amp;"-"&amp;$B41,Planilha2!A3:D21,4,0)</f>
        <v>0.1</v>
      </c>
      <c r="D41" s="47">
        <f t="shared" si="0"/>
        <v>20</v>
      </c>
    </row>
    <row r="42" spans="2:4" x14ac:dyDescent="0.25">
      <c r="B42" s="45" t="s">
        <v>26</v>
      </c>
      <c r="C42" s="46">
        <f>VLOOKUP($C$35&amp;"-"&amp;$B42,Planilha2!A4:D22,4,0)</f>
        <v>0.1</v>
      </c>
      <c r="D42" s="47">
        <f t="shared" si="0"/>
        <v>20</v>
      </c>
    </row>
    <row r="43" spans="2:4" x14ac:dyDescent="0.25">
      <c r="B43" s="45" t="s">
        <v>27</v>
      </c>
      <c r="C43" s="46">
        <f>VLOOKUP($C$35&amp;"-"&amp;$B43,Planilha2!A5:D23,4,0)</f>
        <v>0</v>
      </c>
      <c r="D43" s="47">
        <f t="shared" si="0"/>
        <v>0</v>
      </c>
    </row>
    <row r="44" spans="2:4" x14ac:dyDescent="0.25">
      <c r="B44" s="45" t="s">
        <v>28</v>
      </c>
      <c r="C44" s="46">
        <f>VLOOKUP($C$35&amp;"-"&amp;$B44,Planilha2!A6:D24,4,0)</f>
        <v>0</v>
      </c>
      <c r="D44" s="47">
        <f t="shared" si="0"/>
        <v>0</v>
      </c>
    </row>
    <row r="45" spans="2:4" x14ac:dyDescent="0.25">
      <c r="B45" s="48"/>
      <c r="C45" s="58">
        <f>SUM(C39:C44)</f>
        <v>1</v>
      </c>
      <c r="D45" s="49">
        <f>SUM(D39:D44)</f>
        <v>200</v>
      </c>
    </row>
    <row r="49" customFormat="1" x14ac:dyDescent="0.25"/>
    <row r="50" customFormat="1" x14ac:dyDescent="0.25"/>
    <row r="51" customFormat="1" x14ac:dyDescent="0.25"/>
    <row r="52" customFormat="1" x14ac:dyDescent="0.25"/>
    <row r="53" customFormat="1" x14ac:dyDescent="0.25"/>
    <row r="54" customFormat="1" x14ac:dyDescent="0.25"/>
    <row r="55" customFormat="1" x14ac:dyDescent="0.25"/>
    <row r="56" customFormat="1" x14ac:dyDescent="0.25"/>
    <row r="57" customFormat="1" x14ac:dyDescent="0.25"/>
    <row r="58" customFormat="1" x14ac:dyDescent="0.25"/>
    <row r="59" customFormat="1" x14ac:dyDescent="0.25"/>
    <row r="60" customFormat="1" x14ac:dyDescent="0.25"/>
    <row r="61" customFormat="1" x14ac:dyDescent="0.25"/>
    <row r="62" customFormat="1" x14ac:dyDescent="0.25"/>
    <row r="63" customFormat="1" x14ac:dyDescent="0.25"/>
    <row r="64" customFormat="1" x14ac:dyDescent="0.25"/>
    <row r="65" customFormat="1" x14ac:dyDescent="0.25"/>
    <row r="66" customFormat="1" x14ac:dyDescent="0.25"/>
    <row r="67" customFormat="1" x14ac:dyDescent="0.25"/>
    <row r="68" customFormat="1" x14ac:dyDescent="0.25"/>
    <row r="69" customFormat="1" x14ac:dyDescent="0.25"/>
    <row r="70" customFormat="1" x14ac:dyDescent="0.25"/>
    <row r="71" customFormat="1" x14ac:dyDescent="0.25"/>
    <row r="72" customFormat="1" x14ac:dyDescent="0.25"/>
    <row r="73" customFormat="1" x14ac:dyDescent="0.25"/>
  </sheetData>
  <mergeCells count="8">
    <mergeCell ref="B24:C24"/>
    <mergeCell ref="B18:C18"/>
    <mergeCell ref="B19:C19"/>
    <mergeCell ref="B12:C12"/>
    <mergeCell ref="B20:C20"/>
    <mergeCell ref="B21:C21"/>
    <mergeCell ref="B22:C22"/>
    <mergeCell ref="B17:D17"/>
  </mergeCells>
  <dataValidations count="1">
    <dataValidation type="list" allowBlank="1" showInputMessage="1" showErrorMessage="1" sqref="C35" xr:uid="{FA37AE65-8980-48B8-AA00-90E870B97C60}">
      <formula1>"Conservador,Moderado,Agressivo"</formula1>
    </dataValidation>
  </dataValidations>
  <pageMargins left="0.511811024" right="0.511811024" top="0.78740157499999996" bottom="0.78740157499999996" header="0.31496062000000002" footer="0.31496062000000002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4439B-204A-4EAB-8CE4-A52DAEA53A9F}">
  <dimension ref="A1:H19"/>
  <sheetViews>
    <sheetView workbookViewId="0">
      <selection activeCell="H6" sqref="H6"/>
    </sheetView>
  </sheetViews>
  <sheetFormatPr defaultRowHeight="15" x14ac:dyDescent="0.25"/>
  <cols>
    <col min="1" max="1" width="31.28515625" bestFit="1" customWidth="1"/>
    <col min="2" max="2" width="12.140625" bestFit="1" customWidth="1"/>
    <col min="3" max="3" width="19" bestFit="1" customWidth="1"/>
    <col min="7" max="7" width="17" bestFit="1" customWidth="1"/>
  </cols>
  <sheetData>
    <row r="1" spans="1:8" x14ac:dyDescent="0.25">
      <c r="A1" s="50" t="s">
        <v>30</v>
      </c>
      <c r="B1" s="50" t="s">
        <v>17</v>
      </c>
      <c r="C1" s="51" t="s">
        <v>20</v>
      </c>
      <c r="D1" s="51" t="s">
        <v>31</v>
      </c>
    </row>
    <row r="2" spans="1:8" x14ac:dyDescent="0.25">
      <c r="A2" t="str">
        <f>B2&amp;"-"&amp;C2</f>
        <v>Conservador-PAPEL</v>
      </c>
      <c r="B2" t="s">
        <v>29</v>
      </c>
      <c r="C2" s="45" t="s">
        <v>23</v>
      </c>
      <c r="D2" s="46">
        <v>0.3</v>
      </c>
    </row>
    <row r="3" spans="1:8" x14ac:dyDescent="0.25">
      <c r="A3" t="str">
        <f t="shared" ref="A3:A19" si="0">B3&amp;"-"&amp;C3</f>
        <v>Conservador-TIJOLO</v>
      </c>
      <c r="B3" t="s">
        <v>29</v>
      </c>
      <c r="C3" s="45" t="s">
        <v>24</v>
      </c>
      <c r="D3" s="46">
        <v>0.5</v>
      </c>
    </row>
    <row r="4" spans="1:8" x14ac:dyDescent="0.25">
      <c r="A4" t="str">
        <f t="shared" si="0"/>
        <v>Conservador-HÍBRIDOS</v>
      </c>
      <c r="B4" t="s">
        <v>29</v>
      </c>
      <c r="C4" s="45" t="s">
        <v>25</v>
      </c>
      <c r="D4" s="46">
        <v>0.1</v>
      </c>
    </row>
    <row r="5" spans="1:8" x14ac:dyDescent="0.25">
      <c r="A5" t="str">
        <f t="shared" si="0"/>
        <v>Conservador-FOFs</v>
      </c>
      <c r="B5" t="s">
        <v>29</v>
      </c>
      <c r="C5" s="45" t="s">
        <v>26</v>
      </c>
      <c r="D5" s="46">
        <v>0.1</v>
      </c>
      <c r="H5" s="46" t="s">
        <v>31</v>
      </c>
    </row>
    <row r="6" spans="1:8" x14ac:dyDescent="0.25">
      <c r="A6" t="str">
        <f t="shared" si="0"/>
        <v>Conservador-DESENVOLVIMENTO</v>
      </c>
      <c r="B6" t="s">
        <v>29</v>
      </c>
      <c r="C6" s="45" t="s">
        <v>27</v>
      </c>
      <c r="D6" s="46">
        <v>0</v>
      </c>
      <c r="G6" s="41" t="s">
        <v>33</v>
      </c>
      <c r="H6" s="57">
        <f>VLOOKUP(G6,$A$9:$D$9,4,FALSE)</f>
        <v>0.35</v>
      </c>
    </row>
    <row r="7" spans="1:8" ht="15.75" thickBot="1" x14ac:dyDescent="0.3">
      <c r="A7" s="53" t="str">
        <f t="shared" si="0"/>
        <v>Conservador-HOTELARIAS</v>
      </c>
      <c r="B7" s="53" t="s">
        <v>29</v>
      </c>
      <c r="C7" s="54" t="s">
        <v>28</v>
      </c>
      <c r="D7" s="56">
        <v>0</v>
      </c>
    </row>
    <row r="8" spans="1:8" ht="15.75" thickTop="1" x14ac:dyDescent="0.25">
      <c r="A8" s="52" t="str">
        <f t="shared" si="0"/>
        <v>Moderado-PAPEL</v>
      </c>
      <c r="B8" t="s">
        <v>18</v>
      </c>
      <c r="C8" s="45" t="s">
        <v>23</v>
      </c>
      <c r="D8" s="46">
        <v>0.32</v>
      </c>
    </row>
    <row r="9" spans="1:8" x14ac:dyDescent="0.25">
      <c r="A9" s="52" t="str">
        <f t="shared" si="0"/>
        <v>Moderado-TIJOLO</v>
      </c>
      <c r="B9" t="s">
        <v>18</v>
      </c>
      <c r="C9" s="45" t="s">
        <v>24</v>
      </c>
      <c r="D9" s="55">
        <v>0.35</v>
      </c>
    </row>
    <row r="10" spans="1:8" x14ac:dyDescent="0.25">
      <c r="A10" s="52" t="str">
        <f t="shared" si="0"/>
        <v>Moderado-HÍBRIDOS</v>
      </c>
      <c r="B10" t="s">
        <v>18</v>
      </c>
      <c r="C10" s="45" t="s">
        <v>25</v>
      </c>
      <c r="D10" s="46">
        <v>0.08</v>
      </c>
    </row>
    <row r="11" spans="1:8" x14ac:dyDescent="0.25">
      <c r="A11" s="52" t="str">
        <f t="shared" si="0"/>
        <v>Moderado-FOFs</v>
      </c>
      <c r="B11" t="s">
        <v>18</v>
      </c>
      <c r="C11" s="45" t="s">
        <v>26</v>
      </c>
      <c r="D11" s="46">
        <v>0.05</v>
      </c>
    </row>
    <row r="12" spans="1:8" x14ac:dyDescent="0.25">
      <c r="A12" s="52" t="str">
        <f t="shared" si="0"/>
        <v>Moderado-DESENVOLVIMENTO</v>
      </c>
      <c r="B12" t="s">
        <v>18</v>
      </c>
      <c r="C12" s="45" t="s">
        <v>27</v>
      </c>
      <c r="D12" s="46">
        <v>0.1</v>
      </c>
    </row>
    <row r="13" spans="1:8" ht="15.75" thickBot="1" x14ac:dyDescent="0.3">
      <c r="A13" s="53" t="str">
        <f t="shared" si="0"/>
        <v>Moderado-HOTELARIAS</v>
      </c>
      <c r="B13" s="53" t="s">
        <v>18</v>
      </c>
      <c r="C13" s="54" t="s">
        <v>28</v>
      </c>
      <c r="D13" s="56">
        <v>0.1</v>
      </c>
    </row>
    <row r="14" spans="1:8" ht="15.75" thickTop="1" x14ac:dyDescent="0.25">
      <c r="A14" s="52" t="str">
        <f t="shared" si="0"/>
        <v>Agressivo-PAPEL</v>
      </c>
      <c r="B14" t="s">
        <v>32</v>
      </c>
      <c r="C14" s="45" t="s">
        <v>23</v>
      </c>
      <c r="D14" s="46">
        <v>0.5</v>
      </c>
    </row>
    <row r="15" spans="1:8" x14ac:dyDescent="0.25">
      <c r="A15" s="52" t="str">
        <f t="shared" si="0"/>
        <v>Agressivo-TIJOLO</v>
      </c>
      <c r="B15" t="s">
        <v>32</v>
      </c>
      <c r="C15" s="45" t="s">
        <v>24</v>
      </c>
      <c r="D15" s="46">
        <v>0.1</v>
      </c>
    </row>
    <row r="16" spans="1:8" x14ac:dyDescent="0.25">
      <c r="A16" s="52" t="str">
        <f t="shared" si="0"/>
        <v>Agressivo-HÍBRIDOS</v>
      </c>
      <c r="B16" t="s">
        <v>32</v>
      </c>
      <c r="C16" s="45" t="s">
        <v>25</v>
      </c>
      <c r="D16" s="46">
        <v>0.05</v>
      </c>
    </row>
    <row r="17" spans="1:4" x14ac:dyDescent="0.25">
      <c r="A17" s="52" t="str">
        <f t="shared" si="0"/>
        <v>Agressivo-FOFs</v>
      </c>
      <c r="B17" t="s">
        <v>32</v>
      </c>
      <c r="C17" s="45" t="s">
        <v>26</v>
      </c>
      <c r="D17" s="46">
        <v>0.05</v>
      </c>
    </row>
    <row r="18" spans="1:4" x14ac:dyDescent="0.25">
      <c r="A18" s="52" t="str">
        <f t="shared" si="0"/>
        <v>Agressivo-DESENVOLVIMENTO</v>
      </c>
      <c r="B18" t="s">
        <v>32</v>
      </c>
      <c r="C18" s="45" t="s">
        <v>27</v>
      </c>
      <c r="D18" s="46">
        <v>0.2</v>
      </c>
    </row>
    <row r="19" spans="1:4" x14ac:dyDescent="0.25">
      <c r="A19" s="52" t="str">
        <f t="shared" si="0"/>
        <v>Agressivo-HOTELARIAS</v>
      </c>
      <c r="B19" t="s">
        <v>32</v>
      </c>
      <c r="C19" s="45" t="s">
        <v>28</v>
      </c>
      <c r="D19" s="46">
        <v>0.1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5</vt:i4>
      </vt:variant>
    </vt:vector>
  </HeadingPairs>
  <TitlesOfParts>
    <vt:vector size="7" baseType="lpstr">
      <vt:lpstr>APP</vt:lpstr>
      <vt:lpstr>Planilha2</vt:lpstr>
      <vt:lpstr>APORTE</vt:lpstr>
      <vt:lpstr>PATRIMONIO</vt:lpstr>
      <vt:lpstr>QTDE_ANOS</vt:lpstr>
      <vt:lpstr>RENDIMENTO_CARTEIRA</vt:lpstr>
      <vt:lpstr>TAXA_RENDIMENTO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 Salve</dc:creator>
  <cp:lastModifiedBy>Claudio Salve</cp:lastModifiedBy>
  <dcterms:created xsi:type="dcterms:W3CDTF">2025-05-21T23:30:32Z</dcterms:created>
  <dcterms:modified xsi:type="dcterms:W3CDTF">2025-05-24T02:54:55Z</dcterms:modified>
</cp:coreProperties>
</file>