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85942/Dropbox (Iddri)/Alex (Documents)/Progr. Oceans/IPCC SR Oceans/0. FINAL files/Chapter 4/"/>
    </mc:Choice>
  </mc:AlternateContent>
  <bookViews>
    <workbookView xWindow="300" yWindow="660" windowWidth="34520" windowHeight="20860" tabRatio="500"/>
  </bookViews>
  <sheets>
    <sheet name="1. Database SROCC Burning Ember" sheetId="8" r:id="rId1"/>
    <sheet name="2. Range of scores" sheetId="5"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23" i="8" l="1"/>
  <c r="R21" i="8"/>
  <c r="R19" i="8"/>
  <c r="N23" i="8"/>
  <c r="N21" i="8"/>
  <c r="N19" i="8"/>
  <c r="L30" i="8"/>
  <c r="L18" i="8"/>
  <c r="J22" i="8"/>
  <c r="J20" i="8"/>
  <c r="H18" i="8"/>
  <c r="D22" i="8"/>
  <c r="D20" i="8"/>
  <c r="D18" i="8"/>
  <c r="V39" i="8"/>
  <c r="V38" i="8"/>
  <c r="V37" i="8"/>
  <c r="V36" i="8"/>
  <c r="V35" i="8"/>
  <c r="V34" i="8"/>
  <c r="V33" i="8"/>
  <c r="D26" i="8"/>
  <c r="D28" i="8"/>
  <c r="D30" i="8"/>
  <c r="D31" i="8"/>
  <c r="F26" i="8"/>
  <c r="F28" i="8"/>
  <c r="F30" i="8"/>
  <c r="F31" i="8"/>
  <c r="H26" i="8"/>
  <c r="H28" i="8"/>
  <c r="H30" i="8"/>
  <c r="H31" i="8"/>
  <c r="J26" i="8"/>
  <c r="J28" i="8"/>
  <c r="J30" i="8"/>
  <c r="J31" i="8"/>
  <c r="L26" i="8"/>
  <c r="L28" i="8"/>
  <c r="L31" i="8"/>
  <c r="N30" i="8"/>
  <c r="N31" i="8"/>
  <c r="P30" i="8"/>
  <c r="P31" i="8"/>
  <c r="R30" i="8"/>
  <c r="R31" i="8"/>
  <c r="V31" i="8"/>
  <c r="T30" i="8"/>
  <c r="T31" i="8"/>
  <c r="V30" i="8"/>
  <c r="D29" i="8"/>
  <c r="F29" i="8"/>
  <c r="H29" i="8"/>
  <c r="J29" i="8"/>
  <c r="L29" i="8"/>
  <c r="N28" i="8"/>
  <c r="N29" i="8"/>
  <c r="P28" i="8"/>
  <c r="P29" i="8"/>
  <c r="R28" i="8"/>
  <c r="R29" i="8"/>
  <c r="V29" i="8"/>
  <c r="T28" i="8"/>
  <c r="T29" i="8"/>
  <c r="V28" i="8"/>
  <c r="D27" i="8"/>
  <c r="F27" i="8"/>
  <c r="H27" i="8"/>
  <c r="J27" i="8"/>
  <c r="L27" i="8"/>
  <c r="N26" i="8"/>
  <c r="N27" i="8"/>
  <c r="P26" i="8"/>
  <c r="P27" i="8"/>
  <c r="V27" i="8"/>
  <c r="T26" i="8"/>
  <c r="T27" i="8"/>
  <c r="R26" i="8"/>
  <c r="V26" i="8"/>
  <c r="V25" i="8"/>
  <c r="D23" i="8"/>
  <c r="F18" i="8"/>
  <c r="F20" i="8"/>
  <c r="F22" i="8"/>
  <c r="F23" i="8"/>
  <c r="H20" i="8"/>
  <c r="H22" i="8"/>
  <c r="H23" i="8"/>
  <c r="J18" i="8"/>
  <c r="J23" i="8"/>
  <c r="L20" i="8"/>
  <c r="L22" i="8"/>
  <c r="L23" i="8"/>
  <c r="N18" i="8"/>
  <c r="P22" i="8"/>
  <c r="R22" i="8"/>
  <c r="V23" i="8"/>
  <c r="N22" i="8"/>
  <c r="V22" i="8"/>
  <c r="D21" i="8"/>
  <c r="F21" i="8"/>
  <c r="H21" i="8"/>
  <c r="J21" i="8"/>
  <c r="L21" i="8"/>
  <c r="P20" i="8"/>
  <c r="R20" i="8"/>
  <c r="V21" i="8"/>
  <c r="N20" i="8"/>
  <c r="V20" i="8"/>
  <c r="D19" i="8"/>
  <c r="F19" i="8"/>
  <c r="H19" i="8"/>
  <c r="J19" i="8"/>
  <c r="L19" i="8"/>
  <c r="P18" i="8"/>
  <c r="P19" i="8"/>
  <c r="R18" i="8"/>
  <c r="V19" i="8"/>
  <c r="V18" i="8"/>
  <c r="V17" i="8"/>
  <c r="D15" i="8"/>
  <c r="F11" i="8"/>
  <c r="F13" i="8"/>
  <c r="F15" i="8"/>
  <c r="H13" i="8"/>
  <c r="H15" i="8"/>
  <c r="J15" i="8"/>
  <c r="R15" i="8"/>
  <c r="V15" i="8"/>
  <c r="D10" i="8"/>
  <c r="D12" i="8"/>
  <c r="D14" i="8"/>
  <c r="F10" i="8"/>
  <c r="F12" i="8"/>
  <c r="F14" i="8"/>
  <c r="R14" i="8"/>
  <c r="V14" i="8"/>
  <c r="V13" i="8"/>
  <c r="J12" i="8"/>
  <c r="N10" i="8"/>
  <c r="N12" i="8"/>
  <c r="V12" i="8"/>
  <c r="V11" i="8"/>
  <c r="V10" i="8"/>
  <c r="V9" i="8"/>
  <c r="K7" i="5"/>
  <c r="K8" i="5"/>
  <c r="K10" i="5"/>
  <c r="K12" i="5"/>
</calcChain>
</file>

<file path=xl/sharedStrings.xml><?xml version="1.0" encoding="utf-8"?>
<sst xmlns="http://schemas.openxmlformats.org/spreadsheetml/2006/main" count="432" uniqueCount="126">
  <si>
    <t>Present day</t>
  </si>
  <si>
    <t>DRIVERS</t>
  </si>
  <si>
    <t>IMPACTS</t>
  </si>
  <si>
    <t>ADAPTATION MEASURES</t>
  </si>
  <si>
    <t>Same as for +40cm(A)</t>
  </si>
  <si>
    <t>By 2100, +40cm(A)</t>
  </si>
  <si>
    <t>By 2100, +40cm(B)</t>
  </si>
  <si>
    <t>Moderate</t>
  </si>
  <si>
    <t>High</t>
  </si>
  <si>
    <t>Moderate to High</t>
  </si>
  <si>
    <t>M1
Density of assets (population, buildings, infrastructures)</t>
  </si>
  <si>
    <t>M2
Degradation of marine (coral reefs, mangroves, wetlands) and/or terrestrial (beaches, dune systems, vegetation) naturel buffer ecosystems</t>
  </si>
  <si>
    <t>M4
Coastal erosion (beaches and/dune systems) or permafrost thaw</t>
  </si>
  <si>
    <t>M5
Salinisation of groundwater lenses and/or soils and/or surface waters</t>
  </si>
  <si>
    <t>M6
Adequately calibrated hard engineered coastal defences</t>
  </si>
  <si>
    <t>M7
Restoration of degraded ecosystems, or creation of new natural buffers areas</t>
  </si>
  <si>
    <t xml:space="preserve">Aggregated risk level (final score)
</t>
  </si>
  <si>
    <t>By 2100, +140cm(A)</t>
  </si>
  <si>
    <t>By 2100, +140cm(B)</t>
  </si>
  <si>
    <t>Additionnal contribution to change in risk level (+/-, i.e. increase or decrease):
0 = None
1 = Low add. contrib.
2 = Substantial add. contrib.
3 = Very substantial add. contrib.</t>
  </si>
  <si>
    <t>By 2100, +100cm(A)</t>
  </si>
  <si>
    <t>By 2100, +100cm(B)</t>
  </si>
  <si>
    <t>By 2100, +140cm(C)</t>
  </si>
  <si>
    <t>Same as for +140cm(A)</t>
  </si>
  <si>
    <t>Same as for +100cm(A)</t>
  </si>
  <si>
    <t>Aggregated risk level</t>
  </si>
  <si>
    <t>Density of assets (population, buildings, infrastructures)</t>
  </si>
  <si>
    <t>Degradation of natural buffers, marine (coral reefs, mangroves, wetlands) and/or terrestrial (beaches, dune systems, vegetation)</t>
  </si>
  <si>
    <t>Relative extend of coastal flooding</t>
  </si>
  <si>
    <t>Degree of coastal erosion (beaches and/dune systems) or permafrost thaw</t>
  </si>
  <si>
    <t>Degree of salinisation of groundwater lenses and/or soils and/or surface waters</t>
  </si>
  <si>
    <t>Adequately calibrated hard engineered coastal defences</t>
  </si>
  <si>
    <t>Restoration of degraded ecosystems, or creation of new natural buffers areas</t>
  </si>
  <si>
    <t>M1</t>
  </si>
  <si>
    <t>M2</t>
  </si>
  <si>
    <t>M3</t>
  </si>
  <si>
    <t>M4</t>
  </si>
  <si>
    <t>M5</t>
  </si>
  <si>
    <t>M6</t>
  </si>
  <si>
    <t>M7</t>
  </si>
  <si>
    <t>M8</t>
  </si>
  <si>
    <t>Scores max.</t>
  </si>
  <si>
    <t>High to Very High</t>
  </si>
  <si>
    <t>M9</t>
  </si>
  <si>
    <t>Limiting subsidence</t>
  </si>
  <si>
    <t>Range Present Day</t>
  </si>
  <si>
    <t>Range Future</t>
  </si>
  <si>
    <t>0 - 30</t>
  </si>
  <si>
    <t>0 - 75</t>
  </si>
  <si>
    <t xml:space="preserve">     </t>
  </si>
  <si>
    <t>M9
Limiting subsidence</t>
  </si>
  <si>
    <t>-1</t>
  </si>
  <si>
    <t>(A)
Without Adaptation</t>
  </si>
  <si>
    <t>(B)
With Adaptation</t>
  </si>
  <si>
    <t>SEA LEVEL RISE  (by 2100)</t>
  </si>
  <si>
    <t>ADAPTATION SCENARIO</t>
  </si>
  <si>
    <r>
      <t xml:space="preserve">Mean: 48cm
</t>
    </r>
    <r>
      <rPr>
        <sz val="12"/>
        <color theme="1"/>
        <rFont val="Times New Roman"/>
      </rPr>
      <t>Range: from +46cm (Male') to +49cm (South Tarawa &amp; Funafuti)</t>
    </r>
  </si>
  <si>
    <r>
      <t xml:space="preserve">Mean: 38cm
</t>
    </r>
    <r>
      <rPr>
        <sz val="12"/>
        <color theme="1"/>
        <rFont val="Times New Roman"/>
      </rPr>
      <t>Range: from +33cm (GBP) to +43cm (Mekong)</t>
    </r>
  </si>
  <si>
    <r>
      <t xml:space="preserve">Mean: 38cm
</t>
    </r>
    <r>
      <rPr>
        <sz val="12"/>
        <color theme="1"/>
        <rFont val="Times New Roman"/>
      </rPr>
      <t>Range: from +34cm (Bykovskiy) to +40cm (Shismaref and Shingle Point)</t>
    </r>
  </si>
  <si>
    <t>GMSL</t>
  </si>
  <si>
    <t>RSL</t>
  </si>
  <si>
    <r>
      <t xml:space="preserve">Mean: 45cm
</t>
    </r>
    <r>
      <rPr>
        <sz val="12"/>
        <color theme="1"/>
        <rFont val="Times New Roman"/>
      </rPr>
      <t>Range: from +39cm (Rott.) to +55cm (NYC)</t>
    </r>
  </si>
  <si>
    <t>Not applicable to megacities</t>
  </si>
  <si>
    <t xml:space="preserve">There is presently minimal stock of restored ecosystems. </t>
  </si>
  <si>
    <t>As for the Present-Day, but expected benefits are limited.</t>
  </si>
  <si>
    <t>Same as for the Present-Day as in a +40cm scenario, coastal retreat strategies are expected to remain limited to very local specific cases.</t>
  </si>
  <si>
    <t>[+0] Assuming holistic and planned measures are taken to help mitigate risk.</t>
  </si>
  <si>
    <t>[+1] Assuming business-as-usual, incremental measures are taken to maintain risk tolerance.</t>
  </si>
  <si>
    <t xml:space="preserve">[-1] More coastal retreat can be envisioned In a +120cm GMSL scenario, although  this strategy is expected to remain limited in coastal megacities such as NYC, Shanghai or Rotterdam. Benefits will however be slighlty amplified compared to the same strategy in a +40cm scenario. </t>
  </si>
  <si>
    <t>NYC, Rotterdam, and Shanghai all have high density of assets, population, and extensive infrastructure.</t>
  </si>
  <si>
    <t>NYC, Rotterdam, and Shanghai have limited protection from natural features.</t>
  </si>
  <si>
    <t>Based on percentage of GDP.
For episodic flooding: NYC = 3; Rotterdam = 1, Shanghai = 2 --&gt; Means score = 2</t>
  </si>
  <si>
    <t>Overall these cities have relatively limited sandy shorelines.</t>
  </si>
  <si>
    <t>[+1] The loss of sandy beaches increases the contribution of this metric to overall risk (and all other metrics being equal)</t>
  </si>
  <si>
    <t xml:space="preserve">[+1] More SLR = more degradation of ecosystems. Large changes on limited ecosystems.  </t>
  </si>
  <si>
    <t xml:space="preserve">For episodic flooding [+3] compared to +40cm(A). This reflects the contribution of more intense increase in relative and extreme sea levels (refer to sub-sections in 4.2). </t>
  </si>
  <si>
    <t xml:space="preserve">[+2] More SLR = more degradation of ecosystems. Large changes on limited ecosystems.  </t>
  </si>
  <si>
    <t xml:space="preserve">For episodic flooding [+3] compared to +100cm(A). This reflects the contribution of more intense increase in relative and extreme sea levels (refer to sub-sections in 4.2). </t>
  </si>
  <si>
    <t>Shanghai and Rotterdam are better protected against more extreme floods (with hard defenses) than NYC. NYC = -1, Shanghai = -2, Rotterdam = -3 -&gt; Means score = -2. The number reflects the amount of reduced risk.</t>
  </si>
  <si>
    <t>Initial consideration of retreat in low-lying areas. Rotterdam = 0; NYC and Shanghai = -1</t>
  </si>
  <si>
    <t>Not considered here</t>
  </si>
  <si>
    <t xml:space="preserve">[+1] compared to Present-day. 
This reflects a slightly additional contribution of high density to Present day risk. </t>
  </si>
  <si>
    <t>[+1] The loss of natural features increases the contribution of this metric to overall risk.</t>
  </si>
  <si>
    <t xml:space="preserve">For episodic flooding, [+2] compared to Present-day for NYC/Shanghai [2]. This reflects the contribution of moderate increase in relative and extreme sea levels (refer to sub-sections in 4.2). </t>
  </si>
  <si>
    <t>[+1] compared to Present-day for NYC/Shanghai [-2]. Assuming business-as-usual, incremental measures are taken to help mitigate risk.</t>
  </si>
  <si>
    <t>[+0] Rotterdam can technically cope with SLR of ~0.9m by 2100 (Hinkel et al, 2018)</t>
  </si>
  <si>
    <t xml:space="preserve">[+0] Degradation is not expected to increase significantly. </t>
  </si>
  <si>
    <t xml:space="preserve">For episodic flooding, [+0] compared to Present-day for Rotterdam [1]. This reflects the contribution of modest increase in relative and extreme sea levels (Section 4.2). </t>
  </si>
  <si>
    <t>[+0]</t>
  </si>
  <si>
    <t>Rotterdam has protections in place.</t>
  </si>
  <si>
    <t>[+3] compared to +40cm(A).
This reflects both a cumulative effect of the additional contribution of high  density to Present day risk.</t>
  </si>
  <si>
    <t>[-1 ]There could be more retreat (perhaps unplanned) .</t>
  </si>
  <si>
    <t xml:space="preserve">For episodic flooding [+1] compared to +40cm(B). This reflects the contribution of more intense increase in relative and extreme sea levels (refer to sub-sections in 4.2). </t>
  </si>
  <si>
    <t>[+2] compared to +90cm(A).
This reflects both a cumulative effect of the additional contribution of high  density to Present day risk.</t>
  </si>
  <si>
    <t>The additional contribution compared to +100cm will be modest.</t>
  </si>
  <si>
    <t xml:space="preserve">For episodic flooding [+2] compared to +90cm(B). This reflects the contribution of more intense increase in relative and extreme sea levels (refer to sub-sections in 4.2). </t>
  </si>
  <si>
    <t>[+1]</t>
  </si>
  <si>
    <t xml:space="preserve">Undetectable to Moderate </t>
  </si>
  <si>
    <t>~ +45cm</t>
  </si>
  <si>
    <t>ALL GEOGRAPHIES</t>
  </si>
  <si>
    <t xml:space="preserve">The efficiency of business-as-usual incremental efforts on coastal protection are expected to decrease as sea levl rises. Therefore: [+1] compared to +90cm(B). </t>
  </si>
  <si>
    <t>Arctic Communities</t>
  </si>
  <si>
    <t>For justification, see S14.2.8.4</t>
  </si>
  <si>
    <t>For justification, see S14.2.8.3</t>
  </si>
  <si>
    <t>For justification, see S14.2.8.2</t>
  </si>
  <si>
    <t>Large tropical agricultural deltas</t>
  </si>
  <si>
    <t>Urban atoll islands</t>
  </si>
  <si>
    <t>M3
Relative extent of coastal flooding</t>
  </si>
  <si>
    <t>Very High</t>
  </si>
  <si>
    <t>~ +85cm</t>
  </si>
  <si>
    <t>~ +110cm</t>
  </si>
  <si>
    <r>
      <t xml:space="preserve">Mean: 89cm
</t>
    </r>
    <r>
      <rPr>
        <sz val="12"/>
        <color theme="1"/>
        <rFont val="Times New Roman"/>
      </rPr>
      <t>Range: from +82cm (Rott.) to +102cm (NYC)</t>
    </r>
  </si>
  <si>
    <r>
      <t xml:space="preserve">Mean: 135cm
</t>
    </r>
    <r>
      <rPr>
        <sz val="12"/>
        <color theme="1"/>
        <rFont val="Times New Roman"/>
      </rPr>
      <t>Range: from +123cm (Rott.) to +153cm (NYC)</t>
    </r>
  </si>
  <si>
    <r>
      <t xml:space="preserve">Mean: 92cm
</t>
    </r>
    <r>
      <rPr>
        <sz val="12"/>
        <color theme="1"/>
        <rFont val="Times New Roman"/>
      </rPr>
      <t>Range: from +91cm (Funafuti) to +92cm (South Tarawa &amp; Male')</t>
    </r>
  </si>
  <si>
    <r>
      <t xml:space="preserve">Mean: 132cm
</t>
    </r>
    <r>
      <rPr>
        <sz val="12"/>
        <color theme="1"/>
        <rFont val="Times New Roman"/>
      </rPr>
      <t>Range: from +132cm (South Tarawa &amp; Male') to +133cm (Funafuti)</t>
    </r>
  </si>
  <si>
    <r>
      <t xml:space="preserve">Mean: 79cm
</t>
    </r>
    <r>
      <rPr>
        <sz val="12"/>
        <color theme="1"/>
        <rFont val="Times New Roman"/>
      </rPr>
      <t>Range: from +74cm (GBP) to +84cm (Mekong)</t>
    </r>
  </si>
  <si>
    <r>
      <t xml:space="preserve">Mean: 116cm
</t>
    </r>
    <r>
      <rPr>
        <sz val="12"/>
        <color theme="1"/>
        <rFont val="Times New Roman"/>
      </rPr>
      <t>Range: from +108cm (GBP) to +123cm (Mekong)</t>
    </r>
  </si>
  <si>
    <r>
      <t xml:space="preserve">Mean: 78cm
</t>
    </r>
    <r>
      <rPr>
        <sz val="12"/>
        <color theme="1"/>
        <rFont val="Times New Roman"/>
      </rPr>
      <t>Range: from +76cm (Shingle Point) to +81cm (Shismaref)</t>
    </r>
  </si>
  <si>
    <r>
      <t xml:space="preserve">Mean: 112cm
</t>
    </r>
    <r>
      <rPr>
        <sz val="12"/>
        <color theme="1"/>
        <rFont val="Times New Roman"/>
      </rPr>
      <t>Range: from +109cm (Tuktoyaktuk) to +117cm (Bykovskiy)</t>
    </r>
  </si>
  <si>
    <t>Implemented policies of coastal retreat and inland relocation</t>
  </si>
  <si>
    <t>SCORING METHOD (see SM4.3.4 and SM4.3.5)</t>
  </si>
  <si>
    <t>For Present-day
(see SM4.3.4.1)</t>
  </si>
  <si>
    <t>For the future
(see SM4.3.4.2)</t>
  </si>
  <si>
    <t>Resource-rich coastal cities</t>
  </si>
  <si>
    <r>
      <t>M8
Relocation</t>
    </r>
    <r>
      <rPr>
        <b/>
        <sz val="12"/>
        <color rgb="FFFF0000"/>
        <rFont val="Times New Roman"/>
      </rPr>
      <t/>
    </r>
  </si>
  <si>
    <t>Contribution to risk level (+/-, i.e. increase or decrease):
0 = Undetectable 
1 = Undetectable to Moderate
2 = Moderate 
3 = Moderate to High
4 = High
5 = High to Very High  
6 = Very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</si>
</sst>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2"/>
      <color theme="1"/>
      <name val="Times New Roman"/>
    </font>
    <font>
      <b/>
      <sz val="12"/>
      <color theme="1"/>
      <name val="Times New Roman"/>
    </font>
    <font>
      <sz val="12"/>
      <color rgb="FF0070C0"/>
      <name val="Times New Roman"/>
    </font>
    <font>
      <u/>
      <sz val="12"/>
      <color theme="10"/>
      <name val="Calibri"/>
      <family val="2"/>
      <scheme val="minor"/>
    </font>
    <font>
      <u/>
      <sz val="12"/>
      <color theme="11"/>
      <name val="Calibri"/>
      <family val="2"/>
      <scheme val="minor"/>
    </font>
    <font>
      <sz val="12"/>
      <color theme="4" tint="-0.249977111117893"/>
      <name val="Times New Roman"/>
    </font>
    <font>
      <b/>
      <sz val="12"/>
      <color rgb="FF0070C0"/>
      <name val="Times New Roman"/>
    </font>
    <font>
      <sz val="12"/>
      <color rgb="FF00B050"/>
      <name val="Times New Roman"/>
    </font>
    <font>
      <b/>
      <sz val="10"/>
      <color rgb="FF000000"/>
      <name val="Times New Roman"/>
    </font>
    <font>
      <b/>
      <sz val="12"/>
      <color theme="0"/>
      <name val="Times New Roman"/>
    </font>
    <font>
      <sz val="10"/>
      <color rgb="FF000000"/>
      <name val="Times New Roman"/>
    </font>
    <font>
      <sz val="10"/>
      <color theme="1"/>
      <name val="Times New Roman"/>
    </font>
    <font>
      <sz val="12"/>
      <color theme="0"/>
      <name val="Times New Roman"/>
    </font>
    <font>
      <b/>
      <sz val="16"/>
      <color theme="1"/>
      <name val="Times New Roman"/>
    </font>
    <font>
      <b/>
      <sz val="18"/>
      <color theme="1"/>
      <name val="Times New Roman"/>
    </font>
    <font>
      <b/>
      <sz val="22"/>
      <color theme="1"/>
      <name val="Times New Roman"/>
    </font>
    <font>
      <b/>
      <sz val="16"/>
      <color rgb="FF000000"/>
      <name val="Times New Roman"/>
    </font>
    <font>
      <sz val="12"/>
      <color theme="8"/>
      <name val="Times New Roman"/>
    </font>
    <font>
      <b/>
      <sz val="12"/>
      <color rgb="FFFF0000"/>
      <name val="Times New Roman"/>
    </font>
  </fonts>
  <fills count="7">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FFFF00"/>
        <bgColor indexed="64"/>
      </patternFill>
    </fill>
  </fills>
  <borders count="4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thin">
        <color auto="1"/>
      </bottom>
      <diagonal/>
    </border>
    <border>
      <left/>
      <right/>
      <top style="thin">
        <color auto="1"/>
      </top>
      <bottom style="medium">
        <color auto="1"/>
      </bottom>
      <diagonal/>
    </border>
    <border>
      <left style="thin">
        <color auto="1"/>
      </left>
      <right/>
      <top/>
      <bottom/>
      <diagonal/>
    </border>
    <border>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style="thin">
        <color auto="1"/>
      </bottom>
      <diagonal/>
    </border>
    <border>
      <left style="medium">
        <color auto="1"/>
      </left>
      <right/>
      <top style="medium">
        <color auto="1"/>
      </top>
      <bottom/>
      <diagonal/>
    </border>
    <border>
      <left/>
      <right style="thin">
        <color auto="1"/>
      </right>
      <top style="medium">
        <color auto="1"/>
      </top>
      <bottom/>
      <diagonal/>
    </border>
    <border>
      <left/>
      <right/>
      <top style="medium">
        <color auto="1"/>
      </top>
      <bottom/>
      <diagonal/>
    </border>
    <border>
      <left style="thin">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thin">
        <color auto="1"/>
      </bottom>
      <diagonal/>
    </border>
  </borders>
  <cellStyleXfs count="2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7">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4"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9" fontId="1" fillId="4" borderId="1" xfId="0" applyNumberFormat="1" applyFont="1" applyFill="1" applyBorder="1" applyAlignment="1">
      <alignment horizontal="left" vertical="center" wrapText="1"/>
    </xf>
    <xf numFmtId="0" fontId="3"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6" borderId="4" xfId="0" applyFont="1" applyFill="1" applyBorder="1" applyAlignment="1">
      <alignment vertical="center"/>
    </xf>
    <xf numFmtId="0" fontId="2" fillId="6" borderId="5" xfId="0" applyFont="1" applyFill="1" applyBorder="1" applyAlignment="1">
      <alignment vertical="center"/>
    </xf>
    <xf numFmtId="0" fontId="3"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2" fillId="6" borderId="6" xfId="0" applyFont="1" applyFill="1" applyBorder="1" applyAlignment="1">
      <alignment vertical="center" wrapText="1"/>
    </xf>
    <xf numFmtId="0" fontId="2" fillId="6" borderId="8" xfId="0" applyFont="1" applyFill="1" applyBorder="1" applyAlignment="1">
      <alignment vertical="center" wrapText="1"/>
    </xf>
    <xf numFmtId="0" fontId="2"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3" fillId="0" borderId="0" xfId="0" applyFont="1" applyFill="1" applyBorder="1" applyAlignment="1">
      <alignment vertical="center" wrapText="1"/>
    </xf>
    <xf numFmtId="0" fontId="1" fillId="0" borderId="0" xfId="0" applyFont="1" applyAlignment="1">
      <alignment horizontal="left" vertical="center"/>
    </xf>
    <xf numFmtId="0" fontId="6" fillId="0" borderId="0" xfId="0" applyFont="1" applyAlignment="1">
      <alignment horizontal="left" vertical="center"/>
    </xf>
    <xf numFmtId="0" fontId="1" fillId="3" borderId="1" xfId="0" quotePrefix="1" applyFont="1" applyFill="1" applyBorder="1" applyAlignment="1">
      <alignment horizontal="center" vertical="center" wrapText="1"/>
    </xf>
    <xf numFmtId="0" fontId="2" fillId="6" borderId="10" xfId="0" applyFont="1" applyFill="1" applyBorder="1" applyAlignment="1">
      <alignment vertical="center"/>
    </xf>
    <xf numFmtId="0" fontId="2" fillId="6" borderId="2" xfId="0" applyFont="1" applyFill="1" applyBorder="1" applyAlignment="1">
      <alignment vertical="center" wrapText="1"/>
    </xf>
    <xf numFmtId="0" fontId="2" fillId="6" borderId="11"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Alignment="1">
      <alignment horizontal="left" vertical="center"/>
    </xf>
    <xf numFmtId="0" fontId="1" fillId="0" borderId="0" xfId="0" applyFont="1" applyFill="1" applyAlignment="1">
      <alignment vertical="center"/>
    </xf>
    <xf numFmtId="0" fontId="1" fillId="0" borderId="0" xfId="0" applyFont="1" applyFill="1" applyAlignment="1">
      <alignment horizontal="center" vertical="center"/>
    </xf>
    <xf numFmtId="0" fontId="3" fillId="0" borderId="0" xfId="0" applyFont="1" applyFill="1" applyAlignment="1">
      <alignment horizontal="center"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25" xfId="0" applyFont="1" applyBorder="1" applyAlignment="1">
      <alignment horizontal="right" vertical="center" wrapText="1"/>
    </xf>
    <xf numFmtId="0" fontId="2" fillId="0" borderId="25"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9" xfId="0" applyFont="1" applyBorder="1" applyAlignment="1">
      <alignment horizontal="center" vertical="center" wrapText="1"/>
    </xf>
    <xf numFmtId="0" fontId="10" fillId="5" borderId="24" xfId="0" applyFont="1" applyFill="1" applyBorder="1" applyAlignment="1">
      <alignment vertical="center" wrapText="1"/>
    </xf>
    <xf numFmtId="0" fontId="13" fillId="5" borderId="28"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0" borderId="17" xfId="0" applyFont="1" applyBorder="1" applyAlignment="1">
      <alignment horizontal="center" vertical="center" wrapText="1"/>
    </xf>
    <xf numFmtId="0" fontId="3" fillId="0" borderId="17" xfId="0" applyFont="1" applyBorder="1" applyAlignment="1">
      <alignment horizontal="center" vertical="center" wrapText="1"/>
    </xf>
    <xf numFmtId="0" fontId="6" fillId="2" borderId="29"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3" fillId="3" borderId="29"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10" fillId="5" borderId="24" xfId="0" applyFont="1" applyFill="1" applyBorder="1" applyAlignment="1">
      <alignment vertical="center"/>
    </xf>
    <xf numFmtId="0" fontId="13" fillId="5" borderId="15"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13" fillId="5" borderId="14" xfId="0" applyFont="1" applyFill="1" applyBorder="1" applyAlignment="1">
      <alignment horizontal="center" vertical="center" wrapText="1"/>
    </xf>
    <xf numFmtId="0" fontId="1" fillId="4" borderId="16" xfId="0" applyNumberFormat="1" applyFont="1" applyFill="1" applyBorder="1" applyAlignment="1">
      <alignment horizontal="center" vertical="center" wrapText="1"/>
    </xf>
    <xf numFmtId="0" fontId="6" fillId="4" borderId="16" xfId="0" applyNumberFormat="1" applyFont="1" applyFill="1" applyBorder="1" applyAlignment="1">
      <alignment horizontal="center" vertical="center" wrapText="1"/>
    </xf>
    <xf numFmtId="0" fontId="6" fillId="4" borderId="40" xfId="0" applyNumberFormat="1" applyFont="1" applyFill="1" applyBorder="1" applyAlignment="1">
      <alignment horizontal="center" vertical="center" wrapText="1"/>
    </xf>
    <xf numFmtId="0" fontId="1" fillId="4" borderId="16"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40" xfId="0" applyFont="1" applyFill="1" applyBorder="1" applyAlignment="1">
      <alignment horizontal="center" vertical="center" wrapText="1"/>
    </xf>
    <xf numFmtId="9" fontId="3" fillId="3" borderId="1" xfId="0" applyNumberFormat="1" applyFont="1" applyFill="1" applyBorder="1" applyAlignment="1">
      <alignment horizontal="left" vertical="center" wrapText="1"/>
    </xf>
    <xf numFmtId="9" fontId="1" fillId="3" borderId="1" xfId="0" applyNumberFormat="1" applyFont="1" applyFill="1" applyBorder="1" applyAlignment="1">
      <alignment horizontal="left" vertical="center" wrapText="1"/>
    </xf>
    <xf numFmtId="9" fontId="3" fillId="4" borderId="1" xfId="0" applyNumberFormat="1" applyFont="1" applyFill="1" applyBorder="1" applyAlignment="1">
      <alignment horizontal="left" vertical="center" wrapText="1"/>
    </xf>
    <xf numFmtId="9" fontId="3" fillId="2" borderId="1" xfId="0" applyNumberFormat="1" applyFont="1" applyFill="1" applyBorder="1" applyAlignment="1">
      <alignment horizontal="left" vertical="center" wrapText="1"/>
    </xf>
    <xf numFmtId="0" fontId="1" fillId="4" borderId="0" xfId="0" applyFont="1" applyFill="1" applyAlignment="1">
      <alignment horizontal="left" vertical="center" wrapText="1"/>
    </xf>
    <xf numFmtId="0" fontId="1" fillId="2" borderId="0" xfId="0" applyFont="1" applyFill="1" applyAlignment="1">
      <alignment horizontal="left" vertical="center" wrapText="1"/>
    </xf>
    <xf numFmtId="0" fontId="1" fillId="3" borderId="0" xfId="0" applyFont="1" applyFill="1" applyAlignment="1">
      <alignment horizontal="left" vertical="center" wrapText="1"/>
    </xf>
    <xf numFmtId="0" fontId="18" fillId="0" borderId="17" xfId="0" applyFont="1" applyBorder="1" applyAlignment="1">
      <alignment horizontal="center" vertical="center"/>
    </xf>
    <xf numFmtId="0" fontId="18" fillId="0" borderId="30" xfId="0" applyFont="1" applyBorder="1" applyAlignment="1">
      <alignment horizontal="center" vertical="center"/>
    </xf>
    <xf numFmtId="0" fontId="6" fillId="4"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3" fillId="4" borderId="29" xfId="0" applyFont="1" applyFill="1" applyBorder="1" applyAlignment="1">
      <alignment horizontal="left" vertical="center" wrapText="1"/>
    </xf>
    <xf numFmtId="0" fontId="3" fillId="2" borderId="29" xfId="0" applyFont="1" applyFill="1" applyBorder="1" applyAlignment="1">
      <alignment horizontal="left" vertical="center" wrapText="1"/>
    </xf>
    <xf numFmtId="0" fontId="1" fillId="3" borderId="0" xfId="0" applyFont="1" applyFill="1" applyBorder="1" applyAlignment="1">
      <alignment horizontal="center" vertical="center"/>
    </xf>
    <xf numFmtId="0" fontId="2" fillId="0" borderId="41" xfId="0" applyFont="1" applyBorder="1" applyAlignment="1">
      <alignment horizontal="right" vertical="center" wrapText="1"/>
    </xf>
    <xf numFmtId="0" fontId="7" fillId="0" borderId="41" xfId="0" applyFont="1" applyBorder="1" applyAlignment="1">
      <alignment horizontal="righ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indent="1"/>
    </xf>
    <xf numFmtId="1" fontId="1" fillId="0" borderId="1" xfId="0" applyNumberFormat="1" applyFont="1" applyFill="1" applyBorder="1" applyAlignment="1">
      <alignment horizontal="center" vertical="center" wrapText="1"/>
    </xf>
    <xf numFmtId="1" fontId="3" fillId="0" borderId="1" xfId="0" applyNumberFormat="1" applyFont="1" applyFill="1" applyBorder="1" applyAlignment="1">
      <alignment horizontal="center" vertical="center" wrapText="1"/>
    </xf>
    <xf numFmtId="1" fontId="3" fillId="0" borderId="29" xfId="0" applyNumberFormat="1" applyFont="1" applyFill="1" applyBorder="1" applyAlignment="1">
      <alignment horizontal="center" vertical="center" wrapText="1"/>
    </xf>
    <xf numFmtId="0" fontId="1" fillId="4" borderId="34" xfId="0" applyFont="1" applyFill="1" applyBorder="1" applyAlignment="1">
      <alignment horizontal="center" vertical="center"/>
    </xf>
    <xf numFmtId="0" fontId="2" fillId="3" borderId="12"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6" borderId="2" xfId="0" applyFont="1" applyFill="1" applyBorder="1" applyAlignment="1">
      <alignment horizontal="left" vertical="center" wrapText="1"/>
    </xf>
    <xf numFmtId="0" fontId="1" fillId="6" borderId="7" xfId="0" applyFont="1" applyFill="1" applyBorder="1" applyAlignment="1">
      <alignment horizontal="left" vertical="center" wrapText="1"/>
    </xf>
    <xf numFmtId="0" fontId="1" fillId="6" borderId="11" xfId="0" applyFont="1" applyFill="1" applyBorder="1" applyAlignment="1">
      <alignment horizontal="left" vertical="center" wrapText="1"/>
    </xf>
    <xf numFmtId="0" fontId="1" fillId="6" borderId="9" xfId="0" applyFont="1" applyFill="1" applyBorder="1" applyAlignment="1">
      <alignment horizontal="left" vertical="center" wrapText="1"/>
    </xf>
    <xf numFmtId="0" fontId="1" fillId="3" borderId="35" xfId="0" applyFont="1" applyFill="1" applyBorder="1" applyAlignment="1">
      <alignment horizontal="center" vertical="center"/>
    </xf>
    <xf numFmtId="0" fontId="1" fillId="3" borderId="34" xfId="0" applyFont="1" applyFill="1" applyBorder="1" applyAlignment="1">
      <alignment horizontal="center" vertical="center"/>
    </xf>
    <xf numFmtId="0" fontId="3" fillId="3" borderId="35" xfId="0" applyFont="1" applyFill="1" applyBorder="1" applyAlignment="1">
      <alignment horizontal="center" vertical="center"/>
    </xf>
    <xf numFmtId="0" fontId="3" fillId="3" borderId="34" xfId="0" applyFont="1" applyFill="1" applyBorder="1" applyAlignment="1">
      <alignment horizontal="center" vertical="center"/>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25" xfId="0" applyFont="1" applyBorder="1" applyAlignment="1">
      <alignment horizontal="center" vertical="center" wrapText="1"/>
    </xf>
    <xf numFmtId="0" fontId="14" fillId="0" borderId="27" xfId="0" applyFont="1" applyBorder="1" applyAlignment="1">
      <alignment horizontal="center" vertical="center" wrapText="1"/>
    </xf>
    <xf numFmtId="0" fontId="3" fillId="4" borderId="32" xfId="0" applyFont="1" applyFill="1" applyBorder="1" applyAlignment="1">
      <alignment horizontal="center" vertical="center" wrapText="1"/>
    </xf>
    <xf numFmtId="0" fontId="3" fillId="4" borderId="33" xfId="0" applyFont="1" applyFill="1" applyBorder="1" applyAlignment="1">
      <alignment horizontal="center" vertical="center" wrapText="1"/>
    </xf>
    <xf numFmtId="0" fontId="17" fillId="0" borderId="35" xfId="0" applyFont="1" applyBorder="1" applyAlignment="1">
      <alignment horizontal="center" vertical="center" wrapText="1"/>
    </xf>
    <xf numFmtId="0" fontId="17" fillId="0" borderId="36"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31" xfId="0" applyFont="1" applyBorder="1" applyAlignment="1">
      <alignment horizontal="center" vertical="center" wrapText="1"/>
    </xf>
    <xf numFmtId="0" fontId="17" fillId="0" borderId="39" xfId="0" applyFont="1" applyBorder="1" applyAlignment="1">
      <alignment horizontal="center" vertical="center" wrapText="1"/>
    </xf>
    <xf numFmtId="0" fontId="2" fillId="4" borderId="37" xfId="0" applyFont="1" applyFill="1" applyBorder="1" applyAlignment="1">
      <alignment horizontal="center" vertical="center"/>
    </xf>
    <xf numFmtId="0" fontId="2" fillId="4" borderId="0" xfId="0" applyFont="1" applyFill="1" applyBorder="1" applyAlignment="1">
      <alignment horizontal="center" vertical="center"/>
    </xf>
    <xf numFmtId="0" fontId="2" fillId="2" borderId="0" xfId="0" applyFont="1" applyFill="1" applyBorder="1" applyAlignment="1">
      <alignment horizontal="center" vertical="center"/>
    </xf>
    <xf numFmtId="0" fontId="1" fillId="3" borderId="0" xfId="0" applyFont="1" applyFill="1" applyBorder="1" applyAlignment="1">
      <alignment horizontal="center" vertical="center"/>
    </xf>
    <xf numFmtId="0" fontId="2" fillId="4" borderId="37"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2" borderId="35" xfId="0" applyFont="1" applyFill="1" applyBorder="1" applyAlignment="1">
      <alignment horizontal="center" vertical="center"/>
    </xf>
    <xf numFmtId="0" fontId="1" fillId="2" borderId="34" xfId="0" applyFont="1" applyFill="1" applyBorder="1" applyAlignment="1">
      <alignment horizontal="center" vertical="center"/>
    </xf>
    <xf numFmtId="0" fontId="10" fillId="5" borderId="4" xfId="0" applyFont="1" applyFill="1" applyBorder="1" applyAlignment="1">
      <alignment horizontal="left" vertical="center" wrapText="1"/>
    </xf>
    <xf numFmtId="0" fontId="10" fillId="5" borderId="5" xfId="0" applyFont="1" applyFill="1" applyBorder="1" applyAlignment="1">
      <alignment horizontal="left" vertical="center" wrapText="1"/>
    </xf>
    <xf numFmtId="0" fontId="2" fillId="0" borderId="18"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9" xfId="0" applyFont="1" applyBorder="1" applyAlignment="1">
      <alignment horizontal="left" vertical="center" wrapText="1"/>
    </xf>
    <xf numFmtId="0" fontId="2" fillId="0" borderId="21"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left" vertical="center" wrapText="1"/>
    </xf>
    <xf numFmtId="0" fontId="10" fillId="5" borderId="4" xfId="0" applyFont="1" applyFill="1" applyBorder="1" applyAlignment="1">
      <alignment horizontal="left" vertical="center"/>
    </xf>
    <xf numFmtId="0" fontId="10" fillId="5" borderId="5" xfId="0" applyFont="1" applyFill="1" applyBorder="1" applyAlignment="1">
      <alignment horizontal="left" vertical="center"/>
    </xf>
    <xf numFmtId="0" fontId="9" fillId="0" borderId="1" xfId="0" applyFont="1" applyBorder="1" applyAlignment="1">
      <alignment horizontal="center"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
  <sheetViews>
    <sheetView tabSelected="1" zoomScale="75" zoomScaleNormal="96" zoomScalePageLayoutView="96" workbookViewId="0">
      <selection activeCell="E2" sqref="E2"/>
    </sheetView>
  </sheetViews>
  <sheetFormatPr baseColWidth="10" defaultRowHeight="16" x14ac:dyDescent="0.2"/>
  <cols>
    <col min="1" max="1" width="17" style="28" customWidth="1"/>
    <col min="2" max="2" width="22.6640625" style="28" customWidth="1"/>
    <col min="3" max="3" width="19.83203125" style="28" customWidth="1"/>
    <col min="4" max="4" width="9.6640625" style="23" customWidth="1"/>
    <col min="5" max="5" width="30.83203125" style="22" customWidth="1"/>
    <col min="6" max="6" width="9.5" style="23" customWidth="1"/>
    <col min="7" max="7" width="30.83203125" style="22" customWidth="1"/>
    <col min="8" max="8" width="8.6640625" style="23" customWidth="1"/>
    <col min="9" max="9" width="30.83203125" style="22" customWidth="1"/>
    <col min="10" max="10" width="6.83203125" style="23" customWidth="1"/>
    <col min="11" max="11" width="30.83203125" style="22" customWidth="1"/>
    <col min="12" max="12" width="6.83203125" style="23" customWidth="1"/>
    <col min="13" max="13" width="30.83203125" style="22" customWidth="1"/>
    <col min="14" max="14" width="6.83203125" style="24" customWidth="1"/>
    <col min="15" max="15" width="30.83203125" style="22" customWidth="1"/>
    <col min="16" max="16" width="6.83203125" style="25" customWidth="1"/>
    <col min="17" max="17" width="30.83203125" style="22" customWidth="1"/>
    <col min="18" max="18" width="6.83203125" style="24" customWidth="1"/>
    <col min="19" max="19" width="30.83203125" style="22" customWidth="1"/>
    <col min="20" max="20" width="6.83203125" style="22" customWidth="1"/>
    <col min="21" max="21" width="30.83203125" style="22" customWidth="1"/>
    <col min="22" max="22" width="6.83203125" style="23" customWidth="1"/>
    <col min="23" max="23" width="25.6640625" style="25" customWidth="1"/>
    <col min="24" max="16384" width="10.83203125" style="23"/>
  </cols>
  <sheetData>
    <row r="1" spans="1:24" x14ac:dyDescent="0.2">
      <c r="A1" s="20" t="s">
        <v>120</v>
      </c>
      <c r="B1" s="35"/>
      <c r="C1" s="35"/>
      <c r="D1" s="21"/>
      <c r="E1" s="23"/>
      <c r="G1" s="23"/>
    </row>
    <row r="2" spans="1:24" ht="191" customHeight="1" x14ac:dyDescent="0.2">
      <c r="A2" s="26" t="s">
        <v>121</v>
      </c>
      <c r="B2" s="36"/>
      <c r="C2" s="102" t="s">
        <v>125</v>
      </c>
      <c r="D2" s="103"/>
      <c r="E2" s="23"/>
      <c r="G2" s="23"/>
    </row>
    <row r="3" spans="1:24" ht="124" customHeight="1" thickBot="1" x14ac:dyDescent="0.25">
      <c r="A3" s="27" t="s">
        <v>122</v>
      </c>
      <c r="B3" s="37"/>
      <c r="C3" s="104" t="s">
        <v>19</v>
      </c>
      <c r="D3" s="105"/>
      <c r="E3" s="23"/>
      <c r="G3" s="23"/>
    </row>
    <row r="4" spans="1:24" s="40" customFormat="1" ht="23" customHeight="1" thickBot="1" x14ac:dyDescent="0.25">
      <c r="A4" s="38"/>
      <c r="B4" s="38"/>
      <c r="C4" s="38"/>
      <c r="D4" s="31"/>
      <c r="E4" s="39"/>
      <c r="G4" s="39"/>
      <c r="I4" s="39"/>
      <c r="K4" s="39"/>
      <c r="M4" s="39"/>
      <c r="N4" s="41"/>
      <c r="O4" s="39"/>
      <c r="P4" s="42"/>
      <c r="Q4" s="39"/>
      <c r="R4" s="41"/>
      <c r="S4" s="39"/>
      <c r="T4" s="39"/>
      <c r="U4" s="39"/>
      <c r="W4" s="42"/>
    </row>
    <row r="5" spans="1:24" ht="42" customHeight="1" x14ac:dyDescent="0.2">
      <c r="A5" s="110" t="s">
        <v>54</v>
      </c>
      <c r="B5" s="111"/>
      <c r="C5" s="112" t="s">
        <v>55</v>
      </c>
      <c r="D5" s="115"/>
      <c r="E5" s="116"/>
      <c r="F5" s="99"/>
      <c r="G5" s="99"/>
      <c r="H5" s="132"/>
      <c r="I5" s="133"/>
      <c r="J5" s="132"/>
      <c r="K5" s="133"/>
      <c r="L5" s="132"/>
      <c r="M5" s="133"/>
      <c r="N5" s="106"/>
      <c r="O5" s="107"/>
      <c r="P5" s="108"/>
      <c r="Q5" s="109"/>
      <c r="R5" s="106"/>
      <c r="S5" s="107"/>
      <c r="T5" s="108"/>
      <c r="U5" s="109"/>
      <c r="V5" s="117" t="s">
        <v>16</v>
      </c>
      <c r="W5" s="118"/>
    </row>
    <row r="6" spans="1:24" ht="16" hidden="1" customHeight="1" x14ac:dyDescent="0.2">
      <c r="A6" s="43"/>
      <c r="B6" s="44"/>
      <c r="C6" s="113"/>
      <c r="D6" s="123" t="s">
        <v>1</v>
      </c>
      <c r="E6" s="124"/>
      <c r="F6" s="124"/>
      <c r="G6" s="124"/>
      <c r="H6" s="125" t="s">
        <v>2</v>
      </c>
      <c r="I6" s="125"/>
      <c r="J6" s="125"/>
      <c r="K6" s="125"/>
      <c r="L6" s="125"/>
      <c r="M6" s="125"/>
      <c r="N6" s="126" t="s">
        <v>3</v>
      </c>
      <c r="O6" s="126"/>
      <c r="P6" s="126"/>
      <c r="Q6" s="126"/>
      <c r="R6" s="126"/>
      <c r="S6" s="126"/>
      <c r="T6" s="89"/>
      <c r="U6" s="89"/>
      <c r="V6" s="119"/>
      <c r="W6" s="120"/>
    </row>
    <row r="7" spans="1:24" s="28" customFormat="1" ht="132" customHeight="1" thickBot="1" x14ac:dyDescent="0.25">
      <c r="A7" s="49" t="s">
        <v>59</v>
      </c>
      <c r="B7" s="50" t="s">
        <v>60</v>
      </c>
      <c r="C7" s="114"/>
      <c r="D7" s="127" t="s">
        <v>10</v>
      </c>
      <c r="E7" s="128"/>
      <c r="F7" s="129" t="s">
        <v>11</v>
      </c>
      <c r="G7" s="129"/>
      <c r="H7" s="130" t="s">
        <v>107</v>
      </c>
      <c r="I7" s="131"/>
      <c r="J7" s="130" t="s">
        <v>12</v>
      </c>
      <c r="K7" s="131"/>
      <c r="L7" s="130" t="s">
        <v>13</v>
      </c>
      <c r="M7" s="131"/>
      <c r="N7" s="100" t="s">
        <v>14</v>
      </c>
      <c r="O7" s="101"/>
      <c r="P7" s="100" t="s">
        <v>15</v>
      </c>
      <c r="Q7" s="101"/>
      <c r="R7" s="100" t="s">
        <v>124</v>
      </c>
      <c r="S7" s="101"/>
      <c r="T7" s="100" t="s">
        <v>50</v>
      </c>
      <c r="U7" s="101"/>
      <c r="V7" s="121"/>
      <c r="W7" s="122"/>
    </row>
    <row r="8" spans="1:24" x14ac:dyDescent="0.2">
      <c r="A8" s="134" t="s">
        <v>123</v>
      </c>
      <c r="B8" s="135"/>
      <c r="C8" s="51"/>
      <c r="D8" s="69" t="s">
        <v>33</v>
      </c>
      <c r="E8" s="52" t="s">
        <v>49</v>
      </c>
      <c r="F8" s="52" t="s">
        <v>34</v>
      </c>
      <c r="G8" s="52"/>
      <c r="H8" s="52" t="s">
        <v>35</v>
      </c>
      <c r="I8" s="52"/>
      <c r="J8" s="52" t="s">
        <v>36</v>
      </c>
      <c r="K8" s="52"/>
      <c r="L8" s="52" t="s">
        <v>37</v>
      </c>
      <c r="M8" s="52"/>
      <c r="N8" s="52" t="s">
        <v>38</v>
      </c>
      <c r="O8" s="52"/>
      <c r="P8" s="52" t="s">
        <v>39</v>
      </c>
      <c r="Q8" s="52"/>
      <c r="R8" s="52" t="s">
        <v>40</v>
      </c>
      <c r="S8" s="52"/>
      <c r="T8" s="52" t="s">
        <v>43</v>
      </c>
      <c r="U8" s="52"/>
      <c r="V8" s="55"/>
      <c r="W8" s="68"/>
    </row>
    <row r="9" spans="1:24" ht="83" customHeight="1" x14ac:dyDescent="0.2">
      <c r="A9" s="140" t="s">
        <v>0</v>
      </c>
      <c r="B9" s="141"/>
      <c r="C9" s="45"/>
      <c r="D9" s="5">
        <v>6</v>
      </c>
      <c r="E9" s="10" t="s">
        <v>69</v>
      </c>
      <c r="F9" s="5">
        <v>1</v>
      </c>
      <c r="G9" s="80" t="s">
        <v>70</v>
      </c>
      <c r="H9" s="8">
        <v>2</v>
      </c>
      <c r="I9" s="11" t="s">
        <v>71</v>
      </c>
      <c r="J9" s="8">
        <v>1</v>
      </c>
      <c r="K9" s="81" t="s">
        <v>72</v>
      </c>
      <c r="L9" s="8">
        <v>0</v>
      </c>
      <c r="M9" s="11" t="s">
        <v>62</v>
      </c>
      <c r="N9" s="3">
        <v>-3</v>
      </c>
      <c r="O9" s="12" t="s">
        <v>78</v>
      </c>
      <c r="P9" s="3">
        <v>0</v>
      </c>
      <c r="Q9" s="82" t="s">
        <v>63</v>
      </c>
      <c r="R9" s="3">
        <v>-1</v>
      </c>
      <c r="S9" s="12" t="s">
        <v>79</v>
      </c>
      <c r="T9" s="3">
        <v>0</v>
      </c>
      <c r="U9" s="12" t="s">
        <v>80</v>
      </c>
      <c r="V9" s="1">
        <f>SUM(D9,F9,H9,J9,L9,N9,P9,R9,T9)</f>
        <v>6</v>
      </c>
      <c r="W9" s="56" t="s">
        <v>97</v>
      </c>
      <c r="X9" s="32"/>
    </row>
    <row r="10" spans="1:24" ht="83" customHeight="1" x14ac:dyDescent="0.2">
      <c r="A10" s="136" t="s">
        <v>98</v>
      </c>
      <c r="B10" s="138" t="s">
        <v>61</v>
      </c>
      <c r="C10" s="46" t="s">
        <v>52</v>
      </c>
      <c r="D10" s="5">
        <f>D9+1</f>
        <v>7</v>
      </c>
      <c r="E10" s="13" t="s">
        <v>81</v>
      </c>
      <c r="F10" s="5">
        <f>F9+1</f>
        <v>2</v>
      </c>
      <c r="G10" s="10" t="s">
        <v>82</v>
      </c>
      <c r="H10" s="8">
        <v>4</v>
      </c>
      <c r="I10" s="11" t="s">
        <v>83</v>
      </c>
      <c r="J10" s="8">
        <v>2</v>
      </c>
      <c r="K10" s="11" t="s">
        <v>73</v>
      </c>
      <c r="L10" s="8">
        <v>0</v>
      </c>
      <c r="M10" s="11" t="s">
        <v>62</v>
      </c>
      <c r="N10" s="3">
        <f>-1</f>
        <v>-1</v>
      </c>
      <c r="O10" s="12" t="s">
        <v>84</v>
      </c>
      <c r="P10" s="3">
        <v>0</v>
      </c>
      <c r="Q10" s="12" t="s">
        <v>64</v>
      </c>
      <c r="R10" s="3">
        <v>-1</v>
      </c>
      <c r="S10" s="77" t="s">
        <v>65</v>
      </c>
      <c r="T10" s="3">
        <v>0</v>
      </c>
      <c r="U10" s="12" t="s">
        <v>80</v>
      </c>
      <c r="V10" s="1">
        <f>SUM(D10,F10,H10,J10,L10,N10,P10,R10,T10)</f>
        <v>13</v>
      </c>
      <c r="W10" s="56" t="s">
        <v>7</v>
      </c>
      <c r="X10" s="32"/>
    </row>
    <row r="11" spans="1:24" s="29" customFormat="1" ht="83" customHeight="1" x14ac:dyDescent="0.2">
      <c r="A11" s="137"/>
      <c r="B11" s="139"/>
      <c r="C11" s="47" t="s">
        <v>53</v>
      </c>
      <c r="D11" s="18">
        <v>6</v>
      </c>
      <c r="E11" s="78" t="s">
        <v>85</v>
      </c>
      <c r="F11" s="18">
        <f>F9</f>
        <v>1</v>
      </c>
      <c r="G11" s="78" t="s">
        <v>86</v>
      </c>
      <c r="H11" s="19">
        <v>1</v>
      </c>
      <c r="I11" s="9" t="s">
        <v>87</v>
      </c>
      <c r="J11" s="19">
        <v>1</v>
      </c>
      <c r="K11" s="79" t="s">
        <v>88</v>
      </c>
      <c r="L11" s="19">
        <v>0</v>
      </c>
      <c r="M11" s="9" t="s">
        <v>62</v>
      </c>
      <c r="N11" s="14">
        <v>-3</v>
      </c>
      <c r="O11" s="4" t="s">
        <v>66</v>
      </c>
      <c r="P11" s="14">
        <v>0</v>
      </c>
      <c r="Q11" s="76" t="s">
        <v>4</v>
      </c>
      <c r="R11" s="14">
        <v>0</v>
      </c>
      <c r="S11" s="76" t="s">
        <v>89</v>
      </c>
      <c r="T11" s="14">
        <v>0</v>
      </c>
      <c r="U11" s="4" t="s">
        <v>80</v>
      </c>
      <c r="V11" s="2">
        <f t="shared" ref="V11:V15" si="0">SUM(D11,F11,H11,J11,L11,N11,P11,R11,T11)</f>
        <v>6</v>
      </c>
      <c r="W11" s="83" t="s">
        <v>97</v>
      </c>
      <c r="X11" s="33"/>
    </row>
    <row r="12" spans="1:24" ht="83" customHeight="1" x14ac:dyDescent="0.2">
      <c r="A12" s="136" t="s">
        <v>109</v>
      </c>
      <c r="B12" s="138" t="s">
        <v>111</v>
      </c>
      <c r="C12" s="46" t="s">
        <v>52</v>
      </c>
      <c r="D12" s="5">
        <f>D10+3</f>
        <v>10</v>
      </c>
      <c r="E12" s="13" t="s">
        <v>90</v>
      </c>
      <c r="F12" s="5">
        <f>F10+2</f>
        <v>4</v>
      </c>
      <c r="G12" s="10" t="s">
        <v>76</v>
      </c>
      <c r="H12" s="8">
        <v>7</v>
      </c>
      <c r="I12" s="11" t="s">
        <v>75</v>
      </c>
      <c r="J12" s="8">
        <f>J10+1</f>
        <v>3</v>
      </c>
      <c r="K12" s="11" t="s">
        <v>73</v>
      </c>
      <c r="L12" s="8">
        <v>0</v>
      </c>
      <c r="M12" s="11" t="s">
        <v>62</v>
      </c>
      <c r="N12" s="3">
        <f>N10+1</f>
        <v>0</v>
      </c>
      <c r="O12" s="12" t="s">
        <v>67</v>
      </c>
      <c r="P12" s="3">
        <v>0</v>
      </c>
      <c r="Q12" s="12" t="s">
        <v>64</v>
      </c>
      <c r="R12" s="3">
        <v>-2</v>
      </c>
      <c r="S12" s="77" t="s">
        <v>91</v>
      </c>
      <c r="T12" s="3">
        <v>0</v>
      </c>
      <c r="U12" s="12" t="s">
        <v>80</v>
      </c>
      <c r="V12" s="1">
        <f t="shared" si="0"/>
        <v>22</v>
      </c>
      <c r="W12" s="56" t="s">
        <v>9</v>
      </c>
      <c r="X12" s="32"/>
    </row>
    <row r="13" spans="1:24" s="29" customFormat="1" ht="83" customHeight="1" x14ac:dyDescent="0.2">
      <c r="A13" s="137"/>
      <c r="B13" s="139"/>
      <c r="C13" s="47" t="s">
        <v>53</v>
      </c>
      <c r="D13" s="18">
        <v>6</v>
      </c>
      <c r="E13" s="78" t="s">
        <v>85</v>
      </c>
      <c r="F13" s="18">
        <f>F11</f>
        <v>1</v>
      </c>
      <c r="G13" s="78" t="s">
        <v>86</v>
      </c>
      <c r="H13" s="19">
        <f>H11+1</f>
        <v>2</v>
      </c>
      <c r="I13" s="9" t="s">
        <v>92</v>
      </c>
      <c r="J13" s="19">
        <v>1</v>
      </c>
      <c r="K13" s="79" t="s">
        <v>88</v>
      </c>
      <c r="L13" s="19">
        <v>0</v>
      </c>
      <c r="M13" s="9" t="s">
        <v>62</v>
      </c>
      <c r="N13" s="14">
        <v>-3</v>
      </c>
      <c r="O13" s="4" t="s">
        <v>66</v>
      </c>
      <c r="P13" s="14">
        <v>0</v>
      </c>
      <c r="Q13" s="76" t="s">
        <v>24</v>
      </c>
      <c r="R13" s="14">
        <v>0</v>
      </c>
      <c r="S13" s="76" t="s">
        <v>89</v>
      </c>
      <c r="T13" s="14">
        <v>0</v>
      </c>
      <c r="U13" s="4" t="s">
        <v>80</v>
      </c>
      <c r="V13" s="2">
        <f t="shared" si="0"/>
        <v>7</v>
      </c>
      <c r="W13" s="83" t="s">
        <v>97</v>
      </c>
      <c r="X13" s="33"/>
    </row>
    <row r="14" spans="1:24" ht="83" customHeight="1" x14ac:dyDescent="0.2">
      <c r="A14" s="136" t="s">
        <v>110</v>
      </c>
      <c r="B14" s="138" t="s">
        <v>112</v>
      </c>
      <c r="C14" s="46" t="s">
        <v>52</v>
      </c>
      <c r="D14" s="5">
        <f>D12+2</f>
        <v>12</v>
      </c>
      <c r="E14" s="13" t="s">
        <v>93</v>
      </c>
      <c r="F14" s="5">
        <f>F12+1</f>
        <v>5</v>
      </c>
      <c r="G14" s="10" t="s">
        <v>74</v>
      </c>
      <c r="H14" s="8">
        <v>10</v>
      </c>
      <c r="I14" s="11" t="s">
        <v>77</v>
      </c>
      <c r="J14" s="8">
        <v>3</v>
      </c>
      <c r="K14" s="11" t="s">
        <v>94</v>
      </c>
      <c r="L14" s="8">
        <v>0</v>
      </c>
      <c r="M14" s="11" t="s">
        <v>62</v>
      </c>
      <c r="N14" s="3">
        <v>0</v>
      </c>
      <c r="O14" s="12" t="s">
        <v>24</v>
      </c>
      <c r="P14" s="3">
        <v>0</v>
      </c>
      <c r="Q14" s="12" t="s">
        <v>64</v>
      </c>
      <c r="R14" s="3">
        <f>R12-1</f>
        <v>-3</v>
      </c>
      <c r="S14" s="77" t="s">
        <v>68</v>
      </c>
      <c r="T14" s="3">
        <v>0</v>
      </c>
      <c r="U14" s="12" t="s">
        <v>80</v>
      </c>
      <c r="V14" s="1">
        <f t="shared" si="0"/>
        <v>27</v>
      </c>
      <c r="W14" s="56" t="s">
        <v>9</v>
      </c>
      <c r="X14" s="32"/>
    </row>
    <row r="15" spans="1:24" ht="83" customHeight="1" thickBot="1" x14ac:dyDescent="0.25">
      <c r="A15" s="142"/>
      <c r="B15" s="143"/>
      <c r="C15" s="48" t="s">
        <v>53</v>
      </c>
      <c r="D15" s="18">
        <f>D13+2</f>
        <v>8</v>
      </c>
      <c r="E15" s="78" t="s">
        <v>23</v>
      </c>
      <c r="F15" s="18">
        <f>F13+1</f>
        <v>2</v>
      </c>
      <c r="G15" s="6" t="s">
        <v>74</v>
      </c>
      <c r="H15" s="19">
        <f>H13+2</f>
        <v>4</v>
      </c>
      <c r="I15" s="9" t="s">
        <v>95</v>
      </c>
      <c r="J15" s="19">
        <f>1</f>
        <v>1</v>
      </c>
      <c r="K15" s="79" t="s">
        <v>96</v>
      </c>
      <c r="L15" s="19">
        <v>0</v>
      </c>
      <c r="M15" s="9" t="s">
        <v>62</v>
      </c>
      <c r="N15" s="14">
        <v>-2</v>
      </c>
      <c r="O15" s="4" t="s">
        <v>100</v>
      </c>
      <c r="P15" s="14">
        <v>0</v>
      </c>
      <c r="Q15" s="76" t="s">
        <v>23</v>
      </c>
      <c r="R15" s="14">
        <f>R13-1</f>
        <v>-1</v>
      </c>
      <c r="S15" s="76" t="s">
        <v>68</v>
      </c>
      <c r="T15" s="14">
        <v>0</v>
      </c>
      <c r="U15" s="4" t="s">
        <v>80</v>
      </c>
      <c r="V15" s="2">
        <f t="shared" si="0"/>
        <v>12</v>
      </c>
      <c r="W15" s="84" t="s">
        <v>7</v>
      </c>
      <c r="X15" s="32"/>
    </row>
    <row r="16" spans="1:24" x14ac:dyDescent="0.2">
      <c r="A16" s="144" t="s">
        <v>106</v>
      </c>
      <c r="B16" s="145"/>
      <c r="C16" s="64"/>
      <c r="D16" s="69" t="s">
        <v>33</v>
      </c>
      <c r="E16" s="52" t="s">
        <v>49</v>
      </c>
      <c r="F16" s="52" t="s">
        <v>34</v>
      </c>
      <c r="G16" s="52"/>
      <c r="H16" s="52" t="s">
        <v>35</v>
      </c>
      <c r="I16" s="52"/>
      <c r="J16" s="52" t="s">
        <v>36</v>
      </c>
      <c r="K16" s="52"/>
      <c r="L16" s="52" t="s">
        <v>37</v>
      </c>
      <c r="M16" s="52"/>
      <c r="N16" s="52" t="s">
        <v>38</v>
      </c>
      <c r="O16" s="52"/>
      <c r="P16" s="52" t="s">
        <v>39</v>
      </c>
      <c r="Q16" s="52"/>
      <c r="R16" s="52" t="s">
        <v>40</v>
      </c>
      <c r="S16" s="52"/>
      <c r="T16" s="52" t="s">
        <v>43</v>
      </c>
      <c r="U16" s="52"/>
      <c r="V16" s="52"/>
      <c r="W16" s="65"/>
      <c r="X16" s="32"/>
    </row>
    <row r="17" spans="1:24" x14ac:dyDescent="0.2">
      <c r="A17" s="140" t="s">
        <v>0</v>
      </c>
      <c r="B17" s="141"/>
      <c r="C17" s="45"/>
      <c r="D17" s="70">
        <v>5</v>
      </c>
      <c r="E17" s="10" t="s">
        <v>104</v>
      </c>
      <c r="F17" s="5">
        <v>5</v>
      </c>
      <c r="G17" s="10" t="s">
        <v>104</v>
      </c>
      <c r="H17" s="8">
        <v>5</v>
      </c>
      <c r="I17" s="11" t="s">
        <v>104</v>
      </c>
      <c r="J17" s="8">
        <v>4</v>
      </c>
      <c r="K17" s="11" t="s">
        <v>104</v>
      </c>
      <c r="L17" s="8">
        <v>2</v>
      </c>
      <c r="M17" s="11" t="s">
        <v>104</v>
      </c>
      <c r="N17" s="3">
        <v>-2</v>
      </c>
      <c r="O17" s="12" t="s">
        <v>104</v>
      </c>
      <c r="P17" s="3">
        <v>-1</v>
      </c>
      <c r="Q17" s="12" t="s">
        <v>104</v>
      </c>
      <c r="R17" s="3">
        <v>0</v>
      </c>
      <c r="S17" s="12" t="s">
        <v>104</v>
      </c>
      <c r="T17" s="3">
        <v>0</v>
      </c>
      <c r="U17" s="12" t="s">
        <v>80</v>
      </c>
      <c r="V17" s="1">
        <f>SUM(D17,F17,H17,J17,L17,N17,P17,R17,T17)</f>
        <v>18</v>
      </c>
      <c r="W17" s="56" t="s">
        <v>7</v>
      </c>
      <c r="X17" s="32"/>
    </row>
    <row r="18" spans="1:24" ht="32" x14ac:dyDescent="0.2">
      <c r="A18" s="136" t="s">
        <v>98</v>
      </c>
      <c r="B18" s="138" t="s">
        <v>56</v>
      </c>
      <c r="C18" s="46" t="s">
        <v>52</v>
      </c>
      <c r="D18" s="70">
        <f>D17+2</f>
        <v>7</v>
      </c>
      <c r="E18" s="10" t="s">
        <v>104</v>
      </c>
      <c r="F18" s="5">
        <f>F17+2</f>
        <v>7</v>
      </c>
      <c r="G18" s="10" t="s">
        <v>104</v>
      </c>
      <c r="H18" s="8">
        <f>H17+3</f>
        <v>8</v>
      </c>
      <c r="I18" s="11" t="s">
        <v>104</v>
      </c>
      <c r="J18" s="8">
        <f>J17+2</f>
        <v>6</v>
      </c>
      <c r="K18" s="11" t="s">
        <v>104</v>
      </c>
      <c r="L18" s="8">
        <f>L17+2</f>
        <v>4</v>
      </c>
      <c r="M18" s="11" t="s">
        <v>104</v>
      </c>
      <c r="N18" s="3">
        <f>N17</f>
        <v>-2</v>
      </c>
      <c r="O18" s="12" t="s">
        <v>104</v>
      </c>
      <c r="P18" s="3">
        <f>P17</f>
        <v>-1</v>
      </c>
      <c r="Q18" s="12" t="s">
        <v>104</v>
      </c>
      <c r="R18" s="3">
        <f>R17</f>
        <v>0</v>
      </c>
      <c r="S18" s="12" t="s">
        <v>104</v>
      </c>
      <c r="T18" s="3">
        <v>0</v>
      </c>
      <c r="U18" s="12" t="s">
        <v>80</v>
      </c>
      <c r="V18" s="1">
        <f t="shared" ref="V18:V23" si="1">SUM(D18,F18,H18,J18,L18,N18,P18,R18,T18)</f>
        <v>29</v>
      </c>
      <c r="W18" s="56" t="s">
        <v>9</v>
      </c>
      <c r="X18" s="32"/>
    </row>
    <row r="19" spans="1:24" ht="46" customHeight="1" x14ac:dyDescent="0.2">
      <c r="A19" s="137"/>
      <c r="B19" s="139"/>
      <c r="C19" s="47" t="s">
        <v>53</v>
      </c>
      <c r="D19" s="71">
        <f>D18</f>
        <v>7</v>
      </c>
      <c r="E19" s="6" t="s">
        <v>104</v>
      </c>
      <c r="F19" s="18">
        <f>F18</f>
        <v>7</v>
      </c>
      <c r="G19" s="6" t="s">
        <v>104</v>
      </c>
      <c r="H19" s="16">
        <f>H18</f>
        <v>8</v>
      </c>
      <c r="I19" s="9" t="s">
        <v>104</v>
      </c>
      <c r="J19" s="16">
        <f>J18</f>
        <v>6</v>
      </c>
      <c r="K19" s="9" t="s">
        <v>104</v>
      </c>
      <c r="L19" s="16">
        <f>L18</f>
        <v>4</v>
      </c>
      <c r="M19" s="9" t="s">
        <v>104</v>
      </c>
      <c r="N19" s="17">
        <f>N18-2</f>
        <v>-4</v>
      </c>
      <c r="O19" s="4" t="s">
        <v>104</v>
      </c>
      <c r="P19" s="17">
        <f>P18-2</f>
        <v>-3</v>
      </c>
      <c r="Q19" s="4" t="s">
        <v>104</v>
      </c>
      <c r="R19" s="17">
        <f>R18-3</f>
        <v>-3</v>
      </c>
      <c r="S19" s="4" t="s">
        <v>104</v>
      </c>
      <c r="T19" s="14">
        <v>0</v>
      </c>
      <c r="U19" s="4" t="s">
        <v>80</v>
      </c>
      <c r="V19" s="2">
        <f t="shared" si="1"/>
        <v>22</v>
      </c>
      <c r="W19" s="57" t="s">
        <v>9</v>
      </c>
      <c r="X19" s="32"/>
    </row>
    <row r="20" spans="1:24" ht="32" x14ac:dyDescent="0.2">
      <c r="A20" s="136" t="s">
        <v>109</v>
      </c>
      <c r="B20" s="138" t="s">
        <v>113</v>
      </c>
      <c r="C20" s="46" t="s">
        <v>52</v>
      </c>
      <c r="D20" s="70">
        <f>D18+3</f>
        <v>10</v>
      </c>
      <c r="E20" s="10" t="s">
        <v>104</v>
      </c>
      <c r="F20" s="7">
        <f>F18+2</f>
        <v>9</v>
      </c>
      <c r="G20" s="10" t="s">
        <v>104</v>
      </c>
      <c r="H20" s="8">
        <f>H18+3</f>
        <v>11</v>
      </c>
      <c r="I20" s="11" t="s">
        <v>104</v>
      </c>
      <c r="J20" s="8">
        <f>J18+2</f>
        <v>8</v>
      </c>
      <c r="K20" s="11" t="s">
        <v>104</v>
      </c>
      <c r="L20" s="8">
        <f>L18+2</f>
        <v>6</v>
      </c>
      <c r="M20" s="11" t="s">
        <v>104</v>
      </c>
      <c r="N20" s="3">
        <f>N17</f>
        <v>-2</v>
      </c>
      <c r="O20" s="12" t="s">
        <v>104</v>
      </c>
      <c r="P20" s="3">
        <f>P17</f>
        <v>-1</v>
      </c>
      <c r="Q20" s="12" t="s">
        <v>104</v>
      </c>
      <c r="R20" s="3">
        <f>R17</f>
        <v>0</v>
      </c>
      <c r="S20" s="12" t="s">
        <v>104</v>
      </c>
      <c r="T20" s="3">
        <v>0</v>
      </c>
      <c r="U20" s="12" t="s">
        <v>80</v>
      </c>
      <c r="V20" s="1">
        <f t="shared" si="1"/>
        <v>41</v>
      </c>
      <c r="W20" s="56" t="s">
        <v>42</v>
      </c>
      <c r="X20" s="32"/>
    </row>
    <row r="21" spans="1:24" s="30" customFormat="1" ht="45" customHeight="1" x14ac:dyDescent="0.2">
      <c r="A21" s="137"/>
      <c r="B21" s="139"/>
      <c r="C21" s="47" t="s">
        <v>53</v>
      </c>
      <c r="D21" s="71">
        <f>D20</f>
        <v>10</v>
      </c>
      <c r="E21" s="6" t="s">
        <v>104</v>
      </c>
      <c r="F21" s="18">
        <f>F20</f>
        <v>9</v>
      </c>
      <c r="G21" s="6" t="s">
        <v>104</v>
      </c>
      <c r="H21" s="16">
        <f>H20</f>
        <v>11</v>
      </c>
      <c r="I21" s="9" t="s">
        <v>104</v>
      </c>
      <c r="J21" s="16">
        <f>J20</f>
        <v>8</v>
      </c>
      <c r="K21" s="9" t="s">
        <v>104</v>
      </c>
      <c r="L21" s="16">
        <f>L20</f>
        <v>6</v>
      </c>
      <c r="M21" s="9" t="s">
        <v>104</v>
      </c>
      <c r="N21" s="17">
        <f>N19-0</f>
        <v>-4</v>
      </c>
      <c r="O21" s="4" t="s">
        <v>104</v>
      </c>
      <c r="P21" s="14">
        <v>0</v>
      </c>
      <c r="Q21" s="4" t="s">
        <v>104</v>
      </c>
      <c r="R21" s="17">
        <f>R19-3</f>
        <v>-6</v>
      </c>
      <c r="S21" s="4" t="s">
        <v>104</v>
      </c>
      <c r="T21" s="14">
        <v>0</v>
      </c>
      <c r="U21" s="4" t="s">
        <v>80</v>
      </c>
      <c r="V21" s="2">
        <f t="shared" si="1"/>
        <v>34</v>
      </c>
      <c r="W21" s="57" t="s">
        <v>8</v>
      </c>
      <c r="X21" s="32"/>
    </row>
    <row r="22" spans="1:24" ht="32" x14ac:dyDescent="0.2">
      <c r="A22" s="136" t="s">
        <v>110</v>
      </c>
      <c r="B22" s="138" t="s">
        <v>114</v>
      </c>
      <c r="C22" s="46" t="s">
        <v>52</v>
      </c>
      <c r="D22" s="70">
        <f>D20+3</f>
        <v>13</v>
      </c>
      <c r="E22" s="10" t="s">
        <v>104</v>
      </c>
      <c r="F22" s="5">
        <f>F20+2</f>
        <v>11</v>
      </c>
      <c r="G22" s="10" t="s">
        <v>104</v>
      </c>
      <c r="H22" s="8">
        <f>H20+3</f>
        <v>14</v>
      </c>
      <c r="I22" s="11" t="s">
        <v>104</v>
      </c>
      <c r="J22" s="8">
        <f>J20+2</f>
        <v>10</v>
      </c>
      <c r="K22" s="11" t="s">
        <v>104</v>
      </c>
      <c r="L22" s="8">
        <f>L20+2</f>
        <v>8</v>
      </c>
      <c r="M22" s="11" t="s">
        <v>104</v>
      </c>
      <c r="N22" s="3">
        <f>N17</f>
        <v>-2</v>
      </c>
      <c r="O22" s="12" t="s">
        <v>104</v>
      </c>
      <c r="P22" s="3">
        <f>P17</f>
        <v>-1</v>
      </c>
      <c r="Q22" s="12" t="s">
        <v>104</v>
      </c>
      <c r="R22" s="3">
        <f>R17</f>
        <v>0</v>
      </c>
      <c r="S22" s="12" t="s">
        <v>104</v>
      </c>
      <c r="T22" s="3">
        <v>0</v>
      </c>
      <c r="U22" s="12" t="s">
        <v>80</v>
      </c>
      <c r="V22" s="1">
        <f t="shared" si="1"/>
        <v>53</v>
      </c>
      <c r="W22" s="56" t="s">
        <v>108</v>
      </c>
      <c r="X22" s="32"/>
    </row>
    <row r="23" spans="1:24" ht="51" customHeight="1" thickBot="1" x14ac:dyDescent="0.25">
      <c r="A23" s="142"/>
      <c r="B23" s="143"/>
      <c r="C23" s="48" t="s">
        <v>53</v>
      </c>
      <c r="D23" s="72">
        <f>D22</f>
        <v>13</v>
      </c>
      <c r="E23" s="6" t="s">
        <v>104</v>
      </c>
      <c r="F23" s="66">
        <f>F22</f>
        <v>11</v>
      </c>
      <c r="G23" s="6" t="s">
        <v>104</v>
      </c>
      <c r="H23" s="58">
        <f>H22</f>
        <v>14</v>
      </c>
      <c r="I23" s="9" t="s">
        <v>104</v>
      </c>
      <c r="J23" s="58">
        <f>J22</f>
        <v>10</v>
      </c>
      <c r="K23" s="9" t="s">
        <v>104</v>
      </c>
      <c r="L23" s="58">
        <f>L22</f>
        <v>8</v>
      </c>
      <c r="M23" s="9" t="s">
        <v>104</v>
      </c>
      <c r="N23" s="59">
        <f>N21-0</f>
        <v>-4</v>
      </c>
      <c r="O23" s="4" t="s">
        <v>104</v>
      </c>
      <c r="P23" s="59">
        <v>0</v>
      </c>
      <c r="Q23" s="4" t="s">
        <v>104</v>
      </c>
      <c r="R23" s="60">
        <f>R21-3</f>
        <v>-9</v>
      </c>
      <c r="S23" s="4" t="s">
        <v>104</v>
      </c>
      <c r="T23" s="59">
        <v>0</v>
      </c>
      <c r="U23" s="4" t="s">
        <v>80</v>
      </c>
      <c r="V23" s="62">
        <f t="shared" si="1"/>
        <v>43</v>
      </c>
      <c r="W23" s="63" t="s">
        <v>42</v>
      </c>
      <c r="X23" s="32"/>
    </row>
    <row r="24" spans="1:24" x14ac:dyDescent="0.2">
      <c r="A24" s="134" t="s">
        <v>105</v>
      </c>
      <c r="B24" s="135"/>
      <c r="C24" s="51"/>
      <c r="D24" s="69" t="s">
        <v>33</v>
      </c>
      <c r="E24" s="52" t="s">
        <v>49</v>
      </c>
      <c r="F24" s="52" t="s">
        <v>34</v>
      </c>
      <c r="G24" s="52"/>
      <c r="H24" s="52" t="s">
        <v>35</v>
      </c>
      <c r="I24" s="52"/>
      <c r="J24" s="52" t="s">
        <v>36</v>
      </c>
      <c r="K24" s="52"/>
      <c r="L24" s="52" t="s">
        <v>37</v>
      </c>
      <c r="M24" s="52"/>
      <c r="N24" s="52" t="s">
        <v>38</v>
      </c>
      <c r="O24" s="52"/>
      <c r="P24" s="52" t="s">
        <v>39</v>
      </c>
      <c r="Q24" s="52"/>
      <c r="R24" s="52" t="s">
        <v>40</v>
      </c>
      <c r="S24" s="52"/>
      <c r="T24" s="52" t="s">
        <v>43</v>
      </c>
      <c r="U24" s="52"/>
      <c r="V24" s="53"/>
      <c r="W24" s="54"/>
    </row>
    <row r="25" spans="1:24" x14ac:dyDescent="0.2">
      <c r="A25" s="140" t="s">
        <v>0</v>
      </c>
      <c r="B25" s="141"/>
      <c r="C25" s="45"/>
      <c r="D25" s="7">
        <v>4</v>
      </c>
      <c r="E25" s="10" t="s">
        <v>103</v>
      </c>
      <c r="F25" s="5">
        <v>3</v>
      </c>
      <c r="G25" s="10" t="s">
        <v>103</v>
      </c>
      <c r="H25" s="8">
        <v>3</v>
      </c>
      <c r="I25" s="11" t="s">
        <v>103</v>
      </c>
      <c r="J25" s="8">
        <v>2</v>
      </c>
      <c r="K25" s="11" t="s">
        <v>103</v>
      </c>
      <c r="L25" s="8">
        <v>2</v>
      </c>
      <c r="M25" s="11" t="s">
        <v>103</v>
      </c>
      <c r="N25" s="3">
        <v>-2</v>
      </c>
      <c r="O25" s="12" t="s">
        <v>103</v>
      </c>
      <c r="P25" s="34" t="s">
        <v>51</v>
      </c>
      <c r="Q25" s="12" t="s">
        <v>103</v>
      </c>
      <c r="R25" s="3">
        <v>0</v>
      </c>
      <c r="S25" s="12" t="s">
        <v>103</v>
      </c>
      <c r="T25" s="3">
        <v>0</v>
      </c>
      <c r="U25" s="12" t="s">
        <v>103</v>
      </c>
      <c r="V25" s="1">
        <f>SUM(D25,F25,H25,J25,L25,N25,P25,R25)</f>
        <v>12</v>
      </c>
      <c r="W25" s="56" t="s">
        <v>7</v>
      </c>
    </row>
    <row r="26" spans="1:24" ht="54" customHeight="1" x14ac:dyDescent="0.2">
      <c r="A26" s="136" t="s">
        <v>98</v>
      </c>
      <c r="B26" s="138" t="s">
        <v>57</v>
      </c>
      <c r="C26" s="46" t="s">
        <v>52</v>
      </c>
      <c r="D26" s="7">
        <f>D25</f>
        <v>4</v>
      </c>
      <c r="E26" s="10" t="s">
        <v>103</v>
      </c>
      <c r="F26" s="5">
        <f>F25+1</f>
        <v>4</v>
      </c>
      <c r="G26" s="10" t="s">
        <v>103</v>
      </c>
      <c r="H26" s="8">
        <f>H25+2</f>
        <v>5</v>
      </c>
      <c r="I26" s="11" t="s">
        <v>103</v>
      </c>
      <c r="J26" s="8">
        <f>J25+1</f>
        <v>3</v>
      </c>
      <c r="K26" s="11" t="s">
        <v>103</v>
      </c>
      <c r="L26" s="8">
        <f>L25+2</f>
        <v>4</v>
      </c>
      <c r="M26" s="11" t="s">
        <v>103</v>
      </c>
      <c r="N26" s="3">
        <f>N25</f>
        <v>-2</v>
      </c>
      <c r="O26" s="12" t="s">
        <v>103</v>
      </c>
      <c r="P26" s="3" t="str">
        <f>P25</f>
        <v>-1</v>
      </c>
      <c r="Q26" s="12" t="s">
        <v>103</v>
      </c>
      <c r="R26" s="3">
        <f>R25</f>
        <v>0</v>
      </c>
      <c r="S26" s="12" t="s">
        <v>103</v>
      </c>
      <c r="T26" s="3">
        <f>T25</f>
        <v>0</v>
      </c>
      <c r="U26" s="12" t="s">
        <v>103</v>
      </c>
      <c r="V26" s="1">
        <f>SUM(D26,F26,H26,J26,L26,N26,P26,R26)</f>
        <v>18</v>
      </c>
      <c r="W26" s="56" t="s">
        <v>7</v>
      </c>
    </row>
    <row r="27" spans="1:24" s="29" customFormat="1" ht="54" customHeight="1" x14ac:dyDescent="0.2">
      <c r="A27" s="137"/>
      <c r="B27" s="139"/>
      <c r="C27" s="47" t="s">
        <v>53</v>
      </c>
      <c r="D27" s="85">
        <f>D26</f>
        <v>4</v>
      </c>
      <c r="E27" s="6" t="s">
        <v>103</v>
      </c>
      <c r="F27" s="15">
        <f>F26</f>
        <v>4</v>
      </c>
      <c r="G27" s="6" t="s">
        <v>103</v>
      </c>
      <c r="H27" s="16">
        <f>H26</f>
        <v>5</v>
      </c>
      <c r="I27" s="9" t="s">
        <v>103</v>
      </c>
      <c r="J27" s="16">
        <f>J26</f>
        <v>3</v>
      </c>
      <c r="K27" s="9" t="s">
        <v>103</v>
      </c>
      <c r="L27" s="16">
        <f>L26</f>
        <v>4</v>
      </c>
      <c r="M27" s="9" t="s">
        <v>103</v>
      </c>
      <c r="N27" s="17">
        <f>N26-1</f>
        <v>-3</v>
      </c>
      <c r="O27" s="4" t="s">
        <v>103</v>
      </c>
      <c r="P27" s="17">
        <f>P26-2</f>
        <v>-3</v>
      </c>
      <c r="Q27" s="4" t="s">
        <v>103</v>
      </c>
      <c r="R27" s="17">
        <v>0</v>
      </c>
      <c r="S27" s="4" t="s">
        <v>103</v>
      </c>
      <c r="T27" s="17">
        <f>T26-2</f>
        <v>-2</v>
      </c>
      <c r="U27" s="4" t="s">
        <v>103</v>
      </c>
      <c r="V27" s="86">
        <f t="shared" ref="V27:V31" si="2">SUM(D27,F27,H27,J27,L27,N27,P27,R27)</f>
        <v>14</v>
      </c>
      <c r="W27" s="57" t="s">
        <v>7</v>
      </c>
    </row>
    <row r="28" spans="1:24" ht="54" customHeight="1" x14ac:dyDescent="0.2">
      <c r="A28" s="136" t="s">
        <v>109</v>
      </c>
      <c r="B28" s="138" t="s">
        <v>115</v>
      </c>
      <c r="C28" s="46" t="s">
        <v>52</v>
      </c>
      <c r="D28" s="7">
        <f>D26</f>
        <v>4</v>
      </c>
      <c r="E28" s="10" t="s">
        <v>103</v>
      </c>
      <c r="F28" s="5">
        <f>F26+1</f>
        <v>5</v>
      </c>
      <c r="G28" s="10" t="s">
        <v>103</v>
      </c>
      <c r="H28" s="8">
        <f>H26+3</f>
        <v>8</v>
      </c>
      <c r="I28" s="11" t="s">
        <v>103</v>
      </c>
      <c r="J28" s="8">
        <f>J26+2</f>
        <v>5</v>
      </c>
      <c r="K28" s="11" t="s">
        <v>103</v>
      </c>
      <c r="L28" s="8">
        <f>L26+2</f>
        <v>6</v>
      </c>
      <c r="M28" s="11" t="s">
        <v>103</v>
      </c>
      <c r="N28" s="3">
        <f>N25</f>
        <v>-2</v>
      </c>
      <c r="O28" s="12" t="s">
        <v>103</v>
      </c>
      <c r="P28" s="3" t="str">
        <f>P25</f>
        <v>-1</v>
      </c>
      <c r="Q28" s="12" t="s">
        <v>103</v>
      </c>
      <c r="R28" s="3">
        <f>R25</f>
        <v>0</v>
      </c>
      <c r="S28" s="12" t="s">
        <v>103</v>
      </c>
      <c r="T28" s="3">
        <f>T25</f>
        <v>0</v>
      </c>
      <c r="U28" s="12" t="s">
        <v>103</v>
      </c>
      <c r="V28" s="1">
        <f t="shared" si="2"/>
        <v>26</v>
      </c>
      <c r="W28" s="56" t="s">
        <v>9</v>
      </c>
    </row>
    <row r="29" spans="1:24" s="29" customFormat="1" ht="54" customHeight="1" x14ac:dyDescent="0.2">
      <c r="A29" s="137"/>
      <c r="B29" s="139"/>
      <c r="C29" s="47" t="s">
        <v>53</v>
      </c>
      <c r="D29" s="85">
        <f>D28</f>
        <v>4</v>
      </c>
      <c r="E29" s="6" t="s">
        <v>103</v>
      </c>
      <c r="F29" s="15">
        <f>F28</f>
        <v>5</v>
      </c>
      <c r="G29" s="6" t="s">
        <v>103</v>
      </c>
      <c r="H29" s="16">
        <f>H28</f>
        <v>8</v>
      </c>
      <c r="I29" s="9" t="s">
        <v>103</v>
      </c>
      <c r="J29" s="16">
        <f>J28</f>
        <v>5</v>
      </c>
      <c r="K29" s="9" t="s">
        <v>103</v>
      </c>
      <c r="L29" s="16">
        <f>L28</f>
        <v>6</v>
      </c>
      <c r="M29" s="9" t="s">
        <v>103</v>
      </c>
      <c r="N29" s="17">
        <f>N28-2</f>
        <v>-4</v>
      </c>
      <c r="O29" s="4" t="s">
        <v>103</v>
      </c>
      <c r="P29" s="14">
        <f>P28-1</f>
        <v>-2</v>
      </c>
      <c r="Q29" s="4" t="s">
        <v>103</v>
      </c>
      <c r="R29" s="17">
        <f>R28-3</f>
        <v>-3</v>
      </c>
      <c r="S29" s="4" t="s">
        <v>103</v>
      </c>
      <c r="T29" s="17">
        <f>T28-1</f>
        <v>-1</v>
      </c>
      <c r="U29" s="4" t="s">
        <v>103</v>
      </c>
      <c r="V29" s="86">
        <f t="shared" si="2"/>
        <v>19</v>
      </c>
      <c r="W29" s="57" t="s">
        <v>7</v>
      </c>
    </row>
    <row r="30" spans="1:24" ht="54" customHeight="1" x14ac:dyDescent="0.2">
      <c r="A30" s="136" t="s">
        <v>110</v>
      </c>
      <c r="B30" s="138" t="s">
        <v>116</v>
      </c>
      <c r="C30" s="46" t="s">
        <v>52</v>
      </c>
      <c r="D30" s="7">
        <f>D28</f>
        <v>4</v>
      </c>
      <c r="E30" s="10" t="s">
        <v>103</v>
      </c>
      <c r="F30" s="5">
        <f>F28</f>
        <v>5</v>
      </c>
      <c r="G30" s="10" t="s">
        <v>103</v>
      </c>
      <c r="H30" s="8">
        <f>H28+3</f>
        <v>11</v>
      </c>
      <c r="I30" s="11" t="s">
        <v>103</v>
      </c>
      <c r="J30" s="8">
        <f>J28+2</f>
        <v>7</v>
      </c>
      <c r="K30" s="11" t="s">
        <v>103</v>
      </c>
      <c r="L30" s="8">
        <f>L28+2</f>
        <v>8</v>
      </c>
      <c r="M30" s="11" t="s">
        <v>103</v>
      </c>
      <c r="N30" s="3">
        <f>N25</f>
        <v>-2</v>
      </c>
      <c r="O30" s="12" t="s">
        <v>103</v>
      </c>
      <c r="P30" s="3" t="str">
        <f>P25</f>
        <v>-1</v>
      </c>
      <c r="Q30" s="12" t="s">
        <v>103</v>
      </c>
      <c r="R30" s="3">
        <f>R25</f>
        <v>0</v>
      </c>
      <c r="S30" s="12" t="s">
        <v>103</v>
      </c>
      <c r="T30" s="3">
        <f>T25</f>
        <v>0</v>
      </c>
      <c r="U30" s="12" t="s">
        <v>103</v>
      </c>
      <c r="V30" s="1">
        <f t="shared" si="2"/>
        <v>33</v>
      </c>
      <c r="W30" s="56" t="s">
        <v>8</v>
      </c>
    </row>
    <row r="31" spans="1:24" ht="54" customHeight="1" thickBot="1" x14ac:dyDescent="0.25">
      <c r="A31" s="142"/>
      <c r="B31" s="143"/>
      <c r="C31" s="48" t="s">
        <v>53</v>
      </c>
      <c r="D31" s="85">
        <f>D30</f>
        <v>4</v>
      </c>
      <c r="E31" s="87" t="s">
        <v>103</v>
      </c>
      <c r="F31" s="15">
        <f>F30</f>
        <v>5</v>
      </c>
      <c r="G31" s="87" t="s">
        <v>103</v>
      </c>
      <c r="H31" s="16">
        <f>H30</f>
        <v>11</v>
      </c>
      <c r="I31" s="88" t="s">
        <v>103</v>
      </c>
      <c r="J31" s="16">
        <f>J30</f>
        <v>7</v>
      </c>
      <c r="K31" s="88" t="s">
        <v>103</v>
      </c>
      <c r="L31" s="16">
        <f>L30</f>
        <v>8</v>
      </c>
      <c r="M31" s="88" t="s">
        <v>103</v>
      </c>
      <c r="N31" s="14">
        <f>N30-3</f>
        <v>-5</v>
      </c>
      <c r="O31" s="61" t="s">
        <v>103</v>
      </c>
      <c r="P31" s="14" t="str">
        <f>P30</f>
        <v>-1</v>
      </c>
      <c r="Q31" s="61" t="s">
        <v>103</v>
      </c>
      <c r="R31" s="17">
        <f>R30-3</f>
        <v>-3</v>
      </c>
      <c r="S31" s="61" t="s">
        <v>103</v>
      </c>
      <c r="T31" s="17">
        <f>T30</f>
        <v>0</v>
      </c>
      <c r="U31" s="61" t="s">
        <v>103</v>
      </c>
      <c r="V31" s="86">
        <f t="shared" si="2"/>
        <v>27</v>
      </c>
      <c r="W31" s="57" t="s">
        <v>9</v>
      </c>
    </row>
    <row r="32" spans="1:24" x14ac:dyDescent="0.2">
      <c r="A32" s="134" t="s">
        <v>101</v>
      </c>
      <c r="B32" s="135"/>
      <c r="C32" s="51"/>
      <c r="D32" s="69" t="s">
        <v>33</v>
      </c>
      <c r="E32" s="52" t="s">
        <v>49</v>
      </c>
      <c r="F32" s="52" t="s">
        <v>34</v>
      </c>
      <c r="G32" s="52"/>
      <c r="H32" s="52" t="s">
        <v>35</v>
      </c>
      <c r="I32" s="52"/>
      <c r="J32" s="52" t="s">
        <v>36</v>
      </c>
      <c r="K32" s="52"/>
      <c r="L32" s="52" t="s">
        <v>37</v>
      </c>
      <c r="M32" s="52"/>
      <c r="N32" s="52" t="s">
        <v>38</v>
      </c>
      <c r="O32" s="52"/>
      <c r="P32" s="52" t="s">
        <v>39</v>
      </c>
      <c r="Q32" s="52"/>
      <c r="R32" s="52" t="s">
        <v>40</v>
      </c>
      <c r="S32" s="52"/>
      <c r="T32" s="52" t="s">
        <v>43</v>
      </c>
      <c r="U32" s="52"/>
      <c r="V32" s="53"/>
      <c r="W32" s="54"/>
    </row>
    <row r="33" spans="1:23" x14ac:dyDescent="0.2">
      <c r="A33" s="140" t="s">
        <v>0</v>
      </c>
      <c r="B33" s="141"/>
      <c r="C33" s="45"/>
      <c r="D33" s="73">
        <v>4</v>
      </c>
      <c r="E33" s="10" t="s">
        <v>102</v>
      </c>
      <c r="F33" s="5">
        <v>5</v>
      </c>
      <c r="G33" s="10" t="s">
        <v>102</v>
      </c>
      <c r="H33" s="8">
        <v>4</v>
      </c>
      <c r="I33" s="11" t="s">
        <v>102</v>
      </c>
      <c r="J33" s="8">
        <v>5</v>
      </c>
      <c r="K33" s="11" t="s">
        <v>102</v>
      </c>
      <c r="L33" s="8">
        <v>2</v>
      </c>
      <c r="M33" s="11" t="s">
        <v>102</v>
      </c>
      <c r="N33" s="3">
        <v>-1</v>
      </c>
      <c r="O33" s="12" t="s">
        <v>102</v>
      </c>
      <c r="P33" s="3">
        <v>0</v>
      </c>
      <c r="Q33" s="12" t="s">
        <v>102</v>
      </c>
      <c r="R33" s="3">
        <v>-1</v>
      </c>
      <c r="S33" s="12" t="s">
        <v>102</v>
      </c>
      <c r="T33" s="3">
        <v>0</v>
      </c>
      <c r="U33" s="12" t="s">
        <v>80</v>
      </c>
      <c r="V33" s="96">
        <f>SUM(D33,F33,H33,J33,L33,N33,P33,R33,T33)</f>
        <v>18</v>
      </c>
      <c r="W33" s="56" t="s">
        <v>7</v>
      </c>
    </row>
    <row r="34" spans="1:23" ht="50" customHeight="1" x14ac:dyDescent="0.2">
      <c r="A34" s="136" t="s">
        <v>98</v>
      </c>
      <c r="B34" s="138" t="s">
        <v>58</v>
      </c>
      <c r="C34" s="46" t="s">
        <v>52</v>
      </c>
      <c r="D34" s="73">
        <v>5</v>
      </c>
      <c r="E34" s="10" t="s">
        <v>102</v>
      </c>
      <c r="F34" s="5">
        <v>7</v>
      </c>
      <c r="G34" s="10" t="s">
        <v>102</v>
      </c>
      <c r="H34" s="8">
        <v>6</v>
      </c>
      <c r="I34" s="11" t="s">
        <v>102</v>
      </c>
      <c r="J34" s="8">
        <v>8</v>
      </c>
      <c r="K34" s="11" t="s">
        <v>102</v>
      </c>
      <c r="L34" s="8">
        <v>2</v>
      </c>
      <c r="M34" s="11" t="s">
        <v>102</v>
      </c>
      <c r="N34" s="3">
        <v>-1</v>
      </c>
      <c r="O34" s="12" t="s">
        <v>102</v>
      </c>
      <c r="P34" s="3">
        <v>0</v>
      </c>
      <c r="Q34" s="12" t="s">
        <v>102</v>
      </c>
      <c r="R34" s="3">
        <v>-1</v>
      </c>
      <c r="S34" s="12" t="s">
        <v>102</v>
      </c>
      <c r="T34" s="3">
        <v>0</v>
      </c>
      <c r="U34" s="12" t="s">
        <v>80</v>
      </c>
      <c r="V34" s="96">
        <f t="shared" ref="V34:V39" si="3">SUM(D34,F34,H34,J34,L34,N34,P34,R34,T34)</f>
        <v>26</v>
      </c>
      <c r="W34" s="56" t="s">
        <v>9</v>
      </c>
    </row>
    <row r="35" spans="1:23" s="29" customFormat="1" ht="50" customHeight="1" x14ac:dyDescent="0.2">
      <c r="A35" s="137"/>
      <c r="B35" s="139"/>
      <c r="C35" s="47" t="s">
        <v>53</v>
      </c>
      <c r="D35" s="74">
        <v>5</v>
      </c>
      <c r="E35" s="6" t="s">
        <v>102</v>
      </c>
      <c r="F35" s="18">
        <v>7</v>
      </c>
      <c r="G35" s="6" t="s">
        <v>102</v>
      </c>
      <c r="H35" s="19">
        <v>6</v>
      </c>
      <c r="I35" s="9" t="s">
        <v>102</v>
      </c>
      <c r="J35" s="19">
        <v>7</v>
      </c>
      <c r="K35" s="9" t="s">
        <v>102</v>
      </c>
      <c r="L35" s="19">
        <v>2</v>
      </c>
      <c r="M35" s="9" t="s">
        <v>102</v>
      </c>
      <c r="N35" s="14">
        <v>-2</v>
      </c>
      <c r="O35" s="4" t="s">
        <v>102</v>
      </c>
      <c r="P35" s="14">
        <v>0</v>
      </c>
      <c r="Q35" s="4" t="s">
        <v>102</v>
      </c>
      <c r="R35" s="14">
        <v>-2</v>
      </c>
      <c r="S35" s="4" t="s">
        <v>102</v>
      </c>
      <c r="T35" s="14">
        <v>0</v>
      </c>
      <c r="U35" s="4" t="s">
        <v>80</v>
      </c>
      <c r="V35" s="97">
        <f t="shared" si="3"/>
        <v>23</v>
      </c>
      <c r="W35" s="57" t="s">
        <v>9</v>
      </c>
    </row>
    <row r="36" spans="1:23" ht="50" customHeight="1" x14ac:dyDescent="0.2">
      <c r="A36" s="136" t="s">
        <v>109</v>
      </c>
      <c r="B36" s="138" t="s">
        <v>117</v>
      </c>
      <c r="C36" s="46" t="s">
        <v>52</v>
      </c>
      <c r="D36" s="73">
        <v>6</v>
      </c>
      <c r="E36" s="10" t="s">
        <v>102</v>
      </c>
      <c r="F36" s="5">
        <v>10</v>
      </c>
      <c r="G36" s="10" t="s">
        <v>102</v>
      </c>
      <c r="H36" s="8">
        <v>8</v>
      </c>
      <c r="I36" s="11" t="s">
        <v>102</v>
      </c>
      <c r="J36" s="8">
        <v>11</v>
      </c>
      <c r="K36" s="11" t="s">
        <v>102</v>
      </c>
      <c r="L36" s="8">
        <v>3</v>
      </c>
      <c r="M36" s="11" t="s">
        <v>102</v>
      </c>
      <c r="N36" s="3">
        <v>-1</v>
      </c>
      <c r="O36" s="12" t="s">
        <v>102</v>
      </c>
      <c r="P36" s="3">
        <v>0</v>
      </c>
      <c r="Q36" s="12" t="s">
        <v>102</v>
      </c>
      <c r="R36" s="3">
        <v>-1</v>
      </c>
      <c r="S36" s="12" t="s">
        <v>102</v>
      </c>
      <c r="T36" s="3">
        <v>0</v>
      </c>
      <c r="U36" s="12" t="s">
        <v>80</v>
      </c>
      <c r="V36" s="96">
        <f t="shared" si="3"/>
        <v>36</v>
      </c>
      <c r="W36" s="56" t="s">
        <v>8</v>
      </c>
    </row>
    <row r="37" spans="1:23" s="29" customFormat="1" ht="50" customHeight="1" x14ac:dyDescent="0.2">
      <c r="A37" s="137"/>
      <c r="B37" s="139"/>
      <c r="C37" s="47" t="s">
        <v>53</v>
      </c>
      <c r="D37" s="74">
        <v>6</v>
      </c>
      <c r="E37" s="6" t="s">
        <v>102</v>
      </c>
      <c r="F37" s="18">
        <v>10</v>
      </c>
      <c r="G37" s="6" t="s">
        <v>102</v>
      </c>
      <c r="H37" s="19">
        <v>8</v>
      </c>
      <c r="I37" s="9" t="s">
        <v>102</v>
      </c>
      <c r="J37" s="19">
        <v>10</v>
      </c>
      <c r="K37" s="9" t="s">
        <v>102</v>
      </c>
      <c r="L37" s="19">
        <v>3</v>
      </c>
      <c r="M37" s="9" t="s">
        <v>102</v>
      </c>
      <c r="N37" s="14">
        <v>-3</v>
      </c>
      <c r="O37" s="4" t="s">
        <v>102</v>
      </c>
      <c r="P37" s="14">
        <v>0</v>
      </c>
      <c r="Q37" s="4" t="s">
        <v>102</v>
      </c>
      <c r="R37" s="14">
        <v>-4</v>
      </c>
      <c r="S37" s="4" t="s">
        <v>102</v>
      </c>
      <c r="T37" s="14">
        <v>0</v>
      </c>
      <c r="U37" s="4" t="s">
        <v>80</v>
      </c>
      <c r="V37" s="97">
        <f t="shared" si="3"/>
        <v>30</v>
      </c>
      <c r="W37" s="57" t="s">
        <v>9</v>
      </c>
    </row>
    <row r="38" spans="1:23" ht="50" customHeight="1" x14ac:dyDescent="0.2">
      <c r="A38" s="136" t="s">
        <v>110</v>
      </c>
      <c r="B38" s="138" t="s">
        <v>118</v>
      </c>
      <c r="C38" s="46" t="s">
        <v>52</v>
      </c>
      <c r="D38" s="73">
        <v>7</v>
      </c>
      <c r="E38" s="10" t="s">
        <v>102</v>
      </c>
      <c r="F38" s="5">
        <v>11</v>
      </c>
      <c r="G38" s="10" t="s">
        <v>102</v>
      </c>
      <c r="H38" s="8">
        <v>9</v>
      </c>
      <c r="I38" s="11" t="s">
        <v>102</v>
      </c>
      <c r="J38" s="8">
        <v>12</v>
      </c>
      <c r="K38" s="11" t="s">
        <v>102</v>
      </c>
      <c r="L38" s="8">
        <v>3</v>
      </c>
      <c r="M38" s="11" t="s">
        <v>102</v>
      </c>
      <c r="N38" s="3">
        <v>-1</v>
      </c>
      <c r="O38" s="12" t="s">
        <v>102</v>
      </c>
      <c r="P38" s="3">
        <v>0</v>
      </c>
      <c r="Q38" s="12" t="s">
        <v>102</v>
      </c>
      <c r="R38" s="3">
        <v>-1</v>
      </c>
      <c r="S38" s="12" t="s">
        <v>102</v>
      </c>
      <c r="T38" s="3">
        <v>0</v>
      </c>
      <c r="U38" s="12" t="s">
        <v>80</v>
      </c>
      <c r="V38" s="96">
        <f t="shared" si="3"/>
        <v>40</v>
      </c>
      <c r="W38" s="56" t="s">
        <v>42</v>
      </c>
    </row>
    <row r="39" spans="1:23" ht="50" customHeight="1" thickBot="1" x14ac:dyDescent="0.25">
      <c r="A39" s="142"/>
      <c r="B39" s="143"/>
      <c r="C39" s="48" t="s">
        <v>53</v>
      </c>
      <c r="D39" s="75">
        <v>7</v>
      </c>
      <c r="E39" s="87" t="s">
        <v>102</v>
      </c>
      <c r="F39" s="66">
        <v>11</v>
      </c>
      <c r="G39" s="87" t="s">
        <v>102</v>
      </c>
      <c r="H39" s="67">
        <v>9</v>
      </c>
      <c r="I39" s="88" t="s">
        <v>102</v>
      </c>
      <c r="J39" s="67">
        <v>12</v>
      </c>
      <c r="K39" s="88" t="s">
        <v>102</v>
      </c>
      <c r="L39" s="67">
        <v>3</v>
      </c>
      <c r="M39" s="88" t="s">
        <v>102</v>
      </c>
      <c r="N39" s="59">
        <v>-3</v>
      </c>
      <c r="O39" s="61" t="s">
        <v>102</v>
      </c>
      <c r="P39" s="59">
        <v>0</v>
      </c>
      <c r="Q39" s="61" t="s">
        <v>102</v>
      </c>
      <c r="R39" s="59">
        <v>-4</v>
      </c>
      <c r="S39" s="61" t="s">
        <v>102</v>
      </c>
      <c r="T39" s="59">
        <v>0</v>
      </c>
      <c r="U39" s="4" t="s">
        <v>80</v>
      </c>
      <c r="V39" s="98">
        <f t="shared" si="3"/>
        <v>35</v>
      </c>
      <c r="W39" s="63" t="s">
        <v>42</v>
      </c>
    </row>
    <row r="65" spans="5:5" s="23" customFormat="1" x14ac:dyDescent="0.2">
      <c r="E65" s="25"/>
    </row>
  </sheetData>
  <mergeCells count="58">
    <mergeCell ref="A34:A35"/>
    <mergeCell ref="B34:B35"/>
    <mergeCell ref="A36:A37"/>
    <mergeCell ref="B36:B37"/>
    <mergeCell ref="A38:A39"/>
    <mergeCell ref="B38:B39"/>
    <mergeCell ref="A20:A21"/>
    <mergeCell ref="B20:B21"/>
    <mergeCell ref="A33:B33"/>
    <mergeCell ref="A22:A23"/>
    <mergeCell ref="B22:B23"/>
    <mergeCell ref="A24:B24"/>
    <mergeCell ref="A25:B25"/>
    <mergeCell ref="A26:A27"/>
    <mergeCell ref="B26:B27"/>
    <mergeCell ref="A28:A29"/>
    <mergeCell ref="B28:B29"/>
    <mergeCell ref="A30:A31"/>
    <mergeCell ref="B30:B31"/>
    <mergeCell ref="A32:B32"/>
    <mergeCell ref="A14:A15"/>
    <mergeCell ref="B14:B15"/>
    <mergeCell ref="A16:B16"/>
    <mergeCell ref="A17:B17"/>
    <mergeCell ref="A18:A19"/>
    <mergeCell ref="B18:B19"/>
    <mergeCell ref="T7:U7"/>
    <mergeCell ref="A8:B8"/>
    <mergeCell ref="A10:A11"/>
    <mergeCell ref="B10:B11"/>
    <mergeCell ref="A12:A13"/>
    <mergeCell ref="B12:B13"/>
    <mergeCell ref="A9:B9"/>
    <mergeCell ref="A5:B5"/>
    <mergeCell ref="C5:C7"/>
    <mergeCell ref="D5:E5"/>
    <mergeCell ref="T5:U5"/>
    <mergeCell ref="V5:W7"/>
    <mergeCell ref="D6:G6"/>
    <mergeCell ref="H6:M6"/>
    <mergeCell ref="N6:S6"/>
    <mergeCell ref="D7:E7"/>
    <mergeCell ref="F7:G7"/>
    <mergeCell ref="H7:I7"/>
    <mergeCell ref="J7:K7"/>
    <mergeCell ref="L7:M7"/>
    <mergeCell ref="H5:I5"/>
    <mergeCell ref="J5:K5"/>
    <mergeCell ref="L5:M5"/>
    <mergeCell ref="F5:G5"/>
    <mergeCell ref="N7:O7"/>
    <mergeCell ref="P7:Q7"/>
    <mergeCell ref="R7:S7"/>
    <mergeCell ref="C2:D2"/>
    <mergeCell ref="C3:D3"/>
    <mergeCell ref="N5:O5"/>
    <mergeCell ref="P5:Q5"/>
    <mergeCell ref="R5:S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4"/>
  <sheetViews>
    <sheetView zoomScale="89" zoomScaleNormal="155" zoomScalePageLayoutView="155" workbookViewId="0">
      <selection activeCell="I5" sqref="I5"/>
    </sheetView>
  </sheetViews>
  <sheetFormatPr baseColWidth="10" defaultRowHeight="16" x14ac:dyDescent="0.2"/>
  <cols>
    <col min="1" max="1" width="21" customWidth="1"/>
  </cols>
  <sheetData>
    <row r="2" spans="1:15" x14ac:dyDescent="0.2">
      <c r="A2" t="s">
        <v>41</v>
      </c>
    </row>
    <row r="4" spans="1:15" ht="17" customHeight="1" x14ac:dyDescent="0.2">
      <c r="B4" s="94" t="s">
        <v>33</v>
      </c>
      <c r="C4" s="94" t="s">
        <v>34</v>
      </c>
      <c r="D4" s="94" t="s">
        <v>35</v>
      </c>
      <c r="E4" s="94" t="s">
        <v>36</v>
      </c>
      <c r="F4" s="94" t="s">
        <v>37</v>
      </c>
      <c r="G4" s="94" t="s">
        <v>38</v>
      </c>
      <c r="H4" s="94" t="s">
        <v>39</v>
      </c>
      <c r="I4" s="94" t="s">
        <v>40</v>
      </c>
      <c r="J4" s="94" t="s">
        <v>43</v>
      </c>
      <c r="K4" s="146" t="s">
        <v>25</v>
      </c>
    </row>
    <row r="5" spans="1:15" ht="169" x14ac:dyDescent="0.2">
      <c r="B5" s="95" t="s">
        <v>26</v>
      </c>
      <c r="C5" s="95" t="s">
        <v>27</v>
      </c>
      <c r="D5" s="95" t="s">
        <v>28</v>
      </c>
      <c r="E5" s="95" t="s">
        <v>29</v>
      </c>
      <c r="F5" s="95" t="s">
        <v>30</v>
      </c>
      <c r="G5" s="95" t="s">
        <v>31</v>
      </c>
      <c r="H5" s="95" t="s">
        <v>32</v>
      </c>
      <c r="I5" s="95" t="s">
        <v>119</v>
      </c>
      <c r="J5" s="95" t="s">
        <v>44</v>
      </c>
      <c r="K5" s="146"/>
    </row>
    <row r="6" spans="1:15" x14ac:dyDescent="0.2">
      <c r="A6" t="s">
        <v>99</v>
      </c>
      <c r="M6" t="s">
        <v>45</v>
      </c>
      <c r="O6" t="s">
        <v>46</v>
      </c>
    </row>
    <row r="7" spans="1:15" x14ac:dyDescent="0.2">
      <c r="A7" s="90" t="s">
        <v>0</v>
      </c>
      <c r="B7" s="92">
        <v>6</v>
      </c>
      <c r="C7" s="92">
        <v>6</v>
      </c>
      <c r="D7" s="92">
        <v>6</v>
      </c>
      <c r="E7" s="92">
        <v>6</v>
      </c>
      <c r="F7" s="92">
        <v>6</v>
      </c>
      <c r="G7" s="92">
        <v>0</v>
      </c>
      <c r="H7" s="92">
        <v>0</v>
      </c>
      <c r="I7" s="92">
        <v>0</v>
      </c>
      <c r="J7" s="92">
        <v>0</v>
      </c>
      <c r="K7">
        <f t="shared" ref="K7:K12" si="0">SUM(B7:J7)</f>
        <v>30</v>
      </c>
      <c r="M7" t="s">
        <v>47</v>
      </c>
      <c r="O7" t="s">
        <v>48</v>
      </c>
    </row>
    <row r="8" spans="1:15" x14ac:dyDescent="0.2">
      <c r="A8" s="90" t="s">
        <v>5</v>
      </c>
      <c r="B8" s="93">
        <v>9</v>
      </c>
      <c r="C8" s="93">
        <v>9</v>
      </c>
      <c r="D8" s="93">
        <v>9</v>
      </c>
      <c r="E8" s="93">
        <v>9</v>
      </c>
      <c r="F8" s="93">
        <v>9</v>
      </c>
      <c r="G8" s="93"/>
      <c r="H8" s="93"/>
      <c r="I8" s="93"/>
      <c r="J8" s="93"/>
      <c r="K8">
        <f t="shared" si="0"/>
        <v>45</v>
      </c>
    </row>
    <row r="9" spans="1:15" x14ac:dyDescent="0.2">
      <c r="A9" s="91" t="s">
        <v>6</v>
      </c>
      <c r="B9" s="93"/>
      <c r="C9" s="93"/>
      <c r="D9" s="93"/>
      <c r="E9" s="93"/>
      <c r="F9" s="93"/>
      <c r="G9" s="93"/>
      <c r="H9" s="93"/>
      <c r="I9" s="93"/>
      <c r="J9" s="93"/>
    </row>
    <row r="10" spans="1:15" x14ac:dyDescent="0.2">
      <c r="A10" s="90" t="s">
        <v>20</v>
      </c>
      <c r="B10" s="93">
        <v>12</v>
      </c>
      <c r="C10" s="93">
        <v>12</v>
      </c>
      <c r="D10" s="93">
        <v>12</v>
      </c>
      <c r="E10" s="93">
        <v>12</v>
      </c>
      <c r="F10" s="93">
        <v>12</v>
      </c>
      <c r="G10" s="93"/>
      <c r="H10" s="93"/>
      <c r="I10" s="93"/>
      <c r="J10" s="93"/>
      <c r="K10">
        <f t="shared" si="0"/>
        <v>60</v>
      </c>
    </row>
    <row r="11" spans="1:15" x14ac:dyDescent="0.2">
      <c r="A11" s="91" t="s">
        <v>21</v>
      </c>
      <c r="B11" s="93"/>
      <c r="C11" s="93"/>
      <c r="D11" s="93"/>
      <c r="E11" s="93"/>
      <c r="F11" s="93"/>
      <c r="G11" s="93"/>
      <c r="H11" s="93"/>
      <c r="I11" s="93"/>
      <c r="J11" s="93"/>
    </row>
    <row r="12" spans="1:15" x14ac:dyDescent="0.2">
      <c r="A12" s="90" t="s">
        <v>17</v>
      </c>
      <c r="B12" s="93">
        <v>15</v>
      </c>
      <c r="C12" s="93">
        <v>15</v>
      </c>
      <c r="D12" s="93">
        <v>15</v>
      </c>
      <c r="E12" s="93">
        <v>15</v>
      </c>
      <c r="F12" s="93">
        <v>15</v>
      </c>
      <c r="G12" s="93"/>
      <c r="H12" s="93"/>
      <c r="I12" s="93"/>
      <c r="J12" s="93"/>
      <c r="K12">
        <f t="shared" si="0"/>
        <v>75</v>
      </c>
    </row>
    <row r="13" spans="1:15" x14ac:dyDescent="0.2">
      <c r="A13" s="91" t="s">
        <v>18</v>
      </c>
      <c r="B13" s="93"/>
      <c r="C13" s="93"/>
      <c r="D13" s="93"/>
      <c r="E13" s="93"/>
      <c r="F13" s="93"/>
      <c r="G13" s="93"/>
      <c r="H13" s="93"/>
      <c r="I13" s="93"/>
      <c r="J13" s="93"/>
    </row>
    <row r="14" spans="1:15" x14ac:dyDescent="0.2">
      <c r="A14" s="91" t="s">
        <v>22</v>
      </c>
      <c r="B14" s="93"/>
      <c r="C14" s="93"/>
      <c r="D14" s="93"/>
      <c r="E14" s="93"/>
      <c r="F14" s="93"/>
      <c r="G14" s="93"/>
      <c r="H14" s="93"/>
      <c r="I14" s="93"/>
      <c r="J14" s="93"/>
    </row>
  </sheetData>
  <mergeCells count="1">
    <mergeCell ref="K4: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1. Database SROCC Burning Ember</vt:lpstr>
      <vt:lpstr>2. Range of scores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dc:creator>
  <cp:lastModifiedBy>AKM</cp:lastModifiedBy>
  <dcterms:created xsi:type="dcterms:W3CDTF">2018-07-31T06:00:51Z</dcterms:created>
  <dcterms:modified xsi:type="dcterms:W3CDTF">2019-11-22T18:03:10Z</dcterms:modified>
</cp:coreProperties>
</file>