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ag\Documents\Python\project01\data\raw_data\ComparisonEstimates\"/>
    </mc:Choice>
  </mc:AlternateContent>
  <xr:revisionPtr revIDLastSave="0" documentId="13_ncr:1_{28D86B0B-BB02-4FC1-B36B-2ED22F47798E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GMSL" sheetId="1" r:id="rId1"/>
    <sheet name="Steric" sheetId="2" r:id="rId2"/>
    <sheet name="Glaciers" sheetId="3" r:id="rId3"/>
    <sheet name="AIS" sheetId="4" r:id="rId4"/>
    <sheet name="GrIS" sheetId="5" r:id="rId5"/>
    <sheet name="WAIS" sheetId="6" r:id="rId6"/>
    <sheet name="EAIS" sheetId="7" r:id="rId7"/>
    <sheet name="Exper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3" l="1"/>
  <c r="E6" i="2"/>
  <c r="C10" i="8"/>
  <c r="C9" i="8"/>
  <c r="C8" i="8"/>
  <c r="C7" i="8"/>
  <c r="C6" i="8"/>
  <c r="C5" i="8"/>
  <c r="E5" i="1"/>
  <c r="E8" i="5"/>
  <c r="D8" i="5"/>
  <c r="E7" i="5"/>
  <c r="D7" i="5"/>
  <c r="E6" i="5"/>
  <c r="D6" i="5"/>
  <c r="D5" i="5"/>
  <c r="E6" i="4"/>
  <c r="D6" i="4"/>
  <c r="E7" i="3"/>
  <c r="D7" i="3"/>
  <c r="E5" i="3"/>
  <c r="E7" i="2"/>
  <c r="D7" i="2"/>
  <c r="E5" i="2"/>
  <c r="E7" i="1"/>
  <c r="D7" i="1"/>
</calcChain>
</file>

<file path=xl/sharedStrings.xml><?xml version="1.0" encoding="utf-8"?>
<sst xmlns="http://schemas.openxmlformats.org/spreadsheetml/2006/main" count="119" uniqueCount="45">
  <si>
    <t>#</t>
  </si>
  <si>
    <t>std2likely</t>
  </si>
  <si>
    <t>std290</t>
  </si>
  <si>
    <t>Name</t>
  </si>
  <si>
    <t>Period start</t>
  </si>
  <si>
    <t>Period end</t>
  </si>
  <si>
    <t>Rate</t>
  </si>
  <si>
    <t>RateSigma</t>
  </si>
  <si>
    <t>Source</t>
  </si>
  <si>
    <t>Note</t>
  </si>
  <si>
    <t>Sat</t>
  </si>
  <si>
    <t>https://www.earth-syst-sci-data.net/11/1189/2019/s</t>
  </si>
  <si>
    <t>TG</t>
  </si>
  <si>
    <t>PI</t>
  </si>
  <si>
    <t>Kopp</t>
  </si>
  <si>
    <t>Table needs careful readthrough</t>
  </si>
  <si>
    <t>Notes</t>
  </si>
  <si>
    <t>??????</t>
  </si>
  <si>
    <t>Hist</t>
  </si>
  <si>
    <t>SROCC table 4.1</t>
  </si>
  <si>
    <t>This is really from GMSL ... Not Steric!   TODO: find source or argue case</t>
  </si>
  <si>
    <t>TODO: include periphery?</t>
  </si>
  <si>
    <t>SROCC</t>
  </si>
  <si>
    <t>#this is the number from srocc minus peripheral (bamber states PGIC 0.1)</t>
  </si>
  <si>
    <t>IMBIE2</t>
  </si>
  <si>
    <t>imbie2</t>
  </si>
  <si>
    <t>https://www.nature.com/articles/nature16183</t>
  </si>
  <si>
    <t>https://www.pnas.org/content/114/23/5946</t>
  </si>
  <si>
    <t>Kopp, R. E., Kemp, A. C., Bittermann, K., Horton, B. P., Donnelly, J. P., Gehrels, W. R., Hay, C. C., Mitrovica, J. X., Morrow, E. D., and Rahmstorf, S.: Temperature-driven global sea-level variability in the Common Era, P. Natl. Acad. Sci. USA, 113, E1434–E1441, 2016</t>
  </si>
  <si>
    <t xml:space="preserve">1850-1900 Estimate based on this paper provided by Kopp by email </t>
  </si>
  <si>
    <t>I think I got it from SROCC - TODO: check</t>
  </si>
  <si>
    <t>Expert estimates from Bamber PNAS 2019</t>
  </si>
  <si>
    <t>GMSL</t>
  </si>
  <si>
    <t>T2100</t>
  </si>
  <si>
    <t>Temperatures given relative to the preindustrial</t>
  </si>
  <si>
    <t>avgT during 21stC</t>
  </si>
  <si>
    <t>SLR 5</t>
  </si>
  <si>
    <t>SLR 17</t>
  </si>
  <si>
    <t>SLR 50</t>
  </si>
  <si>
    <t>SLR 83</t>
  </si>
  <si>
    <t>SLR 95</t>
  </si>
  <si>
    <t>AIS</t>
  </si>
  <si>
    <t>GrIS</t>
  </si>
  <si>
    <t>There is almost certainly a better source for this! LeClerq ?</t>
  </si>
  <si>
    <t xml:space="preserve">Table2 https://www.pnas.org/content/116/23/11195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</si>
</sst>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name val="Arial"/>
    </font>
    <font>
      <u/>
      <sz val="10"/>
      <color theme="10"/>
      <name val="Arial"/>
    </font>
    <font>
      <sz val="11"/>
      <color rgb="FF9C0006"/>
      <name val="Arial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</cellStyleXfs>
  <cellXfs count="16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3" fillId="0" borderId="0" xfId="0" applyFont="1" applyAlignment="1"/>
    <xf numFmtId="164" fontId="1" fillId="0" borderId="0" xfId="0" applyNumberFormat="1" applyFont="1"/>
    <xf numFmtId="0" fontId="4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164" fontId="2" fillId="2" borderId="0" xfId="0" applyNumberFormat="1" applyFont="1" applyFill="1" applyAlignment="1">
      <alignment horizontal="right"/>
    </xf>
    <xf numFmtId="0" fontId="5" fillId="0" borderId="0" xfId="0" applyFont="1" applyAlignment="1"/>
    <xf numFmtId="0" fontId="6" fillId="0" borderId="0" xfId="0" applyFont="1" applyAlignment="1"/>
    <xf numFmtId="164" fontId="6" fillId="0" borderId="0" xfId="0" applyNumberFormat="1" applyFont="1" applyAlignment="1"/>
    <xf numFmtId="0" fontId="1" fillId="0" borderId="0" xfId="0" applyFont="1"/>
    <xf numFmtId="0" fontId="7" fillId="0" borderId="0" xfId="1" applyAlignment="1"/>
    <xf numFmtId="0" fontId="9" fillId="0" borderId="0" xfId="0" applyFont="1" applyAlignment="1"/>
    <xf numFmtId="0" fontId="8" fillId="3" borderId="0" xfId="2" applyAlignment="1"/>
  </cellXfs>
  <cellStyles count="3">
    <cellStyle name="Bad" xfId="2" builtinId="27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nas.org/content/114/23/5946" TargetMode="External"/><Relationship Id="rId1" Type="http://schemas.openxmlformats.org/officeDocument/2006/relationships/hyperlink" Target="https://www.earth-syst-sci-data.net/11/1189/2019/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arth-syst-sci-data.net/11/1189/2019/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ature.com/articles/nature161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7"/>
  <sheetViews>
    <sheetView workbookViewId="0">
      <selection activeCell="F1" sqref="F1:G2"/>
    </sheetView>
  </sheetViews>
  <sheetFormatPr defaultColWidth="14.42578125" defaultRowHeight="15.75" customHeight="1" x14ac:dyDescent="0.2"/>
  <cols>
    <col min="2" max="3" width="11.140625" customWidth="1"/>
  </cols>
  <sheetData>
    <row r="1" spans="1:7" ht="12.75" x14ac:dyDescent="0.2">
      <c r="A1" s="1" t="s">
        <v>0</v>
      </c>
      <c r="F1" s="1" t="s">
        <v>1</v>
      </c>
      <c r="G1" s="2">
        <v>0.95416999999999996</v>
      </c>
    </row>
    <row r="2" spans="1:7" ht="12.75" x14ac:dyDescent="0.2">
      <c r="A2" s="1" t="s">
        <v>0</v>
      </c>
      <c r="F2" s="1" t="s">
        <v>2</v>
      </c>
      <c r="G2" s="2">
        <v>1.6449</v>
      </c>
    </row>
    <row r="3" spans="1:7" ht="12.75" x14ac:dyDescent="0.2">
      <c r="A3" s="1" t="s">
        <v>0</v>
      </c>
    </row>
    <row r="4" spans="1:7" ht="12.75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 spans="1:7" ht="12.75" x14ac:dyDescent="0.2">
      <c r="A5" s="1" t="s">
        <v>10</v>
      </c>
      <c r="B5" s="1">
        <v>1993</v>
      </c>
      <c r="C5" s="1">
        <v>2017</v>
      </c>
      <c r="D5" s="1">
        <v>0.33500000000000002</v>
      </c>
      <c r="E5" s="4">
        <f>0.04/$G$2</f>
        <v>2.4317587695300628E-2</v>
      </c>
      <c r="F5" s="5" t="s">
        <v>11</v>
      </c>
    </row>
    <row r="6" spans="1:7" ht="12.75" x14ac:dyDescent="0.2">
      <c r="A6" s="1" t="s">
        <v>12</v>
      </c>
      <c r="B6" s="1">
        <v>1900</v>
      </c>
      <c r="C6" s="1">
        <v>1990</v>
      </c>
      <c r="D6" s="6">
        <v>0.11</v>
      </c>
      <c r="E6" s="6">
        <v>0.03</v>
      </c>
      <c r="F6" s="13" t="s">
        <v>27</v>
      </c>
    </row>
    <row r="7" spans="1:7" ht="12.75" x14ac:dyDescent="0.2">
      <c r="A7" s="1" t="s">
        <v>13</v>
      </c>
      <c r="B7" s="1">
        <v>1850</v>
      </c>
      <c r="C7" s="1">
        <v>1900</v>
      </c>
      <c r="D7" s="7">
        <f t="shared" ref="D7:E7" si="0">0.014*100/50</f>
        <v>2.8000000000000004E-2</v>
      </c>
      <c r="E7" s="7">
        <f t="shared" si="0"/>
        <v>2.8000000000000004E-2</v>
      </c>
      <c r="F7" s="1" t="s">
        <v>28</v>
      </c>
      <c r="G7" s="14" t="s">
        <v>29</v>
      </c>
    </row>
  </sheetData>
  <hyperlinks>
    <hyperlink ref="F5" r:id="rId1" xr:uid="{00000000-0004-0000-0000-000000000000}"/>
    <hyperlink ref="F6" r:id="rId2" xr:uid="{F467BD4C-9F4B-4DD2-817D-8AC186017B59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"/>
  <sheetViews>
    <sheetView workbookViewId="0">
      <selection activeCell="F1" sqref="F1:G2"/>
    </sheetView>
  </sheetViews>
  <sheetFormatPr defaultColWidth="14.42578125" defaultRowHeight="15.75" customHeight="1" x14ac:dyDescent="0.2"/>
  <sheetData>
    <row r="1" spans="1:7" x14ac:dyDescent="0.2">
      <c r="A1" s="1" t="s">
        <v>0</v>
      </c>
      <c r="F1" s="1" t="s">
        <v>1</v>
      </c>
      <c r="G1" s="2">
        <v>0.95416999999999996</v>
      </c>
    </row>
    <row r="2" spans="1:7" x14ac:dyDescent="0.2">
      <c r="A2" s="1" t="s">
        <v>0</v>
      </c>
      <c r="B2" s="1" t="s">
        <v>15</v>
      </c>
      <c r="F2" s="1" t="s">
        <v>2</v>
      </c>
      <c r="G2" s="2">
        <v>1.6449</v>
      </c>
    </row>
    <row r="3" spans="1:7" x14ac:dyDescent="0.2">
      <c r="A3" s="1" t="s">
        <v>0</v>
      </c>
    </row>
    <row r="4" spans="1:7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1" t="s">
        <v>16</v>
      </c>
    </row>
    <row r="5" spans="1:7" x14ac:dyDescent="0.2">
      <c r="A5" s="1" t="s">
        <v>10</v>
      </c>
      <c r="B5" s="1">
        <v>2006</v>
      </c>
      <c r="C5" s="1">
        <v>2015</v>
      </c>
      <c r="D5" s="6">
        <v>0.14000000000000001</v>
      </c>
      <c r="E5" s="4">
        <f>0.032</f>
        <v>3.2000000000000001E-2</v>
      </c>
      <c r="F5" s="1" t="s">
        <v>17</v>
      </c>
      <c r="G5" s="14" t="s">
        <v>30</v>
      </c>
    </row>
    <row r="6" spans="1:7" x14ac:dyDescent="0.2">
      <c r="A6" s="1" t="s">
        <v>18</v>
      </c>
      <c r="B6" s="1">
        <v>1970</v>
      </c>
      <c r="C6" s="1">
        <v>2015</v>
      </c>
      <c r="D6" s="6">
        <v>8.8999999999999996E-2</v>
      </c>
      <c r="E6" s="6">
        <f>0.005/$G$1</f>
        <v>5.24015636626597E-3</v>
      </c>
      <c r="F6" s="1" t="s">
        <v>19</v>
      </c>
    </row>
    <row r="7" spans="1:7" x14ac:dyDescent="0.2">
      <c r="A7" s="15" t="s">
        <v>13</v>
      </c>
      <c r="B7" s="15">
        <v>1850</v>
      </c>
      <c r="C7" s="15">
        <v>1900</v>
      </c>
      <c r="D7" s="15">
        <f t="shared" ref="D7:E7" si="0">0.014*100/50</f>
        <v>2.8000000000000004E-2</v>
      </c>
      <c r="E7" s="15">
        <f t="shared" si="0"/>
        <v>2.8000000000000004E-2</v>
      </c>
      <c r="F7" s="15" t="s">
        <v>14</v>
      </c>
      <c r="G7" s="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7"/>
  <sheetViews>
    <sheetView workbookViewId="0">
      <selection activeCell="E5" sqref="E5"/>
    </sheetView>
  </sheetViews>
  <sheetFormatPr defaultColWidth="14.42578125" defaultRowHeight="15.75" customHeight="1" x14ac:dyDescent="0.2"/>
  <sheetData>
    <row r="1" spans="1:8" x14ac:dyDescent="0.2">
      <c r="A1" s="1" t="s">
        <v>0</v>
      </c>
      <c r="F1" s="1" t="s">
        <v>1</v>
      </c>
      <c r="G1" s="2">
        <v>0.95416999999999996</v>
      </c>
    </row>
    <row r="2" spans="1:8" x14ac:dyDescent="0.2">
      <c r="A2" s="1" t="s">
        <v>0</v>
      </c>
      <c r="B2" s="1" t="s">
        <v>15</v>
      </c>
      <c r="F2" s="1" t="s">
        <v>2</v>
      </c>
      <c r="G2" s="2">
        <v>1.6449</v>
      </c>
    </row>
    <row r="3" spans="1:8" x14ac:dyDescent="0.2">
      <c r="A3" s="1" t="s">
        <v>0</v>
      </c>
    </row>
    <row r="4" spans="1:8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1" t="s">
        <v>16</v>
      </c>
    </row>
    <row r="5" spans="1:8" x14ac:dyDescent="0.2">
      <c r="A5" s="1" t="s">
        <v>10</v>
      </c>
      <c r="B5" s="1">
        <v>2006</v>
      </c>
      <c r="C5" s="1">
        <v>2015</v>
      </c>
      <c r="D5" s="6">
        <v>6.0999999999999999E-2</v>
      </c>
      <c r="E5" s="8">
        <f>0.008</f>
        <v>8.0000000000000002E-3</v>
      </c>
      <c r="F5" s="9" t="s">
        <v>11</v>
      </c>
      <c r="G5" s="1" t="s">
        <v>21</v>
      </c>
    </row>
    <row r="6" spans="1:8" x14ac:dyDescent="0.2">
      <c r="A6" s="1" t="s">
        <v>18</v>
      </c>
      <c r="B6" s="1">
        <v>1970</v>
      </c>
      <c r="C6" s="1">
        <v>2015</v>
      </c>
      <c r="D6" s="6">
        <v>0.46</v>
      </c>
      <c r="E6" s="6">
        <f>0.026/$G$1</f>
        <v>2.724881310458304E-2</v>
      </c>
      <c r="F6" s="1" t="s">
        <v>22</v>
      </c>
    </row>
    <row r="7" spans="1:8" x14ac:dyDescent="0.2">
      <c r="A7" s="15" t="s">
        <v>13</v>
      </c>
      <c r="B7" s="15">
        <v>1850</v>
      </c>
      <c r="C7" s="15">
        <v>1900</v>
      </c>
      <c r="D7" s="15">
        <f t="shared" ref="D7:E7" si="0">0.014*100/50</f>
        <v>2.8000000000000004E-2</v>
      </c>
      <c r="E7" s="15">
        <f t="shared" si="0"/>
        <v>2.8000000000000004E-2</v>
      </c>
      <c r="F7" s="15" t="s">
        <v>14</v>
      </c>
      <c r="G7" s="15" t="s">
        <v>20</v>
      </c>
      <c r="H7" s="15" t="s">
        <v>43</v>
      </c>
    </row>
  </sheetData>
  <hyperlinks>
    <hyperlink ref="F5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6"/>
  <sheetViews>
    <sheetView workbookViewId="0">
      <selection activeCell="F1" sqref="F1:G2"/>
    </sheetView>
  </sheetViews>
  <sheetFormatPr defaultColWidth="14.42578125" defaultRowHeight="15.75" customHeight="1" x14ac:dyDescent="0.2"/>
  <sheetData>
    <row r="1" spans="1:7" x14ac:dyDescent="0.2">
      <c r="A1" s="1" t="s">
        <v>0</v>
      </c>
      <c r="F1" s="1" t="s">
        <v>1</v>
      </c>
      <c r="G1" s="2">
        <v>0.95416999999999996</v>
      </c>
    </row>
    <row r="2" spans="1:7" x14ac:dyDescent="0.2">
      <c r="A2" s="1" t="s">
        <v>0</v>
      </c>
      <c r="F2" s="1" t="s">
        <v>2</v>
      </c>
      <c r="G2" s="2">
        <v>1.6449</v>
      </c>
    </row>
    <row r="3" spans="1:7" x14ac:dyDescent="0.2">
      <c r="A3" s="1" t="s">
        <v>0</v>
      </c>
    </row>
    <row r="4" spans="1:7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 spans="1:7" x14ac:dyDescent="0.2">
      <c r="A5" s="1" t="s">
        <v>10</v>
      </c>
      <c r="B5" s="1">
        <v>1993</v>
      </c>
      <c r="C5" s="1">
        <v>2017</v>
      </c>
      <c r="D5" s="10">
        <v>4.2999999999999997E-2</v>
      </c>
      <c r="E5" s="11">
        <v>5.0000000000000001E-3</v>
      </c>
    </row>
    <row r="6" spans="1:7" s="15" customFormat="1" x14ac:dyDescent="0.2">
      <c r="A6" s="15" t="s">
        <v>13</v>
      </c>
      <c r="B6" s="15">
        <v>1850</v>
      </c>
      <c r="C6" s="15">
        <v>1900</v>
      </c>
      <c r="D6" s="15">
        <f t="shared" ref="D6:E6" si="0">0.014*100/50</f>
        <v>2.8000000000000004E-2</v>
      </c>
      <c r="E6" s="15">
        <f t="shared" si="0"/>
        <v>2.8000000000000004E-2</v>
      </c>
      <c r="F6" s="15" t="s">
        <v>14</v>
      </c>
      <c r="G6" s="15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8"/>
  <sheetViews>
    <sheetView workbookViewId="0">
      <selection activeCell="E9" sqref="E9"/>
    </sheetView>
  </sheetViews>
  <sheetFormatPr defaultColWidth="14.42578125" defaultRowHeight="15.75" customHeight="1" x14ac:dyDescent="0.2"/>
  <cols>
    <col min="2" max="3" width="11.140625" customWidth="1"/>
  </cols>
  <sheetData>
    <row r="1" spans="1:8" x14ac:dyDescent="0.2">
      <c r="A1" s="1" t="s">
        <v>0</v>
      </c>
      <c r="F1" s="1" t="s">
        <v>1</v>
      </c>
      <c r="G1" s="2">
        <v>0.95416999999999996</v>
      </c>
    </row>
    <row r="2" spans="1:8" x14ac:dyDescent="0.2">
      <c r="A2" s="1" t="s">
        <v>0</v>
      </c>
      <c r="F2" s="1" t="s">
        <v>2</v>
      </c>
      <c r="G2" s="2">
        <v>1.6449</v>
      </c>
    </row>
    <row r="3" spans="1:8" x14ac:dyDescent="0.2">
      <c r="A3" s="1" t="s">
        <v>0</v>
      </c>
    </row>
    <row r="4" spans="1:8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 spans="1:8" x14ac:dyDescent="0.2">
      <c r="A5" s="1" t="s">
        <v>10</v>
      </c>
      <c r="B5" s="1">
        <v>2006</v>
      </c>
      <c r="C5" s="1">
        <v>2015</v>
      </c>
      <c r="D5" s="12">
        <f>0.077-0.01</f>
        <v>6.7000000000000004E-2</v>
      </c>
      <c r="E5" s="6">
        <v>3.0000000000000001E-3</v>
      </c>
      <c r="F5" s="1" t="s">
        <v>22</v>
      </c>
      <c r="G5" s="1" t="s">
        <v>23</v>
      </c>
    </row>
    <row r="6" spans="1:8" x14ac:dyDescent="0.2">
      <c r="A6" s="1" t="s">
        <v>24</v>
      </c>
      <c r="B6" s="1">
        <v>1992</v>
      </c>
      <c r="C6" s="1">
        <v>2018</v>
      </c>
      <c r="D6" s="6">
        <f>150/3610</f>
        <v>4.1551246537396121E-2</v>
      </c>
      <c r="E6" s="6">
        <f>(28/3610)</f>
        <v>7.7562326869806096E-3</v>
      </c>
      <c r="F6" s="1" t="s">
        <v>25</v>
      </c>
    </row>
    <row r="7" spans="1:8" x14ac:dyDescent="0.2">
      <c r="A7" s="1" t="s">
        <v>18</v>
      </c>
      <c r="B7" s="10">
        <v>1900</v>
      </c>
      <c r="C7" s="10">
        <v>1983</v>
      </c>
      <c r="D7" s="6">
        <f>75.1/3610</f>
        <v>2.0803324099722992E-2</v>
      </c>
      <c r="E7" s="6">
        <f>(29.4/3610)</f>
        <v>8.1440443213296396E-3</v>
      </c>
      <c r="F7" s="9" t="s">
        <v>26</v>
      </c>
    </row>
    <row r="8" spans="1:8" x14ac:dyDescent="0.2">
      <c r="A8" s="15" t="s">
        <v>13</v>
      </c>
      <c r="B8" s="15">
        <v>1850</v>
      </c>
      <c r="C8" s="15">
        <v>1900</v>
      </c>
      <c r="D8" s="15">
        <f t="shared" ref="D8:E8" si="0">0.014*100/50</f>
        <v>2.8000000000000004E-2</v>
      </c>
      <c r="E8" s="15">
        <f t="shared" si="0"/>
        <v>2.8000000000000004E-2</v>
      </c>
      <c r="F8" s="15" t="s">
        <v>14</v>
      </c>
      <c r="G8" s="15" t="s">
        <v>20</v>
      </c>
      <c r="H8" s="15"/>
    </row>
  </sheetData>
  <hyperlinks>
    <hyperlink ref="F7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"/>
  <sheetViews>
    <sheetView workbookViewId="0"/>
  </sheetViews>
  <sheetFormatPr defaultColWidth="14.42578125" defaultRowHeight="15.75" customHeight="1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workbookViewId="0"/>
  </sheetViews>
  <sheetFormatPr defaultColWidth="14.42578125" defaultRowHeight="15.75" customHeight="1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5C6A7-BA3D-4777-877F-5B2D19C566E2}">
  <dimension ref="A1:H10"/>
  <sheetViews>
    <sheetView tabSelected="1" workbookViewId="0">
      <selection activeCell="B3" sqref="B3"/>
    </sheetView>
  </sheetViews>
  <sheetFormatPr defaultRowHeight="12.75" x14ac:dyDescent="0.2"/>
  <cols>
    <col min="2" max="2" width="11" customWidth="1"/>
    <col min="3" max="3" width="14.42578125" customWidth="1"/>
    <col min="4" max="9" width="11" customWidth="1"/>
  </cols>
  <sheetData>
    <row r="1" spans="1:8" x14ac:dyDescent="0.2">
      <c r="A1" s="14" t="s">
        <v>0</v>
      </c>
      <c r="B1" s="14" t="s">
        <v>31</v>
      </c>
      <c r="C1" s="14"/>
      <c r="E1" t="s">
        <v>44</v>
      </c>
    </row>
    <row r="2" spans="1:8" x14ac:dyDescent="0.2">
      <c r="A2" s="14" t="s">
        <v>0</v>
      </c>
      <c r="B2" s="14" t="s">
        <v>34</v>
      </c>
      <c r="C2" s="14"/>
    </row>
    <row r="3" spans="1:8" x14ac:dyDescent="0.2">
      <c r="A3" s="14" t="s">
        <v>0</v>
      </c>
      <c r="C3" s="14"/>
    </row>
    <row r="4" spans="1:8" x14ac:dyDescent="0.2">
      <c r="B4" s="14" t="s">
        <v>33</v>
      </c>
      <c r="C4" s="14" t="s">
        <v>35</v>
      </c>
      <c r="D4" s="14" t="s">
        <v>36</v>
      </c>
      <c r="E4" s="14" t="s">
        <v>37</v>
      </c>
      <c r="F4" s="14" t="s">
        <v>38</v>
      </c>
      <c r="G4" s="14" t="s">
        <v>39</v>
      </c>
      <c r="H4" s="14" t="s">
        <v>40</v>
      </c>
    </row>
    <row r="5" spans="1:8" x14ac:dyDescent="0.2">
      <c r="A5" s="14" t="s">
        <v>32</v>
      </c>
      <c r="B5" s="14">
        <v>2</v>
      </c>
      <c r="C5" s="14">
        <f>(0.7+1.5+1.5+2)/4</f>
        <v>1.425</v>
      </c>
      <c r="D5" s="14">
        <v>0.36</v>
      </c>
      <c r="E5">
        <v>0.49</v>
      </c>
      <c r="F5">
        <v>0.69</v>
      </c>
      <c r="G5">
        <v>0.98</v>
      </c>
      <c r="H5">
        <v>1.26</v>
      </c>
    </row>
    <row r="6" spans="1:8" x14ac:dyDescent="0.2">
      <c r="A6" s="14" t="s">
        <v>32</v>
      </c>
      <c r="B6">
        <v>5</v>
      </c>
      <c r="C6">
        <f>(0.7+2+2+5)/4</f>
        <v>2.4249999999999998</v>
      </c>
      <c r="D6">
        <v>0.62</v>
      </c>
      <c r="E6">
        <v>0.79</v>
      </c>
      <c r="F6">
        <v>1.1100000000000001</v>
      </c>
      <c r="G6">
        <v>1.74</v>
      </c>
      <c r="H6">
        <v>2.38</v>
      </c>
    </row>
    <row r="7" spans="1:8" x14ac:dyDescent="0.2">
      <c r="A7" s="14" t="s">
        <v>41</v>
      </c>
      <c r="B7" s="14">
        <v>2</v>
      </c>
      <c r="C7" s="14">
        <f>(0.7+1.5+1.5+2)/4</f>
        <v>1.425</v>
      </c>
      <c r="D7">
        <v>-0.08</v>
      </c>
      <c r="E7">
        <v>-0.01</v>
      </c>
      <c r="F7">
        <v>0.09</v>
      </c>
      <c r="G7">
        <v>0.26</v>
      </c>
      <c r="H7">
        <v>0.53</v>
      </c>
    </row>
    <row r="8" spans="1:8" x14ac:dyDescent="0.2">
      <c r="A8" s="14" t="s">
        <v>41</v>
      </c>
      <c r="B8">
        <v>5</v>
      </c>
      <c r="C8">
        <f>(0.7+2+2+5)/4</f>
        <v>2.4249999999999998</v>
      </c>
      <c r="D8">
        <v>-0.11</v>
      </c>
      <c r="E8">
        <v>0.02</v>
      </c>
      <c r="F8">
        <v>0.21</v>
      </c>
      <c r="G8">
        <v>0.56999999999999995</v>
      </c>
      <c r="H8">
        <v>1.32</v>
      </c>
    </row>
    <row r="9" spans="1:8" x14ac:dyDescent="0.2">
      <c r="A9" s="14" t="s">
        <v>42</v>
      </c>
      <c r="B9" s="14">
        <v>2</v>
      </c>
      <c r="C9" s="14">
        <f>(0.7+1.5+1.5+2)/4</f>
        <v>1.425</v>
      </c>
      <c r="D9">
        <v>0.02</v>
      </c>
      <c r="E9">
        <v>7.0000000000000007E-2</v>
      </c>
      <c r="F9">
        <v>0.13</v>
      </c>
      <c r="G9">
        <v>0.31</v>
      </c>
      <c r="H9">
        <v>0.56999999999999995</v>
      </c>
    </row>
    <row r="10" spans="1:8" x14ac:dyDescent="0.2">
      <c r="A10" s="14" t="s">
        <v>42</v>
      </c>
      <c r="B10">
        <v>5</v>
      </c>
      <c r="C10">
        <f>(0.7+2+2+5)/4</f>
        <v>2.4249999999999998</v>
      </c>
      <c r="D10">
        <v>0.02</v>
      </c>
      <c r="E10">
        <v>0.1</v>
      </c>
      <c r="F10">
        <v>0.23</v>
      </c>
      <c r="G10">
        <v>0.6</v>
      </c>
      <c r="H10">
        <v>0.99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GMSL</vt:lpstr>
      <vt:lpstr>Steric</vt:lpstr>
      <vt:lpstr>Glaciers</vt:lpstr>
      <vt:lpstr>AIS</vt:lpstr>
      <vt:lpstr>GrIS</vt:lpstr>
      <vt:lpstr>WAIS</vt:lpstr>
      <vt:lpstr>EAIS</vt:lpstr>
      <vt:lpstr>Expert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Aslak Grinsted</cp:lastModifiedBy>
  <dcterms:modified xsi:type="dcterms:W3CDTF">2021-06-02T08:13:29Z</dcterms:modified>
</cp:coreProperties>
</file>