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esuabomdijemeni/Desktop/github/excel_financial_models/financial_performance_analysis/"/>
    </mc:Choice>
  </mc:AlternateContent>
  <xr:revisionPtr revIDLastSave="0" documentId="13_ncr:1_{E73C35F1-0048-C947-BA12-A62483304E4D}" xr6:coauthVersionLast="45" xr6:coauthVersionMax="45" xr10:uidLastSave="{00000000-0000-0000-0000-000000000000}"/>
  <bookViews>
    <workbookView xWindow="15600" yWindow="460" windowWidth="15800" windowHeight="16220" tabRatio="645" firstSheet="1" activeTab="5" xr2:uid="{00000000-000D-0000-FFFF-FFFF00000000}"/>
  </bookViews>
  <sheets>
    <sheet name="Alpha" sheetId="3" r:id="rId1"/>
    <sheet name="Beta" sheetId="4" r:id="rId2"/>
    <sheet name="Gamma" sheetId="5" r:id="rId3"/>
    <sheet name="Theta" sheetId="6" r:id="rId4"/>
    <sheet name="YoY metrics calculation" sheetId="1" r:id="rId5"/>
    <sheet name="Performance comparison" sheetId="7" r:id="rId6"/>
    <sheet name="Main sheet" sheetId="2" state="hidden" r:id="rId7"/>
  </sheets>
  <definedNames>
    <definedName name="CIQWBGuid" hidden="1">"4f870cf5-2e36-4802-a05b-57f6ed2e1bc1"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EXPENSE_CODE_" hidden="1">"SZZ244"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42121.2396990741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7" l="1"/>
  <c r="G9" i="7"/>
  <c r="G8" i="7"/>
  <c r="G7" i="7"/>
  <c r="G6" i="7"/>
  <c r="G5" i="7"/>
  <c r="G4" i="7"/>
  <c r="G3" i="7"/>
  <c r="F10" i="7"/>
  <c r="F9" i="7"/>
  <c r="F8" i="7"/>
  <c r="F7" i="7"/>
  <c r="F6" i="7"/>
  <c r="F5" i="7"/>
  <c r="F4" i="7"/>
  <c r="F3" i="7"/>
  <c r="E10" i="7"/>
  <c r="E9" i="7"/>
  <c r="E8" i="7"/>
  <c r="E7" i="7"/>
  <c r="E6" i="7"/>
  <c r="E5" i="7"/>
  <c r="E4" i="7"/>
  <c r="E3" i="7"/>
  <c r="D10" i="7"/>
  <c r="D9" i="7"/>
  <c r="D8" i="7"/>
  <c r="D7" i="7"/>
  <c r="D6" i="7"/>
  <c r="D5" i="7"/>
  <c r="D4" i="7"/>
  <c r="D3" i="7"/>
  <c r="E40" i="1"/>
  <c r="F40" i="1"/>
  <c r="G40" i="1"/>
  <c r="H40" i="1"/>
  <c r="D40" i="1"/>
  <c r="E39" i="1"/>
  <c r="F39" i="1"/>
  <c r="G39" i="1"/>
  <c r="H39" i="1"/>
  <c r="D39" i="1"/>
  <c r="E38" i="1"/>
  <c r="F38" i="1"/>
  <c r="G38" i="1"/>
  <c r="H38" i="1"/>
  <c r="D38" i="1"/>
  <c r="E37" i="1"/>
  <c r="F37" i="1"/>
  <c r="G37" i="1"/>
  <c r="H37" i="1"/>
  <c r="D37" i="1"/>
  <c r="E36" i="1"/>
  <c r="F36" i="1"/>
  <c r="G36" i="1"/>
  <c r="H36" i="1"/>
  <c r="D36" i="1"/>
  <c r="E35" i="1"/>
  <c r="F35" i="1"/>
  <c r="G35" i="1"/>
  <c r="H35" i="1"/>
  <c r="D35" i="1"/>
  <c r="E34" i="1"/>
  <c r="F34" i="1"/>
  <c r="G34" i="1"/>
  <c r="H34" i="1"/>
  <c r="D34" i="1"/>
  <c r="E33" i="1"/>
  <c r="F33" i="1"/>
  <c r="G33" i="1"/>
  <c r="H33" i="1"/>
  <c r="D33" i="1"/>
  <c r="E30" i="1"/>
  <c r="F30" i="1"/>
  <c r="G30" i="1"/>
  <c r="H30" i="1"/>
  <c r="D30" i="1"/>
  <c r="E29" i="1"/>
  <c r="F29" i="1"/>
  <c r="G29" i="1"/>
  <c r="H29" i="1"/>
  <c r="D29" i="1"/>
  <c r="E28" i="1"/>
  <c r="F28" i="1"/>
  <c r="G28" i="1"/>
  <c r="H28" i="1"/>
  <c r="D28" i="1"/>
  <c r="E27" i="1"/>
  <c r="F27" i="1"/>
  <c r="G27" i="1"/>
  <c r="H27" i="1"/>
  <c r="D27" i="1"/>
  <c r="E26" i="1"/>
  <c r="F26" i="1"/>
  <c r="G26" i="1"/>
  <c r="H26" i="1"/>
  <c r="D26" i="1"/>
  <c r="E25" i="1"/>
  <c r="F25" i="1"/>
  <c r="G25" i="1"/>
  <c r="H25" i="1"/>
  <c r="D25" i="1"/>
  <c r="E24" i="1"/>
  <c r="F24" i="1"/>
  <c r="G24" i="1"/>
  <c r="H24" i="1"/>
  <c r="D24" i="1"/>
  <c r="E23" i="1"/>
  <c r="F23" i="1"/>
  <c r="G23" i="1"/>
  <c r="H23" i="1"/>
  <c r="D23" i="1"/>
  <c r="E20" i="1"/>
  <c r="F20" i="1"/>
  <c r="G20" i="1"/>
  <c r="H20" i="1"/>
  <c r="D20" i="1"/>
  <c r="E19" i="1"/>
  <c r="F19" i="1"/>
  <c r="G19" i="1"/>
  <c r="H19" i="1"/>
  <c r="D19" i="1"/>
  <c r="E18" i="1"/>
  <c r="F18" i="1"/>
  <c r="G18" i="1"/>
  <c r="H18" i="1"/>
  <c r="D18" i="1"/>
  <c r="E17" i="1"/>
  <c r="F17" i="1"/>
  <c r="G17" i="1"/>
  <c r="H17" i="1"/>
  <c r="D17" i="1"/>
  <c r="E16" i="1"/>
  <c r="F16" i="1"/>
  <c r="G16" i="1"/>
  <c r="H16" i="1"/>
  <c r="D16" i="1"/>
  <c r="E15" i="1"/>
  <c r="F15" i="1"/>
  <c r="G15" i="1"/>
  <c r="H15" i="1"/>
  <c r="D15" i="1"/>
  <c r="E14" i="1"/>
  <c r="F14" i="1"/>
  <c r="G14" i="1"/>
  <c r="H14" i="1"/>
  <c r="D14" i="1"/>
  <c r="E13" i="1"/>
  <c r="F13" i="1"/>
  <c r="G13" i="1"/>
  <c r="H13" i="1"/>
  <c r="D13" i="1"/>
  <c r="E10" i="1"/>
  <c r="F10" i="1"/>
  <c r="G10" i="1"/>
  <c r="H10" i="1"/>
  <c r="D10" i="1"/>
  <c r="E9" i="1"/>
  <c r="F9" i="1"/>
  <c r="G9" i="1"/>
  <c r="H9" i="1"/>
  <c r="D9" i="1"/>
  <c r="E8" i="1"/>
  <c r="F8" i="1"/>
  <c r="G8" i="1"/>
  <c r="H8" i="1"/>
  <c r="D8" i="1"/>
  <c r="E7" i="1"/>
  <c r="F7" i="1"/>
  <c r="G7" i="1"/>
  <c r="H7" i="1"/>
  <c r="D7" i="1"/>
  <c r="E6" i="1"/>
  <c r="F6" i="1"/>
  <c r="G6" i="1"/>
  <c r="H6" i="1"/>
  <c r="D6" i="1"/>
  <c r="E5" i="1"/>
  <c r="F5" i="1"/>
  <c r="G5" i="1"/>
  <c r="H5" i="1"/>
  <c r="D5" i="1"/>
  <c r="E4" i="1"/>
  <c r="F4" i="1"/>
  <c r="G4" i="1"/>
  <c r="H4" i="1"/>
  <c r="D4" i="1"/>
  <c r="E3" i="1"/>
  <c r="F3" i="1"/>
  <c r="G3" i="1"/>
  <c r="H3" i="1"/>
  <c r="D3" i="1"/>
  <c r="K63" i="2" l="1"/>
  <c r="L63" i="2"/>
  <c r="M63" i="2"/>
  <c r="N63" i="2"/>
  <c r="O63" i="2"/>
  <c r="J63" i="2"/>
  <c r="K59" i="2"/>
  <c r="K60" i="2" s="1"/>
  <c r="L59" i="2"/>
  <c r="L60" i="2" s="1"/>
  <c r="M59" i="2"/>
  <c r="M60" i="2" s="1"/>
  <c r="N59" i="2"/>
  <c r="N60" i="2" s="1"/>
  <c r="O59" i="2"/>
  <c r="O60" i="2"/>
  <c r="J59" i="2"/>
  <c r="J60" i="2" s="1"/>
</calcChain>
</file>

<file path=xl/sharedStrings.xml><?xml version="1.0" encoding="utf-8"?>
<sst xmlns="http://schemas.openxmlformats.org/spreadsheetml/2006/main" count="299" uniqueCount="52">
  <si>
    <t>EBIT margin</t>
  </si>
  <si>
    <t>Current assets/current liabilities</t>
  </si>
  <si>
    <t>Debt to EBITDA</t>
  </si>
  <si>
    <t>Debt to equity</t>
  </si>
  <si>
    <t>Revenue growth</t>
  </si>
  <si>
    <t>Revenues</t>
  </si>
  <si>
    <t>EBIT</t>
  </si>
  <si>
    <t>Net income</t>
  </si>
  <si>
    <t>Current assets</t>
  </si>
  <si>
    <t>EBITDA</t>
  </si>
  <si>
    <t>BhartiAirtel</t>
  </si>
  <si>
    <t>FY2009</t>
  </si>
  <si>
    <t>FY2010</t>
  </si>
  <si>
    <t>FY2011</t>
  </si>
  <si>
    <t>FY2012</t>
  </si>
  <si>
    <t>FY2013</t>
  </si>
  <si>
    <t>FY2014</t>
  </si>
  <si>
    <t>EBT</t>
  </si>
  <si>
    <t>Current liabilities</t>
  </si>
  <si>
    <t>Fixed assets (incl. CWIP)</t>
  </si>
  <si>
    <t>Total debt</t>
  </si>
  <si>
    <t>Total equity</t>
  </si>
  <si>
    <t>Total interest expense</t>
  </si>
  <si>
    <t>Share price</t>
  </si>
  <si>
    <t>Market capitalization</t>
  </si>
  <si>
    <t>RelianceCommunication</t>
  </si>
  <si>
    <t>Fixed assets</t>
  </si>
  <si>
    <t>IdeaCellular</t>
  </si>
  <si>
    <t>TataCommunication</t>
  </si>
  <si>
    <t>Fixed capital efficiency</t>
  </si>
  <si>
    <t>EBITDA / Interest</t>
  </si>
  <si>
    <t>Operating performance strength</t>
  </si>
  <si>
    <t>Financial 
strength</t>
  </si>
  <si>
    <t>EBITDA margins</t>
  </si>
  <si>
    <t>Income statement items</t>
  </si>
  <si>
    <t>Balance sheet items</t>
  </si>
  <si>
    <t>Miscellaneous items</t>
  </si>
  <si>
    <t>FY2015</t>
  </si>
  <si>
    <t>FY2016</t>
  </si>
  <si>
    <t>All figures are in INR mn</t>
  </si>
  <si>
    <t>Alpha</t>
  </si>
  <si>
    <t>Beta</t>
  </si>
  <si>
    <t>Gamma</t>
  </si>
  <si>
    <t>Debt / EBITDA</t>
  </si>
  <si>
    <t>EBIT / Revenues</t>
  </si>
  <si>
    <t>EBITDA / Revenues</t>
  </si>
  <si>
    <t>Reveneus / Fixed Assets</t>
  </si>
  <si>
    <t>Current assets / current liabilities</t>
  </si>
  <si>
    <t>Debt / Market value</t>
  </si>
  <si>
    <t>Average of 2012-2016</t>
  </si>
  <si>
    <t>Revenues / Fixed Assets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</si>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</sst>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&quot;$&quot;* #,##0.00_);_(&quot;$&quot;* \(#,##0.00\);_(&quot;$&quot;* &quot;-&quot;??_);_(@_)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" fillId="0" borderId="0"/>
    <xf numFmtId="0" fontId="1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  <xf numFmtId="0" fontId="0" fillId="0" borderId="2" xfId="0" applyBorder="1"/>
    <xf numFmtId="9" fontId="0" fillId="0" borderId="3" xfId="2" applyFont="1" applyBorder="1" applyAlignment="1">
      <alignment horizontal="center"/>
    </xf>
    <xf numFmtId="9" fontId="0" fillId="0" borderId="4" xfId="2" applyFont="1" applyBorder="1" applyAlignment="1">
      <alignment horizontal="center"/>
    </xf>
    <xf numFmtId="0" fontId="0" fillId="0" borderId="5" xfId="0" applyBorder="1"/>
    <xf numFmtId="9" fontId="0" fillId="0" borderId="0" xfId="2" applyFont="1" applyBorder="1" applyAlignment="1">
      <alignment horizontal="center"/>
    </xf>
    <xf numFmtId="9" fontId="0" fillId="0" borderId="6" xfId="2" applyFont="1" applyBorder="1" applyAlignment="1">
      <alignment horizontal="center"/>
    </xf>
    <xf numFmtId="0" fontId="0" fillId="0" borderId="7" xfId="0" applyBorder="1"/>
    <xf numFmtId="9" fontId="0" fillId="0" borderId="8" xfId="2" applyFont="1" applyBorder="1" applyAlignment="1">
      <alignment horizontal="center"/>
    </xf>
    <xf numFmtId="9" fontId="0" fillId="0" borderId="9" xfId="2" applyFon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65" fontId="0" fillId="0" borderId="0" xfId="0" applyNumberFormat="1" applyFill="1" applyBorder="1" applyAlignment="1">
      <alignment horizontal="center"/>
    </xf>
    <xf numFmtId="9" fontId="0" fillId="0" borderId="8" xfId="2" applyFont="1" applyFill="1" applyBorder="1" applyAlignment="1">
      <alignment horizontal="center"/>
    </xf>
    <xf numFmtId="9" fontId="0" fillId="0" borderId="10" xfId="2" applyFont="1" applyBorder="1" applyAlignment="1">
      <alignment horizontal="center"/>
    </xf>
    <xf numFmtId="9" fontId="0" fillId="0" borderId="11" xfId="2" applyFont="1" applyBorder="1" applyAlignment="1">
      <alignment horizontal="center"/>
    </xf>
    <xf numFmtId="9" fontId="0" fillId="0" borderId="12" xfId="2" applyFont="1" applyBorder="1" applyAlignment="1">
      <alignment horizontal="center"/>
    </xf>
    <xf numFmtId="165" fontId="0" fillId="0" borderId="11" xfId="0" applyNumberFormat="1" applyFill="1" applyBorder="1" applyAlignment="1">
      <alignment horizontal="center"/>
    </xf>
    <xf numFmtId="9" fontId="0" fillId="0" borderId="12" xfId="2" applyFont="1" applyFill="1" applyBorder="1" applyAlignment="1">
      <alignment horizontal="center"/>
    </xf>
    <xf numFmtId="165" fontId="0" fillId="0" borderId="11" xfId="0" applyNumberForma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0" fillId="0" borderId="0" xfId="2" applyFont="1" applyAlignment="1">
      <alignment horizontal="center"/>
    </xf>
    <xf numFmtId="0" fontId="2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4" fillId="5" borderId="0" xfId="0" applyFont="1" applyFill="1" applyAlignment="1">
      <alignment horizontal="left"/>
    </xf>
    <xf numFmtId="0" fontId="3" fillId="4" borderId="10" xfId="0" applyFont="1" applyFill="1" applyBorder="1" applyAlignment="1">
      <alignment horizontal="center"/>
    </xf>
    <xf numFmtId="9" fontId="0" fillId="6" borderId="10" xfId="2" applyFont="1" applyFill="1" applyBorder="1" applyAlignment="1">
      <alignment horizontal="center"/>
    </xf>
    <xf numFmtId="9" fontId="0" fillId="6" borderId="11" xfId="2" applyFont="1" applyFill="1" applyBorder="1" applyAlignment="1">
      <alignment horizontal="center"/>
    </xf>
    <xf numFmtId="9" fontId="0" fillId="6" borderId="12" xfId="2" applyFont="1" applyFill="1" applyBorder="1" applyAlignment="1">
      <alignment horizontal="center"/>
    </xf>
    <xf numFmtId="165" fontId="0" fillId="6" borderId="11" xfId="0" applyNumberFormat="1" applyFill="1" applyBorder="1" applyAlignment="1">
      <alignment horizontal="center"/>
    </xf>
    <xf numFmtId="0" fontId="0" fillId="2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6">
    <cellStyle name="Comma" xfId="1" builtinId="3"/>
    <cellStyle name="Currency 2 2" xfId="3" xr:uid="{00000000-0005-0000-0000-000001000000}"/>
    <cellStyle name="Normal" xfId="0" builtinId="0"/>
    <cellStyle name="Normal 2" xfId="4" xr:uid="{00000000-0005-0000-0000-000003000000}"/>
    <cellStyle name="Normal 4 2" xfId="5" xr:uid="{00000000-0005-0000-0000-000004000000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7"/>
  <sheetViews>
    <sheetView showGridLines="0" zoomScale="130" zoomScaleNormal="130" workbookViewId="0"/>
  </sheetViews>
  <sheetFormatPr baseColWidth="10" defaultColWidth="0" defaultRowHeight="15" zeroHeight="1" x14ac:dyDescent="0.2"/>
  <cols>
    <col min="1" max="1" width="4.5" customWidth="1"/>
    <col min="2" max="2" width="23" bestFit="1" customWidth="1"/>
    <col min="3" max="9" width="9.1640625" customWidth="1"/>
    <col min="10" max="15" width="0" hidden="1" customWidth="1"/>
    <col min="16" max="16384" width="9.1640625" hidden="1"/>
  </cols>
  <sheetData>
    <row r="1" spans="1:8" x14ac:dyDescent="0.2">
      <c r="A1" s="29" t="s">
        <v>39</v>
      </c>
    </row>
    <row r="2" spans="1:8" x14ac:dyDescent="0.2"/>
    <row r="3" spans="1:8" x14ac:dyDescent="0.2">
      <c r="B3" s="27" t="s">
        <v>34</v>
      </c>
      <c r="C3" s="27" t="s">
        <v>13</v>
      </c>
      <c r="D3" s="27" t="s">
        <v>14</v>
      </c>
      <c r="E3" s="27" t="s">
        <v>15</v>
      </c>
      <c r="F3" s="27" t="s">
        <v>16</v>
      </c>
      <c r="G3" s="27" t="s">
        <v>37</v>
      </c>
      <c r="H3" s="27" t="s">
        <v>38</v>
      </c>
    </row>
    <row r="4" spans="1:8" x14ac:dyDescent="0.2">
      <c r="B4" t="s">
        <v>5</v>
      </c>
      <c r="C4" s="28">
        <v>37352.080000000002</v>
      </c>
      <c r="D4" s="28">
        <v>41829.46</v>
      </c>
      <c r="E4" s="28">
        <v>59467.199999999997</v>
      </c>
      <c r="F4" s="28">
        <v>71505.8</v>
      </c>
      <c r="G4" s="28">
        <v>80359</v>
      </c>
      <c r="H4" s="28">
        <v>85863.5</v>
      </c>
    </row>
    <row r="5" spans="1:8" x14ac:dyDescent="0.2">
      <c r="B5" t="s">
        <v>9</v>
      </c>
      <c r="C5" s="28">
        <v>14128.7</v>
      </c>
      <c r="D5" s="28">
        <v>18171.560000000001</v>
      </c>
      <c r="E5" s="28">
        <v>21693.5</v>
      </c>
      <c r="F5" s="28">
        <v>21928.199999999997</v>
      </c>
      <c r="G5" s="28">
        <v>24870.400000000001</v>
      </c>
      <c r="H5" s="28">
        <v>28351.9</v>
      </c>
    </row>
    <row r="6" spans="1:8" x14ac:dyDescent="0.2">
      <c r="B6" t="s">
        <v>6</v>
      </c>
      <c r="C6" s="28">
        <v>9164.8000000000011</v>
      </c>
      <c r="D6" s="28">
        <v>11617.150000000001</v>
      </c>
      <c r="E6" s="28">
        <v>11486.899999999998</v>
      </c>
      <c r="F6" s="28">
        <v>8560.0999999999985</v>
      </c>
      <c r="G6" s="28">
        <v>9374</v>
      </c>
      <c r="H6" s="28">
        <v>12702.300000000001</v>
      </c>
    </row>
    <row r="7" spans="1:8" x14ac:dyDescent="0.2">
      <c r="B7" t="s">
        <v>22</v>
      </c>
      <c r="C7" s="28">
        <v>631.49</v>
      </c>
      <c r="D7" s="28">
        <v>769.7</v>
      </c>
      <c r="E7" s="28">
        <v>2534.9</v>
      </c>
      <c r="F7" s="28">
        <v>4082.8</v>
      </c>
      <c r="G7" s="28">
        <v>4384.3999999999996</v>
      </c>
      <c r="H7" s="28">
        <v>4838</v>
      </c>
    </row>
    <row r="8" spans="1:8" x14ac:dyDescent="0.2">
      <c r="B8" t="s">
        <v>17</v>
      </c>
      <c r="C8" s="28">
        <v>8533.3100000000013</v>
      </c>
      <c r="D8" s="28">
        <v>10847.45</v>
      </c>
      <c r="E8" s="28">
        <v>8951.9999999999982</v>
      </c>
      <c r="F8" s="28">
        <v>4477.2999999999975</v>
      </c>
      <c r="G8" s="28">
        <v>4989.6000000000004</v>
      </c>
      <c r="H8" s="28">
        <v>7864.3000000000011</v>
      </c>
    </row>
    <row r="9" spans="1:8" x14ac:dyDescent="0.2">
      <c r="B9" t="s">
        <v>7</v>
      </c>
      <c r="C9" s="28">
        <v>8044.1900000000005</v>
      </c>
      <c r="D9" s="28">
        <v>9366.34</v>
      </c>
      <c r="E9" s="28">
        <v>7172.9999999999982</v>
      </c>
      <c r="F9" s="28">
        <v>2217.0999999999976</v>
      </c>
      <c r="G9" s="28">
        <v>2274.5000000000005</v>
      </c>
      <c r="H9" s="28">
        <v>3019.4000000000015</v>
      </c>
    </row>
    <row r="10" spans="1:8" x14ac:dyDescent="0.2"/>
    <row r="11" spans="1:8" x14ac:dyDescent="0.2">
      <c r="B11" s="27" t="s">
        <v>35</v>
      </c>
      <c r="C11" s="27" t="s">
        <v>13</v>
      </c>
      <c r="D11" s="27" t="s">
        <v>14</v>
      </c>
      <c r="E11" s="27" t="s">
        <v>15</v>
      </c>
      <c r="F11" s="27" t="s">
        <v>16</v>
      </c>
      <c r="G11" s="27" t="s">
        <v>37</v>
      </c>
      <c r="H11" s="27" t="s">
        <v>38</v>
      </c>
    </row>
    <row r="12" spans="1:8" x14ac:dyDescent="0.2">
      <c r="B12" t="s">
        <v>8</v>
      </c>
      <c r="C12" s="28">
        <v>12000.01</v>
      </c>
      <c r="D12" s="28">
        <v>11462.74</v>
      </c>
      <c r="E12" s="28">
        <v>17009.7</v>
      </c>
      <c r="F12" s="28">
        <v>21663.9</v>
      </c>
      <c r="G12" s="28">
        <v>23630.1</v>
      </c>
      <c r="H12" s="28">
        <v>27031.9</v>
      </c>
    </row>
    <row r="13" spans="1:8" x14ac:dyDescent="0.2">
      <c r="B13" t="s">
        <v>18</v>
      </c>
      <c r="C13" s="28">
        <v>18566.52</v>
      </c>
      <c r="D13" s="28">
        <v>16887.21</v>
      </c>
      <c r="E13" s="28">
        <v>38233.199999999997</v>
      </c>
      <c r="F13" s="28">
        <v>34657.599999999999</v>
      </c>
      <c r="G13" s="28">
        <v>39952.1</v>
      </c>
      <c r="H13" s="28">
        <v>43315.199999999997</v>
      </c>
    </row>
    <row r="14" spans="1:8" x14ac:dyDescent="0.2">
      <c r="B14" t="s">
        <v>19</v>
      </c>
      <c r="C14" s="28">
        <v>48092.3</v>
      </c>
      <c r="D14" s="28">
        <v>53285</v>
      </c>
      <c r="E14" s="28">
        <v>128874.3</v>
      </c>
      <c r="F14" s="28">
        <v>133582.1</v>
      </c>
      <c r="G14" s="28">
        <v>136923.79999999999</v>
      </c>
      <c r="H14" s="28">
        <v>140614.5</v>
      </c>
    </row>
    <row r="15" spans="1:8" x14ac:dyDescent="0.2"/>
    <row r="16" spans="1:8" x14ac:dyDescent="0.2">
      <c r="B16" t="s">
        <v>20</v>
      </c>
      <c r="C16" s="28">
        <v>13517.15</v>
      </c>
      <c r="D16" s="28">
        <v>10288.14</v>
      </c>
      <c r="E16" s="28">
        <v>56650.1</v>
      </c>
      <c r="F16" s="28">
        <v>69023.199999999997</v>
      </c>
      <c r="G16" s="28">
        <v>72960.800000000003</v>
      </c>
      <c r="H16" s="28">
        <v>75895.8</v>
      </c>
    </row>
    <row r="17" spans="2:14" x14ac:dyDescent="0.2">
      <c r="B17" t="s">
        <v>21</v>
      </c>
      <c r="C17" s="28">
        <v>29127.919999999998</v>
      </c>
      <c r="D17" s="28">
        <v>39878.92</v>
      </c>
      <c r="E17" s="28">
        <v>48766.8</v>
      </c>
      <c r="F17" s="28">
        <v>50611.3</v>
      </c>
      <c r="G17" s="28">
        <v>50321.7</v>
      </c>
      <c r="H17" s="28">
        <v>59756</v>
      </c>
    </row>
    <row r="18" spans="2:14" x14ac:dyDescent="0.2"/>
    <row r="19" spans="2:14" x14ac:dyDescent="0.2">
      <c r="B19" s="27" t="s">
        <v>36</v>
      </c>
      <c r="C19" s="27" t="s">
        <v>13</v>
      </c>
      <c r="D19" s="27" t="s">
        <v>14</v>
      </c>
      <c r="E19" s="27" t="s">
        <v>15</v>
      </c>
      <c r="F19" s="27" t="s">
        <v>16</v>
      </c>
      <c r="G19" s="27" t="s">
        <v>37</v>
      </c>
      <c r="H19" s="27" t="s">
        <v>38</v>
      </c>
    </row>
    <row r="20" spans="2:14" x14ac:dyDescent="0.2">
      <c r="B20" t="s">
        <v>23</v>
      </c>
      <c r="C20" s="28">
        <v>312.89999999999998</v>
      </c>
      <c r="D20" s="28">
        <v>311.89999999999998</v>
      </c>
      <c r="E20" s="28">
        <v>357.5</v>
      </c>
      <c r="F20" s="28">
        <v>336.75</v>
      </c>
      <c r="G20" s="28">
        <v>291.8</v>
      </c>
      <c r="H20" s="28">
        <v>318.89999999999998</v>
      </c>
    </row>
    <row r="21" spans="2:14" x14ac:dyDescent="0.2">
      <c r="B21" t="s">
        <v>24</v>
      </c>
      <c r="C21" s="28">
        <v>118791.84643399999</v>
      </c>
      <c r="D21" s="28">
        <v>118444.96369400001</v>
      </c>
      <c r="E21" s="28">
        <v>135649.78573599999</v>
      </c>
      <c r="F21" s="28">
        <v>127837.59791099999</v>
      </c>
      <c r="G21" s="28">
        <v>110690.986993</v>
      </c>
      <c r="H21" s="28">
        <v>127399.32236299998</v>
      </c>
    </row>
    <row r="22" spans="2:14" x14ac:dyDescent="0.2"/>
    <row r="23" spans="2:14" hidden="1" x14ac:dyDescent="0.2"/>
    <row r="24" spans="2:14" hidden="1" x14ac:dyDescent="0.2"/>
    <row r="25" spans="2:14" hidden="1" x14ac:dyDescent="0.2">
      <c r="J25" s="25"/>
      <c r="K25" s="25"/>
      <c r="L25" s="25"/>
      <c r="M25" s="25"/>
      <c r="N25" s="25"/>
    </row>
    <row r="26" spans="2:14" hidden="1" x14ac:dyDescent="0.2"/>
    <row r="27" spans="2:14" hidden="1" x14ac:dyDescent="0.2"/>
    <row r="28" spans="2:14" hidden="1" x14ac:dyDescent="0.2"/>
    <row r="29" spans="2:14" hidden="1" x14ac:dyDescent="0.2"/>
    <row r="30" spans="2:14" hidden="1" x14ac:dyDescent="0.2"/>
    <row r="31" spans="2:14" hidden="1" x14ac:dyDescent="0.2"/>
    <row r="32" spans="2:14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spans="10:15" hidden="1" x14ac:dyDescent="0.2"/>
    <row r="50" spans="10:15" hidden="1" x14ac:dyDescent="0.2"/>
    <row r="51" spans="10:15" hidden="1" x14ac:dyDescent="0.2"/>
    <row r="52" spans="10:15" hidden="1" x14ac:dyDescent="0.2"/>
    <row r="53" spans="10:15" hidden="1" x14ac:dyDescent="0.2"/>
    <row r="54" spans="10:15" hidden="1" x14ac:dyDescent="0.2"/>
    <row r="55" spans="10:15" hidden="1" x14ac:dyDescent="0.2"/>
    <row r="56" spans="10:15" hidden="1" x14ac:dyDescent="0.2"/>
    <row r="57" spans="10:15" hidden="1" x14ac:dyDescent="0.2"/>
    <row r="58" spans="10:15" hidden="1" x14ac:dyDescent="0.2"/>
    <row r="59" spans="10:15" hidden="1" x14ac:dyDescent="0.2"/>
    <row r="60" spans="10:15" hidden="1" x14ac:dyDescent="0.2"/>
    <row r="61" spans="10:15" hidden="1" x14ac:dyDescent="0.2"/>
    <row r="62" spans="10:15" hidden="1" x14ac:dyDescent="0.2">
      <c r="J62" s="1"/>
      <c r="K62" s="1"/>
      <c r="L62" s="1"/>
      <c r="M62" s="1"/>
      <c r="N62" s="1"/>
      <c r="O62" s="1"/>
    </row>
    <row r="63" spans="10:15" hidden="1" x14ac:dyDescent="0.2">
      <c r="J63" s="25"/>
      <c r="K63" s="25"/>
      <c r="L63" s="25"/>
      <c r="M63" s="25"/>
      <c r="N63" s="25"/>
      <c r="O63" s="25"/>
    </row>
    <row r="64" spans="10:15" hidden="1" x14ac:dyDescent="0.2"/>
    <row r="65" spans="10:15" hidden="1" x14ac:dyDescent="0.2"/>
    <row r="66" spans="10:15" hidden="1" x14ac:dyDescent="0.2">
      <c r="J66" s="25"/>
      <c r="K66" s="25"/>
      <c r="L66" s="25"/>
      <c r="M66" s="25"/>
      <c r="N66" s="25"/>
      <c r="O66" s="25"/>
    </row>
    <row r="67" spans="10:15" hidden="1" x14ac:dyDescent="0.2"/>
    <row r="68" spans="10:15" hidden="1" x14ac:dyDescent="0.2"/>
    <row r="69" spans="10:15" hidden="1" x14ac:dyDescent="0.2"/>
    <row r="70" spans="10:15" hidden="1" x14ac:dyDescent="0.2"/>
    <row r="71" spans="10:15" hidden="1" x14ac:dyDescent="0.2"/>
    <row r="72" spans="10:15" hidden="1" x14ac:dyDescent="0.2"/>
    <row r="73" spans="10:15" hidden="1" x14ac:dyDescent="0.2"/>
    <row r="74" spans="10:15" hidden="1" x14ac:dyDescent="0.2"/>
    <row r="75" spans="10:15" hidden="1" x14ac:dyDescent="0.2"/>
    <row r="76" spans="10:15" hidden="1" x14ac:dyDescent="0.2"/>
    <row r="77" spans="10:15" hidden="1" x14ac:dyDescent="0.2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77"/>
  <sheetViews>
    <sheetView showGridLines="0" zoomScale="130" zoomScaleNormal="130" workbookViewId="0"/>
  </sheetViews>
  <sheetFormatPr baseColWidth="10" defaultColWidth="0" defaultRowHeight="15" zeroHeight="1" x14ac:dyDescent="0.2"/>
  <cols>
    <col min="1" max="1" width="4.5" customWidth="1"/>
    <col min="2" max="2" width="23" bestFit="1" customWidth="1"/>
    <col min="3" max="9" width="9.1640625" customWidth="1"/>
    <col min="10" max="15" width="0" hidden="1" customWidth="1"/>
    <col min="16" max="16384" width="9.1640625" hidden="1"/>
  </cols>
  <sheetData>
    <row r="1" spans="1:8" x14ac:dyDescent="0.2">
      <c r="A1" s="30" t="s">
        <v>39</v>
      </c>
    </row>
    <row r="2" spans="1:8" x14ac:dyDescent="0.2"/>
    <row r="3" spans="1:8" x14ac:dyDescent="0.2">
      <c r="B3" s="27" t="s">
        <v>34</v>
      </c>
      <c r="C3" s="27" t="s">
        <v>13</v>
      </c>
      <c r="D3" s="27" t="s">
        <v>14</v>
      </c>
      <c r="E3" s="27" t="s">
        <v>15</v>
      </c>
      <c r="F3" s="27" t="s">
        <v>16</v>
      </c>
      <c r="G3" s="27" t="s">
        <v>37</v>
      </c>
      <c r="H3" s="27" t="s">
        <v>38</v>
      </c>
    </row>
    <row r="4" spans="1:8" x14ac:dyDescent="0.2">
      <c r="B4" t="s">
        <v>5</v>
      </c>
      <c r="C4" s="28">
        <v>24736.01</v>
      </c>
      <c r="D4" s="28">
        <v>23902.15</v>
      </c>
      <c r="E4" s="28">
        <v>22430.35</v>
      </c>
      <c r="F4" s="28">
        <v>19677</v>
      </c>
      <c r="G4" s="28">
        <v>20561</v>
      </c>
      <c r="H4" s="28">
        <v>21238</v>
      </c>
    </row>
    <row r="5" spans="1:8" x14ac:dyDescent="0.2">
      <c r="B5" t="s">
        <v>9</v>
      </c>
      <c r="C5" s="28">
        <v>13859.559999999996</v>
      </c>
      <c r="D5" s="28">
        <v>13322.44</v>
      </c>
      <c r="E5" s="28">
        <v>9093.6699999999983</v>
      </c>
      <c r="F5" s="28">
        <v>6490</v>
      </c>
      <c r="G5" s="28">
        <v>7159</v>
      </c>
      <c r="H5" s="28">
        <v>7726</v>
      </c>
    </row>
    <row r="6" spans="1:8" x14ac:dyDescent="0.2">
      <c r="B6" t="s">
        <v>6</v>
      </c>
      <c r="C6" s="28">
        <v>10251.859999999995</v>
      </c>
      <c r="D6" s="28">
        <v>9575.93</v>
      </c>
      <c r="E6" s="28">
        <v>582.08999999999878</v>
      </c>
      <c r="F6" s="28">
        <v>2512</v>
      </c>
      <c r="G6" s="28">
        <v>3314</v>
      </c>
      <c r="H6" s="28">
        <v>3191</v>
      </c>
    </row>
    <row r="7" spans="1:8" x14ac:dyDescent="0.2">
      <c r="B7" t="s">
        <v>22</v>
      </c>
      <c r="C7" s="28">
        <v>1569.03</v>
      </c>
      <c r="D7" s="28">
        <v>1946.87</v>
      </c>
      <c r="E7" s="28">
        <v>1072.23</v>
      </c>
      <c r="F7" s="28">
        <v>1630</v>
      </c>
      <c r="G7" s="28">
        <v>2499</v>
      </c>
      <c r="H7" s="28">
        <v>3019</v>
      </c>
    </row>
    <row r="8" spans="1:8" x14ac:dyDescent="0.2">
      <c r="B8" t="s">
        <v>17</v>
      </c>
      <c r="C8" s="28">
        <v>8682.8299999999945</v>
      </c>
      <c r="D8" s="28">
        <v>7629.0599999999995</v>
      </c>
      <c r="E8" s="28">
        <v>-490.14000000000124</v>
      </c>
      <c r="F8" s="28">
        <v>882</v>
      </c>
      <c r="G8" s="28">
        <v>815</v>
      </c>
      <c r="H8" s="28">
        <v>172</v>
      </c>
    </row>
    <row r="9" spans="1:8" x14ac:dyDescent="0.2">
      <c r="B9" t="s">
        <v>7</v>
      </c>
      <c r="C9" s="28">
        <v>6248.5099999999948</v>
      </c>
      <c r="D9" s="28">
        <v>4777.4399999999996</v>
      </c>
      <c r="E9" s="28">
        <v>-379.64000000000124</v>
      </c>
      <c r="F9" s="28">
        <v>988</v>
      </c>
      <c r="G9" s="28">
        <v>744</v>
      </c>
      <c r="H9" s="28">
        <v>1137</v>
      </c>
    </row>
    <row r="10" spans="1:8" x14ac:dyDescent="0.2"/>
    <row r="11" spans="1:8" x14ac:dyDescent="0.2">
      <c r="B11" s="27" t="s">
        <v>35</v>
      </c>
      <c r="C11" s="27" t="s">
        <v>13</v>
      </c>
      <c r="D11" s="27" t="s">
        <v>14</v>
      </c>
      <c r="E11" s="27" t="s">
        <v>15</v>
      </c>
      <c r="F11" s="27" t="s">
        <v>16</v>
      </c>
      <c r="G11" s="27" t="s">
        <v>37</v>
      </c>
      <c r="H11" s="27" t="s">
        <v>38</v>
      </c>
    </row>
    <row r="12" spans="1:8" x14ac:dyDescent="0.2">
      <c r="B12" t="s">
        <v>8</v>
      </c>
      <c r="C12" s="28">
        <v>14726.57</v>
      </c>
      <c r="D12" s="28">
        <v>12912.62</v>
      </c>
      <c r="E12" s="28">
        <v>16464.759999999998</v>
      </c>
      <c r="F12" s="28">
        <v>15126</v>
      </c>
      <c r="G12" s="28">
        <v>15143</v>
      </c>
      <c r="H12" s="28">
        <v>17886</v>
      </c>
    </row>
    <row r="13" spans="1:8" x14ac:dyDescent="0.2">
      <c r="B13" t="s">
        <v>18</v>
      </c>
      <c r="C13" s="28">
        <v>20121.599999999999</v>
      </c>
      <c r="D13" s="28">
        <v>19589.509999999998</v>
      </c>
      <c r="E13" s="28">
        <v>14327.65</v>
      </c>
      <c r="F13" s="28">
        <v>19924</v>
      </c>
      <c r="G13" s="28">
        <v>18129</v>
      </c>
      <c r="H13" s="28">
        <v>20378</v>
      </c>
    </row>
    <row r="14" spans="1:8" x14ac:dyDescent="0.2">
      <c r="B14" t="s">
        <v>19</v>
      </c>
      <c r="C14" s="28">
        <v>77926.820000000007</v>
      </c>
      <c r="D14" s="28">
        <v>76251.45</v>
      </c>
      <c r="E14" s="28">
        <v>77688.17</v>
      </c>
      <c r="F14" s="28">
        <v>76487</v>
      </c>
      <c r="G14" s="28">
        <v>74377</v>
      </c>
      <c r="H14" s="28">
        <v>71743</v>
      </c>
    </row>
    <row r="15" spans="1:8" x14ac:dyDescent="0.2"/>
    <row r="16" spans="1:8" x14ac:dyDescent="0.2">
      <c r="B16" t="s">
        <v>20</v>
      </c>
      <c r="C16" s="28">
        <v>39162.25</v>
      </c>
      <c r="D16" s="28">
        <v>29715.42</v>
      </c>
      <c r="E16" s="28">
        <v>39071.379999999997</v>
      </c>
      <c r="F16" s="28">
        <v>35185</v>
      </c>
      <c r="G16" s="28">
        <v>37478</v>
      </c>
      <c r="H16" s="28">
        <v>36822</v>
      </c>
    </row>
    <row r="17" spans="2:14" x14ac:dyDescent="0.2">
      <c r="B17" t="s">
        <v>21</v>
      </c>
      <c r="C17" s="28">
        <v>42280.32</v>
      </c>
      <c r="D17" s="28">
        <v>43360.639999999999</v>
      </c>
      <c r="E17" s="28">
        <v>40499.18</v>
      </c>
      <c r="F17" s="28">
        <v>36296</v>
      </c>
      <c r="G17" s="28">
        <v>33850</v>
      </c>
      <c r="H17" s="28">
        <v>32409</v>
      </c>
    </row>
    <row r="18" spans="2:14" x14ac:dyDescent="0.2"/>
    <row r="19" spans="2:14" x14ac:dyDescent="0.2">
      <c r="B19" s="27" t="s">
        <v>36</v>
      </c>
      <c r="C19" s="27" t="s">
        <v>13</v>
      </c>
      <c r="D19" s="27" t="s">
        <v>14</v>
      </c>
      <c r="E19" s="27" t="s">
        <v>15</v>
      </c>
      <c r="F19" s="27" t="s">
        <v>16</v>
      </c>
      <c r="G19" s="27" t="s">
        <v>37</v>
      </c>
      <c r="H19" s="27" t="s">
        <v>38</v>
      </c>
    </row>
    <row r="20" spans="2:14" x14ac:dyDescent="0.2">
      <c r="B20" t="s">
        <v>23</v>
      </c>
      <c r="C20" s="28">
        <v>174.6</v>
      </c>
      <c r="D20" s="28">
        <v>170.7</v>
      </c>
      <c r="E20" s="28">
        <v>107.7</v>
      </c>
      <c r="F20" s="28">
        <v>84.05</v>
      </c>
      <c r="G20" s="28">
        <v>55.2</v>
      </c>
      <c r="H20" s="28">
        <v>128.85</v>
      </c>
    </row>
    <row r="21" spans="2:14" x14ac:dyDescent="0.2">
      <c r="B21" t="s">
        <v>24</v>
      </c>
      <c r="C21" s="28">
        <v>36037.909341999999</v>
      </c>
      <c r="D21" s="28">
        <v>35232.938859000002</v>
      </c>
      <c r="E21" s="28">
        <v>22229.569508</v>
      </c>
      <c r="F21" s="28">
        <v>17348.145935</v>
      </c>
      <c r="G21" s="28">
        <v>11393.428383</v>
      </c>
      <c r="H21" s="28">
        <v>26594.986362000003</v>
      </c>
    </row>
    <row r="22" spans="2:14" x14ac:dyDescent="0.2"/>
    <row r="23" spans="2:14" hidden="1" x14ac:dyDescent="0.2"/>
    <row r="24" spans="2:14" hidden="1" x14ac:dyDescent="0.2"/>
    <row r="25" spans="2:14" hidden="1" x14ac:dyDescent="0.2">
      <c r="J25" s="25"/>
      <c r="K25" s="25"/>
      <c r="L25" s="25"/>
      <c r="M25" s="25"/>
      <c r="N25" s="25"/>
    </row>
    <row r="26" spans="2:14" hidden="1" x14ac:dyDescent="0.2"/>
    <row r="27" spans="2:14" hidden="1" x14ac:dyDescent="0.2"/>
    <row r="28" spans="2:14" hidden="1" x14ac:dyDescent="0.2"/>
    <row r="29" spans="2:14" hidden="1" x14ac:dyDescent="0.2"/>
    <row r="30" spans="2:14" hidden="1" x14ac:dyDescent="0.2"/>
    <row r="31" spans="2:14" hidden="1" x14ac:dyDescent="0.2"/>
    <row r="32" spans="2:14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spans="10:15" hidden="1" x14ac:dyDescent="0.2"/>
    <row r="50" spans="10:15" hidden="1" x14ac:dyDescent="0.2"/>
    <row r="51" spans="10:15" hidden="1" x14ac:dyDescent="0.2"/>
    <row r="52" spans="10:15" hidden="1" x14ac:dyDescent="0.2"/>
    <row r="53" spans="10:15" hidden="1" x14ac:dyDescent="0.2"/>
    <row r="54" spans="10:15" hidden="1" x14ac:dyDescent="0.2"/>
    <row r="55" spans="10:15" hidden="1" x14ac:dyDescent="0.2"/>
    <row r="56" spans="10:15" hidden="1" x14ac:dyDescent="0.2"/>
    <row r="57" spans="10:15" hidden="1" x14ac:dyDescent="0.2"/>
    <row r="58" spans="10:15" hidden="1" x14ac:dyDescent="0.2"/>
    <row r="59" spans="10:15" hidden="1" x14ac:dyDescent="0.2"/>
    <row r="60" spans="10:15" hidden="1" x14ac:dyDescent="0.2"/>
    <row r="61" spans="10:15" hidden="1" x14ac:dyDescent="0.2"/>
    <row r="62" spans="10:15" hidden="1" x14ac:dyDescent="0.2">
      <c r="J62" s="1"/>
      <c r="K62" s="1"/>
      <c r="L62" s="1"/>
      <c r="M62" s="1"/>
      <c r="N62" s="1"/>
      <c r="O62" s="1"/>
    </row>
    <row r="63" spans="10:15" hidden="1" x14ac:dyDescent="0.2">
      <c r="J63" s="25"/>
      <c r="K63" s="25"/>
      <c r="L63" s="25"/>
      <c r="M63" s="25"/>
      <c r="N63" s="25"/>
      <c r="O63" s="25"/>
    </row>
    <row r="64" spans="10:15" hidden="1" x14ac:dyDescent="0.2"/>
    <row r="65" spans="10:15" hidden="1" x14ac:dyDescent="0.2"/>
    <row r="66" spans="10:15" hidden="1" x14ac:dyDescent="0.2">
      <c r="J66" s="25"/>
      <c r="K66" s="25"/>
      <c r="L66" s="25"/>
      <c r="M66" s="25"/>
      <c r="N66" s="25"/>
      <c r="O66" s="25"/>
    </row>
    <row r="67" spans="10:15" hidden="1" x14ac:dyDescent="0.2"/>
    <row r="68" spans="10:15" hidden="1" x14ac:dyDescent="0.2"/>
    <row r="69" spans="10:15" hidden="1" x14ac:dyDescent="0.2"/>
    <row r="70" spans="10:15" hidden="1" x14ac:dyDescent="0.2"/>
    <row r="71" spans="10:15" hidden="1" x14ac:dyDescent="0.2"/>
    <row r="72" spans="10:15" hidden="1" x14ac:dyDescent="0.2"/>
    <row r="73" spans="10:15" hidden="1" x14ac:dyDescent="0.2"/>
    <row r="74" spans="10:15" hidden="1" x14ac:dyDescent="0.2"/>
    <row r="75" spans="10:15" hidden="1" x14ac:dyDescent="0.2"/>
    <row r="76" spans="10:15" hidden="1" x14ac:dyDescent="0.2"/>
    <row r="77" spans="10:15" hidden="1" x14ac:dyDescent="0.2"/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7"/>
  <sheetViews>
    <sheetView showGridLines="0" zoomScale="130" zoomScaleNormal="130" workbookViewId="0"/>
  </sheetViews>
  <sheetFormatPr baseColWidth="10" defaultColWidth="0" defaultRowHeight="15" zeroHeight="1" x14ac:dyDescent="0.2"/>
  <cols>
    <col min="1" max="1" width="4.5" customWidth="1"/>
    <col min="2" max="2" width="23" bestFit="1" customWidth="1"/>
    <col min="3" max="9" width="9.1640625" customWidth="1"/>
    <col min="10" max="15" width="0" hidden="1" customWidth="1"/>
    <col min="16" max="16384" width="9.1640625" hidden="1"/>
  </cols>
  <sheetData>
    <row r="1" spans="1:8" x14ac:dyDescent="0.2">
      <c r="A1" s="30" t="s">
        <v>39</v>
      </c>
    </row>
    <row r="2" spans="1:8" x14ac:dyDescent="0.2"/>
    <row r="3" spans="1:8" x14ac:dyDescent="0.2">
      <c r="B3" s="27" t="s">
        <v>34</v>
      </c>
      <c r="C3" s="27" t="s">
        <v>13</v>
      </c>
      <c r="D3" s="27" t="s">
        <v>14</v>
      </c>
      <c r="E3" s="27" t="s">
        <v>15</v>
      </c>
      <c r="F3" s="27" t="s">
        <v>16</v>
      </c>
      <c r="G3" s="27" t="s">
        <v>37</v>
      </c>
      <c r="H3" s="27" t="s">
        <v>38</v>
      </c>
    </row>
    <row r="4" spans="1:8" x14ac:dyDescent="0.2">
      <c r="B4" t="s">
        <v>5</v>
      </c>
      <c r="C4" s="28">
        <v>10131.290000000001</v>
      </c>
      <c r="D4" s="28">
        <v>12397.88</v>
      </c>
      <c r="E4" s="28">
        <v>15438.4</v>
      </c>
      <c r="F4" s="28">
        <v>19488.689999999999</v>
      </c>
      <c r="G4" s="28">
        <v>22407.45</v>
      </c>
      <c r="H4" s="28">
        <v>26431.97</v>
      </c>
    </row>
    <row r="5" spans="1:8" x14ac:dyDescent="0.2">
      <c r="B5" t="s">
        <v>9</v>
      </c>
      <c r="C5" s="28">
        <v>3259.6300000000028</v>
      </c>
      <c r="D5" s="28">
        <v>3686.74</v>
      </c>
      <c r="E5" s="28">
        <v>3790.8399999999983</v>
      </c>
      <c r="F5" s="28">
        <v>5092.34</v>
      </c>
      <c r="G5" s="28">
        <v>6004.5400000000009</v>
      </c>
      <c r="H5" s="28">
        <v>8333.6699999999983</v>
      </c>
    </row>
    <row r="6" spans="1:8" x14ac:dyDescent="0.2">
      <c r="B6" t="s">
        <v>6</v>
      </c>
      <c r="C6" s="28">
        <v>2012.3600000000031</v>
      </c>
      <c r="D6" s="28">
        <v>1874.4099999999999</v>
      </c>
      <c r="E6" s="28">
        <v>1393.4999999999982</v>
      </c>
      <c r="F6" s="28">
        <v>2111</v>
      </c>
      <c r="G6" s="28">
        <v>2526.7700000000013</v>
      </c>
      <c r="H6" s="28">
        <v>3814.2699999999986</v>
      </c>
    </row>
    <row r="7" spans="1:8" x14ac:dyDescent="0.2">
      <c r="B7" t="s">
        <v>22</v>
      </c>
      <c r="C7" s="28">
        <v>933.74</v>
      </c>
      <c r="D7" s="28">
        <v>690.63</v>
      </c>
      <c r="E7" s="28">
        <v>396.64</v>
      </c>
      <c r="F7" s="28">
        <v>1055.73</v>
      </c>
      <c r="G7" s="28">
        <v>949.45</v>
      </c>
      <c r="H7" s="28">
        <v>770.01</v>
      </c>
    </row>
    <row r="8" spans="1:8" x14ac:dyDescent="0.2">
      <c r="B8" t="s">
        <v>17</v>
      </c>
      <c r="C8" s="28">
        <v>1078.6200000000031</v>
      </c>
      <c r="D8" s="28">
        <v>1183.7799999999997</v>
      </c>
      <c r="E8" s="28">
        <v>996.85999999999831</v>
      </c>
      <c r="F8" s="28">
        <v>1055.27</v>
      </c>
      <c r="G8" s="28">
        <v>1577.3200000000011</v>
      </c>
      <c r="H8" s="28">
        <v>3044.2599999999984</v>
      </c>
    </row>
    <row r="9" spans="1:8" x14ac:dyDescent="0.2">
      <c r="B9" t="s">
        <v>7</v>
      </c>
      <c r="C9" s="28">
        <v>1037.1000000000031</v>
      </c>
      <c r="D9" s="28">
        <v>1173.6799999999998</v>
      </c>
      <c r="E9" s="28">
        <v>898.70999999999833</v>
      </c>
      <c r="F9" s="28">
        <v>722.98</v>
      </c>
      <c r="G9" s="28">
        <v>1010.9200000000011</v>
      </c>
      <c r="H9" s="28">
        <v>1967.8099999999984</v>
      </c>
    </row>
    <row r="10" spans="1:8" x14ac:dyDescent="0.2"/>
    <row r="11" spans="1:8" x14ac:dyDescent="0.2">
      <c r="B11" s="27" t="s">
        <v>35</v>
      </c>
      <c r="C11" s="27" t="s">
        <v>13</v>
      </c>
      <c r="D11" s="27" t="s">
        <v>14</v>
      </c>
      <c r="E11" s="27" t="s">
        <v>15</v>
      </c>
      <c r="F11" s="27" t="s">
        <v>16</v>
      </c>
      <c r="G11" s="27" t="s">
        <v>37</v>
      </c>
      <c r="H11" s="27" t="s">
        <v>38</v>
      </c>
    </row>
    <row r="12" spans="1:8" x14ac:dyDescent="0.2">
      <c r="B12" t="s">
        <v>8</v>
      </c>
      <c r="C12" s="28">
        <v>5398.06</v>
      </c>
      <c r="D12" s="28">
        <v>4142.2700000000004</v>
      </c>
      <c r="E12" s="28">
        <v>3100.1</v>
      </c>
      <c r="F12" s="28">
        <v>4863.95</v>
      </c>
      <c r="G12" s="28">
        <v>5308.95</v>
      </c>
      <c r="H12" s="28">
        <v>5320.55</v>
      </c>
    </row>
    <row r="13" spans="1:8" x14ac:dyDescent="0.2">
      <c r="B13" t="s">
        <v>18</v>
      </c>
      <c r="C13" s="28">
        <v>4178.6499999999996</v>
      </c>
      <c r="D13" s="28">
        <v>4761.4399999999996</v>
      </c>
      <c r="E13" s="28">
        <v>7126.58</v>
      </c>
      <c r="F13" s="28">
        <v>8335.27</v>
      </c>
      <c r="G13" s="28">
        <v>9809.5300000000007</v>
      </c>
      <c r="H13" s="28">
        <v>11254.92</v>
      </c>
    </row>
    <row r="14" spans="1:8" x14ac:dyDescent="0.2">
      <c r="B14" t="s">
        <v>19</v>
      </c>
      <c r="C14" s="28">
        <v>18912.940000000002</v>
      </c>
      <c r="D14" s="28">
        <v>18720.45</v>
      </c>
      <c r="E14" s="28">
        <v>26091.559999999998</v>
      </c>
      <c r="F14" s="28">
        <v>27673.64</v>
      </c>
      <c r="G14" s="28">
        <v>30041.11</v>
      </c>
      <c r="H14" s="28">
        <v>41021.380000000005</v>
      </c>
    </row>
    <row r="15" spans="1:8" x14ac:dyDescent="0.2"/>
    <row r="16" spans="1:8" x14ac:dyDescent="0.2">
      <c r="B16" t="s">
        <v>20</v>
      </c>
      <c r="C16" s="28">
        <v>8912.23</v>
      </c>
      <c r="D16" s="28">
        <v>7859.3</v>
      </c>
      <c r="E16" s="28">
        <v>10785.16</v>
      </c>
      <c r="F16" s="28">
        <v>11249.69</v>
      </c>
      <c r="G16" s="28">
        <v>12263.24</v>
      </c>
      <c r="H16" s="28">
        <v>18775.560000000001</v>
      </c>
    </row>
    <row r="17" spans="2:14" x14ac:dyDescent="0.2">
      <c r="B17" t="s">
        <v>21</v>
      </c>
      <c r="C17" s="28">
        <v>13265.31</v>
      </c>
      <c r="D17" s="28">
        <v>11372.36</v>
      </c>
      <c r="E17" s="28">
        <v>12299.94</v>
      </c>
      <c r="F17" s="28">
        <v>13050.22</v>
      </c>
      <c r="G17" s="28">
        <v>14305.29</v>
      </c>
      <c r="H17" s="28">
        <v>16526.98</v>
      </c>
    </row>
    <row r="18" spans="2:14" x14ac:dyDescent="0.2"/>
    <row r="19" spans="2:14" x14ac:dyDescent="0.2">
      <c r="B19" s="27" t="s">
        <v>36</v>
      </c>
      <c r="C19" s="27" t="s">
        <v>13</v>
      </c>
      <c r="D19" s="27" t="s">
        <v>14</v>
      </c>
      <c r="E19" s="27" t="s">
        <v>15</v>
      </c>
      <c r="F19" s="27" t="s">
        <v>16</v>
      </c>
      <c r="G19" s="27" t="s">
        <v>37</v>
      </c>
      <c r="H19" s="27" t="s">
        <v>38</v>
      </c>
    </row>
    <row r="20" spans="2:14" x14ac:dyDescent="0.2">
      <c r="B20" t="s">
        <v>23</v>
      </c>
      <c r="C20" s="28">
        <v>50.15</v>
      </c>
      <c r="D20" s="28">
        <v>65.45</v>
      </c>
      <c r="E20" s="28">
        <v>67.5</v>
      </c>
      <c r="F20" s="28">
        <v>98.85</v>
      </c>
      <c r="G20" s="28">
        <v>113.2</v>
      </c>
      <c r="H20" s="28">
        <v>137.5</v>
      </c>
    </row>
    <row r="21" spans="2:14" x14ac:dyDescent="0.2">
      <c r="B21" t="s">
        <v>24</v>
      </c>
      <c r="C21" s="28">
        <v>15546.977473000001</v>
      </c>
      <c r="D21" s="28">
        <v>21597.438349</v>
      </c>
      <c r="E21" s="28">
        <v>22297.082659</v>
      </c>
      <c r="F21" s="28">
        <v>32707.933912</v>
      </c>
      <c r="G21" s="28">
        <v>37518.122390999997</v>
      </c>
      <c r="H21" s="28">
        <v>45644.936713999996</v>
      </c>
    </row>
    <row r="22" spans="2:14" x14ac:dyDescent="0.2"/>
    <row r="23" spans="2:14" hidden="1" x14ac:dyDescent="0.2"/>
    <row r="24" spans="2:14" hidden="1" x14ac:dyDescent="0.2"/>
    <row r="25" spans="2:14" hidden="1" x14ac:dyDescent="0.2">
      <c r="J25" s="25"/>
      <c r="K25" s="25"/>
      <c r="L25" s="25"/>
      <c r="M25" s="25"/>
      <c r="N25" s="25"/>
    </row>
    <row r="26" spans="2:14" hidden="1" x14ac:dyDescent="0.2"/>
    <row r="27" spans="2:14" hidden="1" x14ac:dyDescent="0.2"/>
    <row r="28" spans="2:14" hidden="1" x14ac:dyDescent="0.2"/>
    <row r="29" spans="2:14" hidden="1" x14ac:dyDescent="0.2"/>
    <row r="30" spans="2:14" hidden="1" x14ac:dyDescent="0.2"/>
    <row r="31" spans="2:14" hidden="1" x14ac:dyDescent="0.2"/>
    <row r="32" spans="2:14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spans="10:15" hidden="1" x14ac:dyDescent="0.2"/>
    <row r="50" spans="10:15" hidden="1" x14ac:dyDescent="0.2"/>
    <row r="51" spans="10:15" hidden="1" x14ac:dyDescent="0.2"/>
    <row r="52" spans="10:15" hidden="1" x14ac:dyDescent="0.2"/>
    <row r="53" spans="10:15" hidden="1" x14ac:dyDescent="0.2"/>
    <row r="54" spans="10:15" hidden="1" x14ac:dyDescent="0.2"/>
    <row r="55" spans="10:15" hidden="1" x14ac:dyDescent="0.2"/>
    <row r="56" spans="10:15" hidden="1" x14ac:dyDescent="0.2"/>
    <row r="57" spans="10:15" hidden="1" x14ac:dyDescent="0.2"/>
    <row r="58" spans="10:15" hidden="1" x14ac:dyDescent="0.2"/>
    <row r="59" spans="10:15" hidden="1" x14ac:dyDescent="0.2"/>
    <row r="60" spans="10:15" hidden="1" x14ac:dyDescent="0.2"/>
    <row r="61" spans="10:15" hidden="1" x14ac:dyDescent="0.2"/>
    <row r="62" spans="10:15" hidden="1" x14ac:dyDescent="0.2">
      <c r="J62" s="1"/>
      <c r="K62" s="1"/>
      <c r="L62" s="1"/>
      <c r="M62" s="1"/>
      <c r="N62" s="1"/>
      <c r="O62" s="1"/>
    </row>
    <row r="63" spans="10:15" hidden="1" x14ac:dyDescent="0.2">
      <c r="J63" s="25"/>
      <c r="K63" s="25"/>
      <c r="L63" s="25"/>
      <c r="M63" s="25"/>
      <c r="N63" s="25"/>
      <c r="O63" s="25"/>
    </row>
    <row r="64" spans="10:15" hidden="1" x14ac:dyDescent="0.2"/>
    <row r="65" spans="10:15" hidden="1" x14ac:dyDescent="0.2"/>
    <row r="66" spans="10:15" hidden="1" x14ac:dyDescent="0.2">
      <c r="J66" s="25"/>
      <c r="K66" s="25"/>
      <c r="L66" s="25"/>
      <c r="M66" s="25"/>
      <c r="N66" s="25"/>
      <c r="O66" s="25"/>
    </row>
    <row r="67" spans="10:15" hidden="1" x14ac:dyDescent="0.2"/>
    <row r="68" spans="10:15" hidden="1" x14ac:dyDescent="0.2"/>
    <row r="69" spans="10:15" hidden="1" x14ac:dyDescent="0.2"/>
    <row r="70" spans="10:15" hidden="1" x14ac:dyDescent="0.2"/>
    <row r="71" spans="10:15" hidden="1" x14ac:dyDescent="0.2"/>
    <row r="72" spans="10:15" hidden="1" x14ac:dyDescent="0.2"/>
    <row r="73" spans="10:15" hidden="1" x14ac:dyDescent="0.2"/>
    <row r="74" spans="10:15" hidden="1" x14ac:dyDescent="0.2"/>
    <row r="75" spans="10:15" hidden="1" x14ac:dyDescent="0.2"/>
    <row r="76" spans="10:15" hidden="1" x14ac:dyDescent="0.2"/>
    <row r="77" spans="10:15" hidden="1" x14ac:dyDescent="0.2"/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7"/>
  <sheetViews>
    <sheetView showGridLines="0" zoomScale="130" zoomScaleNormal="130" workbookViewId="0"/>
  </sheetViews>
  <sheetFormatPr baseColWidth="10" defaultColWidth="0" defaultRowHeight="15" zeroHeight="1" x14ac:dyDescent="0.2"/>
  <cols>
    <col min="1" max="1" width="4.5" customWidth="1"/>
    <col min="2" max="2" width="23" bestFit="1" customWidth="1"/>
    <col min="3" max="9" width="9.1640625" customWidth="1"/>
    <col min="10" max="15" width="0" hidden="1" customWidth="1"/>
    <col min="16" max="16384" width="9.1640625" hidden="1"/>
  </cols>
  <sheetData>
    <row r="1" spans="1:8" x14ac:dyDescent="0.2">
      <c r="A1" s="30" t="s">
        <v>39</v>
      </c>
    </row>
    <row r="2" spans="1:8" x14ac:dyDescent="0.2"/>
    <row r="3" spans="1:8" x14ac:dyDescent="0.2">
      <c r="B3" s="27" t="s">
        <v>34</v>
      </c>
      <c r="C3" s="27" t="s">
        <v>13</v>
      </c>
      <c r="D3" s="27" t="s">
        <v>14</v>
      </c>
      <c r="E3" s="27" t="s">
        <v>15</v>
      </c>
      <c r="F3" s="27" t="s">
        <v>16</v>
      </c>
      <c r="G3" s="27" t="s">
        <v>37</v>
      </c>
      <c r="H3" s="27" t="s">
        <v>38</v>
      </c>
    </row>
    <row r="4" spans="1:8" x14ac:dyDescent="0.2">
      <c r="B4" t="s">
        <v>5</v>
      </c>
      <c r="C4" s="28">
        <v>9963.17</v>
      </c>
      <c r="D4" s="28">
        <v>11025.56</v>
      </c>
      <c r="E4" s="28">
        <v>11931.99</v>
      </c>
      <c r="F4" s="28">
        <v>14196.05</v>
      </c>
      <c r="G4" s="28">
        <v>17212.95</v>
      </c>
      <c r="H4" s="28">
        <v>19665.900000000001</v>
      </c>
    </row>
    <row r="5" spans="1:8" x14ac:dyDescent="0.2">
      <c r="B5" t="s">
        <v>9</v>
      </c>
      <c r="C5" s="28">
        <v>1851.7999999999993</v>
      </c>
      <c r="D5" s="28">
        <v>1150.619999999999</v>
      </c>
      <c r="E5" s="28">
        <v>1411.3700000000008</v>
      </c>
      <c r="F5" s="28">
        <v>1936.2899999999972</v>
      </c>
      <c r="G5" s="28">
        <v>2390.4800000000014</v>
      </c>
      <c r="H5" s="28">
        <v>3297.4800000000032</v>
      </c>
    </row>
    <row r="6" spans="1:8" x14ac:dyDescent="0.2">
      <c r="B6" t="s">
        <v>6</v>
      </c>
      <c r="C6" s="28">
        <v>749.52999999999929</v>
      </c>
      <c r="D6" s="28">
        <v>-360.18000000000097</v>
      </c>
      <c r="E6" s="28">
        <v>-136.92999999999915</v>
      </c>
      <c r="F6" s="28">
        <v>116.24999999999727</v>
      </c>
      <c r="G6" s="28">
        <v>363.43000000000154</v>
      </c>
      <c r="H6" s="28">
        <v>1206.1100000000035</v>
      </c>
    </row>
    <row r="7" spans="1:8" x14ac:dyDescent="0.2">
      <c r="B7" t="s">
        <v>22</v>
      </c>
      <c r="C7" s="28">
        <v>350.69</v>
      </c>
      <c r="D7" s="28">
        <v>569.69000000000005</v>
      </c>
      <c r="E7" s="28">
        <v>569.77</v>
      </c>
      <c r="F7" s="28">
        <v>834.27</v>
      </c>
      <c r="G7" s="28">
        <v>794.14</v>
      </c>
      <c r="H7" s="28">
        <v>761.7</v>
      </c>
    </row>
    <row r="8" spans="1:8" x14ac:dyDescent="0.2">
      <c r="B8" t="s">
        <v>17</v>
      </c>
      <c r="C8" s="28">
        <v>398.83999999999924</v>
      </c>
      <c r="D8" s="28">
        <v>-929.87000000000103</v>
      </c>
      <c r="E8" s="28">
        <v>-706.69999999999914</v>
      </c>
      <c r="F8" s="28">
        <v>-718.02000000000271</v>
      </c>
      <c r="G8" s="28">
        <v>-430.70999999999844</v>
      </c>
      <c r="H8" s="28">
        <v>444.41000000000349</v>
      </c>
    </row>
    <row r="9" spans="1:8" x14ac:dyDescent="0.2">
      <c r="B9" t="s">
        <v>7</v>
      </c>
      <c r="C9" s="28">
        <v>184.48999999999924</v>
      </c>
      <c r="D9" s="28">
        <v>-538.80000000000098</v>
      </c>
      <c r="E9" s="28">
        <v>-697.91999999999916</v>
      </c>
      <c r="F9" s="28">
        <v>-783.97000000000276</v>
      </c>
      <c r="G9" s="28">
        <v>-650.90999999999849</v>
      </c>
      <c r="H9" s="28">
        <v>101.13000000000352</v>
      </c>
    </row>
    <row r="10" spans="1:8" x14ac:dyDescent="0.2"/>
    <row r="11" spans="1:8" x14ac:dyDescent="0.2">
      <c r="B11" s="27" t="s">
        <v>35</v>
      </c>
      <c r="C11" s="27" t="s">
        <v>13</v>
      </c>
      <c r="D11" s="27" t="s">
        <v>14</v>
      </c>
      <c r="E11" s="27" t="s">
        <v>15</v>
      </c>
      <c r="F11" s="27" t="s">
        <v>16</v>
      </c>
      <c r="G11" s="27" t="s">
        <v>37</v>
      </c>
      <c r="H11" s="27" t="s">
        <v>38</v>
      </c>
    </row>
    <row r="12" spans="1:8" x14ac:dyDescent="0.2">
      <c r="B12" t="s">
        <v>8</v>
      </c>
      <c r="C12" s="28">
        <v>6763.47</v>
      </c>
      <c r="D12" s="28">
        <v>6301.05</v>
      </c>
      <c r="E12" s="28">
        <v>6611.59</v>
      </c>
      <c r="F12" s="28">
        <v>6235.92</v>
      </c>
      <c r="G12" s="28">
        <v>6932.62</v>
      </c>
      <c r="H12" s="28">
        <v>7551.56</v>
      </c>
    </row>
    <row r="13" spans="1:8" x14ac:dyDescent="0.2">
      <c r="B13" t="s">
        <v>18</v>
      </c>
      <c r="C13" s="28">
        <v>8282.49</v>
      </c>
      <c r="D13" s="28">
        <v>7886.32</v>
      </c>
      <c r="E13" s="28">
        <v>9733.81</v>
      </c>
      <c r="F13" s="28">
        <v>9474.02</v>
      </c>
      <c r="G13" s="28">
        <v>12028.54</v>
      </c>
      <c r="H13" s="28">
        <v>12094.93</v>
      </c>
    </row>
    <row r="14" spans="1:8" x14ac:dyDescent="0.2">
      <c r="B14" t="s">
        <v>19</v>
      </c>
      <c r="C14" s="28">
        <v>11663.41</v>
      </c>
      <c r="D14" s="28">
        <v>12130.400000000001</v>
      </c>
      <c r="E14" s="28">
        <v>12393.53</v>
      </c>
      <c r="F14" s="28">
        <v>15352.689999999999</v>
      </c>
      <c r="G14" s="28">
        <v>15482.06</v>
      </c>
      <c r="H14" s="28">
        <v>15567.15</v>
      </c>
    </row>
    <row r="15" spans="1:8" x14ac:dyDescent="0.2"/>
    <row r="16" spans="1:8" x14ac:dyDescent="0.2">
      <c r="B16" t="s">
        <v>20</v>
      </c>
      <c r="C16" s="28">
        <v>6709.02</v>
      </c>
      <c r="D16" s="28">
        <v>7308.66</v>
      </c>
      <c r="E16" s="28">
        <v>6517.14</v>
      </c>
      <c r="F16" s="28">
        <v>10575.79</v>
      </c>
      <c r="G16" s="28">
        <v>10274.98</v>
      </c>
      <c r="H16" s="28">
        <v>11976.27</v>
      </c>
    </row>
    <row r="17" spans="2:14" x14ac:dyDescent="0.2">
      <c r="B17" t="s">
        <v>21</v>
      </c>
      <c r="C17" s="28">
        <v>5106.4399999999996</v>
      </c>
      <c r="D17" s="28">
        <v>4534.8999999999996</v>
      </c>
      <c r="E17" s="28">
        <v>3591.84</v>
      </c>
      <c r="F17" s="28">
        <v>2282.3000000000002</v>
      </c>
      <c r="G17" s="28">
        <v>1424.87</v>
      </c>
      <c r="H17" s="28">
        <v>799.52</v>
      </c>
    </row>
    <row r="18" spans="2:14" x14ac:dyDescent="0.2"/>
    <row r="19" spans="2:14" x14ac:dyDescent="0.2">
      <c r="B19" s="27" t="s">
        <v>36</v>
      </c>
      <c r="C19" s="27" t="s">
        <v>13</v>
      </c>
      <c r="D19" s="27" t="s">
        <v>14</v>
      </c>
      <c r="E19" s="27" t="s">
        <v>15</v>
      </c>
      <c r="F19" s="27" t="s">
        <v>16</v>
      </c>
      <c r="G19" s="27" t="s">
        <v>37</v>
      </c>
      <c r="H19" s="27" t="s">
        <v>38</v>
      </c>
    </row>
    <row r="20" spans="2:14" x14ac:dyDescent="0.2">
      <c r="B20" t="s">
        <v>23</v>
      </c>
      <c r="C20" s="28">
        <v>516.20000000000005</v>
      </c>
      <c r="D20" s="28">
        <v>280.39999999999998</v>
      </c>
      <c r="E20" s="28">
        <v>238.9</v>
      </c>
      <c r="F20" s="28">
        <v>225.05</v>
      </c>
      <c r="G20" s="28">
        <v>233.9</v>
      </c>
      <c r="H20" s="28">
        <v>305.95</v>
      </c>
    </row>
    <row r="21" spans="2:14" x14ac:dyDescent="0.2">
      <c r="B21" t="s">
        <v>24</v>
      </c>
      <c r="C21" s="28">
        <v>14711.7</v>
      </c>
      <c r="D21" s="28">
        <v>7991.4</v>
      </c>
      <c r="E21" s="28">
        <v>6808.65</v>
      </c>
      <c r="F21" s="28">
        <v>6413.9250000000002</v>
      </c>
      <c r="G21" s="28">
        <v>6666.15</v>
      </c>
      <c r="H21" s="28">
        <v>8719.5750000000007</v>
      </c>
    </row>
    <row r="22" spans="2:14" x14ac:dyDescent="0.2"/>
    <row r="23" spans="2:14" hidden="1" x14ac:dyDescent="0.2"/>
    <row r="24" spans="2:14" hidden="1" x14ac:dyDescent="0.2"/>
    <row r="25" spans="2:14" hidden="1" x14ac:dyDescent="0.2">
      <c r="J25" s="25"/>
      <c r="K25" s="25"/>
      <c r="L25" s="25"/>
      <c r="M25" s="25"/>
      <c r="N25" s="25"/>
    </row>
    <row r="26" spans="2:14" hidden="1" x14ac:dyDescent="0.2"/>
    <row r="27" spans="2:14" hidden="1" x14ac:dyDescent="0.2"/>
    <row r="28" spans="2:14" hidden="1" x14ac:dyDescent="0.2"/>
    <row r="29" spans="2:14" hidden="1" x14ac:dyDescent="0.2"/>
    <row r="30" spans="2:14" hidden="1" x14ac:dyDescent="0.2"/>
    <row r="31" spans="2:14" hidden="1" x14ac:dyDescent="0.2"/>
    <row r="32" spans="2:14" hidden="1" x14ac:dyDescent="0.2"/>
    <row r="33" hidden="1" x14ac:dyDescent="0.2"/>
    <row r="34" hidden="1" x14ac:dyDescent="0.2"/>
    <row r="35" hidden="1" x14ac:dyDescent="0.2"/>
    <row r="36" hidden="1" x14ac:dyDescent="0.2"/>
    <row r="37" hidden="1" x14ac:dyDescent="0.2"/>
    <row r="38" hidden="1" x14ac:dyDescent="0.2"/>
    <row r="39" hidden="1" x14ac:dyDescent="0.2"/>
    <row r="40" hidden="1" x14ac:dyDescent="0.2"/>
    <row r="41" hidden="1" x14ac:dyDescent="0.2"/>
    <row r="42" hidden="1" x14ac:dyDescent="0.2"/>
    <row r="43" hidden="1" x14ac:dyDescent="0.2"/>
    <row r="44" hidden="1" x14ac:dyDescent="0.2"/>
    <row r="45" hidden="1" x14ac:dyDescent="0.2"/>
    <row r="46" hidden="1" x14ac:dyDescent="0.2"/>
    <row r="47" hidden="1" x14ac:dyDescent="0.2"/>
    <row r="48" hidden="1" x14ac:dyDescent="0.2"/>
    <row r="49" spans="10:15" hidden="1" x14ac:dyDescent="0.2"/>
    <row r="50" spans="10:15" hidden="1" x14ac:dyDescent="0.2"/>
    <row r="51" spans="10:15" hidden="1" x14ac:dyDescent="0.2"/>
    <row r="52" spans="10:15" hidden="1" x14ac:dyDescent="0.2"/>
    <row r="53" spans="10:15" hidden="1" x14ac:dyDescent="0.2"/>
    <row r="54" spans="10:15" hidden="1" x14ac:dyDescent="0.2"/>
    <row r="55" spans="10:15" hidden="1" x14ac:dyDescent="0.2"/>
    <row r="56" spans="10:15" hidden="1" x14ac:dyDescent="0.2"/>
    <row r="57" spans="10:15" hidden="1" x14ac:dyDescent="0.2"/>
    <row r="58" spans="10:15" hidden="1" x14ac:dyDescent="0.2"/>
    <row r="59" spans="10:15" hidden="1" x14ac:dyDescent="0.2"/>
    <row r="60" spans="10:15" hidden="1" x14ac:dyDescent="0.2"/>
    <row r="61" spans="10:15" hidden="1" x14ac:dyDescent="0.2"/>
    <row r="62" spans="10:15" hidden="1" x14ac:dyDescent="0.2">
      <c r="J62" s="1"/>
      <c r="K62" s="1"/>
      <c r="L62" s="1"/>
      <c r="M62" s="1"/>
      <c r="N62" s="1"/>
      <c r="O62" s="1"/>
    </row>
    <row r="63" spans="10:15" hidden="1" x14ac:dyDescent="0.2">
      <c r="J63" s="25"/>
      <c r="K63" s="25"/>
      <c r="L63" s="25"/>
      <c r="M63" s="25"/>
      <c r="N63" s="25"/>
      <c r="O63" s="25"/>
    </row>
    <row r="64" spans="10:15" hidden="1" x14ac:dyDescent="0.2"/>
    <row r="65" spans="10:15" hidden="1" x14ac:dyDescent="0.2"/>
    <row r="66" spans="10:15" hidden="1" x14ac:dyDescent="0.2">
      <c r="J66" s="25"/>
      <c r="K66" s="25"/>
      <c r="L66" s="25"/>
      <c r="M66" s="25"/>
      <c r="N66" s="25"/>
      <c r="O66" s="25"/>
    </row>
    <row r="67" spans="10:15" hidden="1" x14ac:dyDescent="0.2"/>
    <row r="68" spans="10:15" hidden="1" x14ac:dyDescent="0.2"/>
    <row r="69" spans="10:15" hidden="1" x14ac:dyDescent="0.2"/>
    <row r="70" spans="10:15" hidden="1" x14ac:dyDescent="0.2"/>
    <row r="71" spans="10:15" hidden="1" x14ac:dyDescent="0.2"/>
    <row r="72" spans="10:15" hidden="1" x14ac:dyDescent="0.2"/>
    <row r="73" spans="10:15" hidden="1" x14ac:dyDescent="0.2"/>
    <row r="74" spans="10:15" hidden="1" x14ac:dyDescent="0.2"/>
    <row r="75" spans="10:15" hidden="1" x14ac:dyDescent="0.2"/>
    <row r="76" spans="10:15" hidden="1" x14ac:dyDescent="0.2"/>
    <row r="77" spans="10:15" hidden="1" x14ac:dyDescent="0.2"/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40"/>
  <sheetViews>
    <sheetView showGridLines="0" topLeftCell="C17" zoomScale="130" zoomScaleNormal="130" workbookViewId="0">
      <selection activeCell="D40" sqref="D40:H40"/>
    </sheetView>
  </sheetViews>
  <sheetFormatPr baseColWidth="10" defaultColWidth="8.83203125" defaultRowHeight="15" x14ac:dyDescent="0.2"/>
  <cols>
    <col min="1" max="1" width="2.5" customWidth="1"/>
    <col min="2" max="2" width="16.5" customWidth="1"/>
    <col min="3" max="3" width="33" customWidth="1"/>
    <col min="4" max="8" width="13.5" customWidth="1"/>
  </cols>
  <sheetData>
    <row r="1" spans="2:8" ht="16" thickBot="1" x14ac:dyDescent="0.25"/>
    <row r="2" spans="2:8" ht="16" thickBot="1" x14ac:dyDescent="0.25">
      <c r="C2" s="31" t="s">
        <v>40</v>
      </c>
      <c r="D2" s="32" t="s">
        <v>14</v>
      </c>
      <c r="E2" s="27" t="s">
        <v>15</v>
      </c>
      <c r="F2" s="27" t="s">
        <v>16</v>
      </c>
      <c r="G2" s="27" t="s">
        <v>37</v>
      </c>
      <c r="H2" s="27" t="s">
        <v>38</v>
      </c>
    </row>
    <row r="3" spans="2:8" x14ac:dyDescent="0.2">
      <c r="B3" s="37" t="s">
        <v>31</v>
      </c>
      <c r="C3" s="3" t="s">
        <v>4</v>
      </c>
      <c r="D3" s="33">
        <f>(Alpha!D4/Alpha!C4)-1</f>
        <v>0.11986962975020399</v>
      </c>
      <c r="E3" s="33">
        <f>(Alpha!E4/Alpha!D4)-1</f>
        <v>0.42165832406155856</v>
      </c>
      <c r="F3" s="33">
        <f>(Alpha!F4/Alpha!E4)-1</f>
        <v>0.20244100949767274</v>
      </c>
      <c r="G3" s="33">
        <f>(Alpha!G4/Alpha!F4)-1</f>
        <v>0.12381093561641143</v>
      </c>
      <c r="H3" s="33">
        <f>(Alpha!H4/Alpha!G4)-1</f>
        <v>6.8498861359648666E-2</v>
      </c>
    </row>
    <row r="4" spans="2:8" x14ac:dyDescent="0.2">
      <c r="B4" s="37"/>
      <c r="C4" s="6" t="s">
        <v>44</v>
      </c>
      <c r="D4" s="34">
        <f>Alpha!D6/Alpha!D4</f>
        <v>0.27772651141085736</v>
      </c>
      <c r="E4" s="34">
        <f>Alpha!E6/Alpha!E4</f>
        <v>0.1931636263351898</v>
      </c>
      <c r="F4" s="34">
        <f>Alpha!F6/Alpha!F4</f>
        <v>0.11971196742082459</v>
      </c>
      <c r="G4" s="34">
        <f>Alpha!G6/Alpha!G4</f>
        <v>0.11665152627583718</v>
      </c>
      <c r="H4" s="34">
        <f>Alpha!H6/Alpha!H4</f>
        <v>0.14793596813547086</v>
      </c>
    </row>
    <row r="5" spans="2:8" x14ac:dyDescent="0.2">
      <c r="B5" s="37"/>
      <c r="C5" s="6" t="s">
        <v>45</v>
      </c>
      <c r="D5" s="34">
        <f>Alpha!D5/Alpha!D4</f>
        <v>0.43442014312400884</v>
      </c>
      <c r="E5" s="34">
        <f>Alpha!E5/Alpha!E4</f>
        <v>0.36479773724002479</v>
      </c>
      <c r="F5" s="34">
        <f>Alpha!F5/Alpha!F4</f>
        <v>0.30666323570955079</v>
      </c>
      <c r="G5" s="34">
        <f>Alpha!G5/Alpha!G4</f>
        <v>0.30949115842656083</v>
      </c>
      <c r="H5" s="34">
        <f>Alpha!H5/Alpha!H4</f>
        <v>0.33019734811648721</v>
      </c>
    </row>
    <row r="6" spans="2:8" ht="16" thickBot="1" x14ac:dyDescent="0.25">
      <c r="B6" s="37"/>
      <c r="C6" s="9" t="s">
        <v>50</v>
      </c>
      <c r="D6" s="35">
        <f>Alpha!D4/Alpha!D14</f>
        <v>0.78501379375058644</v>
      </c>
      <c r="E6" s="35">
        <f>Alpha!E4/Alpha!E14</f>
        <v>0.46143567802114149</v>
      </c>
      <c r="F6" s="35">
        <f>Alpha!F4/Alpha!F14</f>
        <v>0.53529477377582779</v>
      </c>
      <c r="G6" s="35">
        <f>Alpha!G4/Alpha!G14</f>
        <v>0.58688847373502639</v>
      </c>
      <c r="H6" s="35">
        <f>Alpha!H4/Alpha!H14</f>
        <v>0.61063048263159203</v>
      </c>
    </row>
    <row r="7" spans="2:8" x14ac:dyDescent="0.2">
      <c r="B7" s="38" t="s">
        <v>32</v>
      </c>
      <c r="C7" s="3" t="s">
        <v>47</v>
      </c>
      <c r="D7" s="33">
        <f>Alpha!D12/Alpha!D13</f>
        <v>0.67878234474492827</v>
      </c>
      <c r="E7" s="33">
        <f>Alpha!E12/Alpha!E13</f>
        <v>0.44489344339474596</v>
      </c>
      <c r="F7" s="33">
        <f>Alpha!F12/Alpha!F13</f>
        <v>0.62508367573057577</v>
      </c>
      <c r="G7" s="33">
        <f>Alpha!G12/Alpha!G13</f>
        <v>0.5914607742771969</v>
      </c>
      <c r="H7" s="33">
        <f>Alpha!H12/Alpha!H13</f>
        <v>0.62407422798463363</v>
      </c>
    </row>
    <row r="8" spans="2:8" x14ac:dyDescent="0.2">
      <c r="B8" s="38"/>
      <c r="C8" s="6" t="s">
        <v>30</v>
      </c>
      <c r="D8" s="36">
        <f>Alpha!D5/Alpha!D7</f>
        <v>23.60862673769001</v>
      </c>
      <c r="E8" s="36">
        <f>Alpha!E5/Alpha!E7</f>
        <v>8.5579312793404068</v>
      </c>
      <c r="F8" s="36">
        <f>Alpha!F5/Alpha!F7</f>
        <v>5.3708729303419211</v>
      </c>
      <c r="G8" s="36">
        <f>Alpha!G5/Alpha!G7</f>
        <v>5.6724751391296424</v>
      </c>
      <c r="H8" s="36">
        <f>Alpha!H5/Alpha!H7</f>
        <v>5.8602521703183132</v>
      </c>
    </row>
    <row r="9" spans="2:8" x14ac:dyDescent="0.2">
      <c r="B9" s="38"/>
      <c r="C9" s="6" t="s">
        <v>43</v>
      </c>
      <c r="D9" s="36">
        <f>Alpha!D16/Alpha!D5</f>
        <v>0.56616713149558973</v>
      </c>
      <c r="E9" s="36">
        <f>Alpha!E16/Alpha!E5</f>
        <v>2.6113858990020051</v>
      </c>
      <c r="F9" s="36">
        <f>Alpha!F16/Alpha!F5</f>
        <v>3.147691100956759</v>
      </c>
      <c r="G9" s="36">
        <f>Alpha!G16/Alpha!G5</f>
        <v>2.9336399897066392</v>
      </c>
      <c r="H9" s="36">
        <f>Alpha!H16/Alpha!H5</f>
        <v>2.6769211234520438</v>
      </c>
    </row>
    <row r="10" spans="2:8" ht="16" thickBot="1" x14ac:dyDescent="0.25">
      <c r="B10" s="38"/>
      <c r="C10" s="9" t="s">
        <v>48</v>
      </c>
      <c r="D10" s="35">
        <f>Alpha!D16/Alpha!D21</f>
        <v>8.6860088256510301E-2</v>
      </c>
      <c r="E10" s="35">
        <f>Alpha!E16/Alpha!E21</f>
        <v>0.41762026893467974</v>
      </c>
      <c r="F10" s="35">
        <f>Alpha!F16/Alpha!F21</f>
        <v>0.53992879346851985</v>
      </c>
      <c r="G10" s="35">
        <f>Alpha!G16/Alpha!G21</f>
        <v>0.65913948354814089</v>
      </c>
      <c r="H10" s="35">
        <f>Alpha!H16/Alpha!H21</f>
        <v>0.59573158312215702</v>
      </c>
    </row>
    <row r="11" spans="2:8" ht="16" thickBot="1" x14ac:dyDescent="0.25"/>
    <row r="12" spans="2:8" ht="16" thickBot="1" x14ac:dyDescent="0.25">
      <c r="C12" s="31" t="s">
        <v>41</v>
      </c>
      <c r="D12" s="32" t="s">
        <v>14</v>
      </c>
      <c r="E12" s="27" t="s">
        <v>15</v>
      </c>
      <c r="F12" s="27" t="s">
        <v>16</v>
      </c>
      <c r="G12" s="27" t="s">
        <v>37</v>
      </c>
      <c r="H12" s="27" t="s">
        <v>38</v>
      </c>
    </row>
    <row r="13" spans="2:8" x14ac:dyDescent="0.2">
      <c r="B13" s="37" t="s">
        <v>31</v>
      </c>
      <c r="C13" s="3" t="s">
        <v>4</v>
      </c>
      <c r="D13" s="33">
        <f>(Beta!D4/Beta!C4 )- 1</f>
        <v>-3.3710368001953261E-2</v>
      </c>
      <c r="E13" s="33">
        <f>(Beta!E4/Beta!D4 )- 1</f>
        <v>-6.1576050690000828E-2</v>
      </c>
      <c r="F13" s="33">
        <f>(Beta!F4/Beta!E4 )- 1</f>
        <v>-0.12275109394191341</v>
      </c>
      <c r="G13" s="33">
        <f>(Beta!G4/Beta!F4 )- 1</f>
        <v>4.4925547593637205E-2</v>
      </c>
      <c r="H13" s="33">
        <f>(Beta!H4/Beta!G4 )- 1</f>
        <v>3.2926414084918143E-2</v>
      </c>
    </row>
    <row r="14" spans="2:8" x14ac:dyDescent="0.2">
      <c r="B14" s="37"/>
      <c r="C14" s="6" t="s">
        <v>44</v>
      </c>
      <c r="D14" s="34">
        <f>Beta!D6/Beta!D4</f>
        <v>0.4006304872155852</v>
      </c>
      <c r="E14" s="34">
        <f>Beta!E6/Beta!E4</f>
        <v>2.5950999427115439E-2</v>
      </c>
      <c r="F14" s="34">
        <f>Beta!F6/Beta!F4</f>
        <v>0.12766173705341261</v>
      </c>
      <c r="G14" s="34">
        <f>Beta!G6/Beta!G4</f>
        <v>0.16117893098584699</v>
      </c>
      <c r="H14" s="34">
        <f>Beta!H6/Beta!H4</f>
        <v>0.15024955268857709</v>
      </c>
    </row>
    <row r="15" spans="2:8" x14ac:dyDescent="0.2">
      <c r="B15" s="37"/>
      <c r="C15" s="6" t="s">
        <v>45</v>
      </c>
      <c r="D15" s="34">
        <f>Beta!D5/Beta!D4</f>
        <v>0.55737412743205106</v>
      </c>
      <c r="E15" s="34">
        <f>Beta!E5/Beta!E4</f>
        <v>0.40541810537954148</v>
      </c>
      <c r="F15" s="34">
        <f>Beta!F5/Beta!F4</f>
        <v>0.32982670122478019</v>
      </c>
      <c r="G15" s="34">
        <f>Beta!G5/Beta!G4</f>
        <v>0.34818345411215407</v>
      </c>
      <c r="H15" s="34">
        <f>Beta!H5/Beta!H4</f>
        <v>0.36378190036726621</v>
      </c>
    </row>
    <row r="16" spans="2:8" ht="16" thickBot="1" x14ac:dyDescent="0.25">
      <c r="B16" s="37"/>
      <c r="C16" s="9" t="s">
        <v>50</v>
      </c>
      <c r="D16" s="35">
        <f>Beta!D4/Beta!D14</f>
        <v>0.31346485870104768</v>
      </c>
      <c r="E16" s="35">
        <f>Beta!E4/Beta!E14</f>
        <v>0.2887228518833691</v>
      </c>
      <c r="F16" s="35">
        <f>Beta!F4/Beta!F14</f>
        <v>0.25725940355877469</v>
      </c>
      <c r="G16" s="35">
        <f>Beta!G4/Beta!G14</f>
        <v>0.2764429864070882</v>
      </c>
      <c r="H16" s="35">
        <f>Beta!H4/Beta!H14</f>
        <v>0.29602888086642598</v>
      </c>
    </row>
    <row r="17" spans="2:8" x14ac:dyDescent="0.2">
      <c r="B17" s="38" t="s">
        <v>32</v>
      </c>
      <c r="C17" s="3" t="s">
        <v>47</v>
      </c>
      <c r="D17" s="33">
        <f>Beta!D12/Beta!D13</f>
        <v>0.65915992794102563</v>
      </c>
      <c r="E17" s="33">
        <f>Beta!E12/Beta!E13</f>
        <v>1.1491598412859052</v>
      </c>
      <c r="F17" s="33">
        <f>Beta!F12/Beta!F13</f>
        <v>0.75918490262999394</v>
      </c>
      <c r="G17" s="33">
        <f>Beta!G12/Beta!G13</f>
        <v>0.83529152187103539</v>
      </c>
      <c r="H17" s="33">
        <f>Beta!H12/Beta!H13</f>
        <v>0.87771125723819809</v>
      </c>
    </row>
    <row r="18" spans="2:8" x14ac:dyDescent="0.2">
      <c r="B18" s="38"/>
      <c r="C18" s="6" t="s">
        <v>30</v>
      </c>
      <c r="D18" s="36">
        <f>Beta!D5/Beta!D7</f>
        <v>6.8430044122103695</v>
      </c>
      <c r="E18" s="36">
        <f>Beta!E5/Beta!E7</f>
        <v>8.4810814843830133</v>
      </c>
      <c r="F18" s="36">
        <f>Beta!F5/Beta!F7</f>
        <v>3.98159509202454</v>
      </c>
      <c r="G18" s="36">
        <f>Beta!G5/Beta!G7</f>
        <v>2.8647458983593439</v>
      </c>
      <c r="H18" s="36">
        <f>Beta!H5/Beta!H7</f>
        <v>2.5591255382577014</v>
      </c>
    </row>
    <row r="19" spans="2:8" x14ac:dyDescent="0.2">
      <c r="B19" s="38"/>
      <c r="C19" s="6" t="s">
        <v>43</v>
      </c>
      <c r="D19" s="36">
        <f>Beta!D16/Beta!D5</f>
        <v>2.2304788011805643</v>
      </c>
      <c r="E19" s="36">
        <f>Beta!E16/Beta!E5</f>
        <v>4.2965469386947186</v>
      </c>
      <c r="F19" s="36">
        <f>Beta!F16/Beta!F5</f>
        <v>5.4214175654853625</v>
      </c>
      <c r="G19" s="36">
        <f>Beta!G16/Beta!G5</f>
        <v>5.235088699539042</v>
      </c>
      <c r="H19" s="36">
        <f>Beta!H16/Beta!H5</f>
        <v>4.7659849857623611</v>
      </c>
    </row>
    <row r="20" spans="2:8" ht="16" thickBot="1" x14ac:dyDescent="0.25">
      <c r="B20" s="38"/>
      <c r="C20" s="9" t="s">
        <v>48</v>
      </c>
      <c r="D20" s="35">
        <f>Beta!D16/Beta!D21</f>
        <v>0.84339884671327692</v>
      </c>
      <c r="E20" s="35">
        <f>Beta!E16/Beta!E21</f>
        <v>1.7576309782309976</v>
      </c>
      <c r="F20" s="35">
        <f>Beta!F16/Beta!F21</f>
        <v>2.0281706259464896</v>
      </c>
      <c r="G20" s="35">
        <f>Beta!G16/Beta!G21</f>
        <v>3.2894400824882948</v>
      </c>
      <c r="H20" s="35">
        <f>Beta!H16/Beta!H21</f>
        <v>1.384546677286993</v>
      </c>
    </row>
    <row r="21" spans="2:8" ht="16" thickBot="1" x14ac:dyDescent="0.25"/>
    <row r="22" spans="2:8" ht="16" thickBot="1" x14ac:dyDescent="0.25">
      <c r="C22" s="31" t="s">
        <v>42</v>
      </c>
      <c r="D22" s="32" t="s">
        <v>14</v>
      </c>
      <c r="E22" s="27" t="s">
        <v>15</v>
      </c>
      <c r="F22" s="27" t="s">
        <v>16</v>
      </c>
      <c r="G22" s="27" t="s">
        <v>37</v>
      </c>
      <c r="H22" s="27" t="s">
        <v>38</v>
      </c>
    </row>
    <row r="23" spans="2:8" x14ac:dyDescent="0.2">
      <c r="B23" s="37" t="s">
        <v>31</v>
      </c>
      <c r="C23" s="3" t="s">
        <v>4</v>
      </c>
      <c r="D23" s="33">
        <f>Gamma!D4/Gamma!C4 -1</f>
        <v>0.22372175705166852</v>
      </c>
      <c r="E23" s="33">
        <f>Gamma!E4/Gamma!D4 -1</f>
        <v>0.24524515481679132</v>
      </c>
      <c r="F23" s="33">
        <f>Gamma!F4/Gamma!E4 -1</f>
        <v>0.2623516685666909</v>
      </c>
      <c r="G23" s="33">
        <f>Gamma!G4/Gamma!F4 -1</f>
        <v>0.14976686478157353</v>
      </c>
      <c r="H23" s="33">
        <f>Gamma!H4/Gamma!G4 -1</f>
        <v>0.17960633628547651</v>
      </c>
    </row>
    <row r="24" spans="2:8" x14ac:dyDescent="0.2">
      <c r="B24" s="37"/>
      <c r="C24" s="6" t="s">
        <v>44</v>
      </c>
      <c r="D24" s="34">
        <f>Gamma!D6/Gamma!D4</f>
        <v>0.15118794503576419</v>
      </c>
      <c r="E24" s="34">
        <f>Gamma!E6/Gamma!E4</f>
        <v>9.0261944242926606E-2</v>
      </c>
      <c r="F24" s="34">
        <f>Gamma!F6/Gamma!F4</f>
        <v>0.10831923541294977</v>
      </c>
      <c r="G24" s="34">
        <f>Gamma!G6/Gamma!G4</f>
        <v>0.11276472780258358</v>
      </c>
      <c r="H24" s="34">
        <f>Gamma!H6/Gamma!H4</f>
        <v>0.14430517286452726</v>
      </c>
    </row>
    <row r="25" spans="2:8" x14ac:dyDescent="0.2">
      <c r="B25" s="37"/>
      <c r="C25" s="6" t="s">
        <v>45</v>
      </c>
      <c r="D25" s="34">
        <f>Gamma!D5/Gamma!D4</f>
        <v>0.29736858237053432</v>
      </c>
      <c r="E25" s="34">
        <f>Gamma!E5/Gamma!E4</f>
        <v>0.24554617058762557</v>
      </c>
      <c r="F25" s="34">
        <f>Gamma!F5/Gamma!F4</f>
        <v>0.26129719339781177</v>
      </c>
      <c r="G25" s="34">
        <f>Gamma!G5/Gamma!G4</f>
        <v>0.26797069724578215</v>
      </c>
      <c r="H25" s="34">
        <f>Gamma!H5/Gamma!H4</f>
        <v>0.3152875097845525</v>
      </c>
    </row>
    <row r="26" spans="2:8" ht="16" thickBot="1" x14ac:dyDescent="0.25">
      <c r="B26" s="37"/>
      <c r="C26" s="9" t="s">
        <v>50</v>
      </c>
      <c r="D26" s="35">
        <f>Gamma!D4/Gamma!D14</f>
        <v>0.66226399472234898</v>
      </c>
      <c r="E26" s="35">
        <f>Gamma!E4/Gamma!E14</f>
        <v>0.59170091784469769</v>
      </c>
      <c r="F26" s="35">
        <f>Gamma!F4/Gamma!F14</f>
        <v>0.70423298127749001</v>
      </c>
      <c r="G26" s="35">
        <f>Gamma!G4/Gamma!G14</f>
        <v>0.74589287812600802</v>
      </c>
      <c r="H26" s="35">
        <f>Gamma!H4/Gamma!H14</f>
        <v>0.64434619215638278</v>
      </c>
    </row>
    <row r="27" spans="2:8" x14ac:dyDescent="0.2">
      <c r="B27" s="38" t="s">
        <v>32</v>
      </c>
      <c r="C27" s="3" t="s">
        <v>47</v>
      </c>
      <c r="D27" s="33">
        <f>Gamma!D12/Gamma!D13</f>
        <v>0.86996160825296565</v>
      </c>
      <c r="E27" s="33">
        <f>Gamma!E12/Gamma!E13</f>
        <v>0.43500529005497729</v>
      </c>
      <c r="F27" s="33">
        <f>Gamma!F12/Gamma!F13</f>
        <v>0.58353838567916816</v>
      </c>
      <c r="G27" s="33">
        <f>Gamma!G12/Gamma!G13</f>
        <v>0.54120329924063637</v>
      </c>
      <c r="H27" s="33">
        <f>Gamma!H12/Gamma!H13</f>
        <v>0.47273103673771116</v>
      </c>
    </row>
    <row r="28" spans="2:8" x14ac:dyDescent="0.2">
      <c r="B28" s="38"/>
      <c r="C28" s="6" t="s">
        <v>30</v>
      </c>
      <c r="D28" s="36">
        <f>Gamma!D5/Gamma!D7</f>
        <v>5.3382274155481229</v>
      </c>
      <c r="E28" s="36">
        <f>Gamma!E5/Gamma!E7</f>
        <v>9.5573820088745425</v>
      </c>
      <c r="F28" s="36">
        <f>Gamma!F5/Gamma!F7</f>
        <v>4.8235249542970271</v>
      </c>
      <c r="G28" s="36">
        <f>Gamma!G5/Gamma!G7</f>
        <v>6.3242298172626263</v>
      </c>
      <c r="H28" s="36">
        <f>Gamma!H5/Gamma!H7</f>
        <v>10.822807496006543</v>
      </c>
    </row>
    <row r="29" spans="2:8" x14ac:dyDescent="0.2">
      <c r="B29" s="38"/>
      <c r="C29" s="6" t="s">
        <v>43</v>
      </c>
      <c r="D29" s="36">
        <f>Gamma!D16/Gamma!D5</f>
        <v>2.1317749556518768</v>
      </c>
      <c r="E29" s="36">
        <f>Gamma!E16/Gamma!E5</f>
        <v>2.8450580873896034</v>
      </c>
      <c r="F29" s="36">
        <f>Gamma!F16/Gamma!F5</f>
        <v>2.2091396096882767</v>
      </c>
      <c r="G29" s="36">
        <f>Gamma!G16/Gamma!G5</f>
        <v>2.042327971834645</v>
      </c>
      <c r="H29" s="36">
        <f>Gamma!H16/Gamma!H5</f>
        <v>2.2529761797623382</v>
      </c>
    </row>
    <row r="30" spans="2:8" ht="16" thickBot="1" x14ac:dyDescent="0.25">
      <c r="B30" s="38"/>
      <c r="C30" s="9" t="s">
        <v>48</v>
      </c>
      <c r="D30" s="35">
        <f>Gamma!D16/Gamma!D21</f>
        <v>0.36389963814221976</v>
      </c>
      <c r="E30" s="35">
        <f>Gamma!E16/Gamma!E21</f>
        <v>0.48370274106898353</v>
      </c>
      <c r="F30" s="35">
        <f>Gamma!F16/Gamma!F21</f>
        <v>0.3439437669853147</v>
      </c>
      <c r="G30" s="35">
        <f>Gamma!G16/Gamma!G21</f>
        <v>0.32686177288396917</v>
      </c>
      <c r="H30" s="35">
        <f>Gamma!H16/Gamma!H21</f>
        <v>0.41133938069939863</v>
      </c>
    </row>
    <row r="31" spans="2:8" ht="16" thickBot="1" x14ac:dyDescent="0.25"/>
    <row r="32" spans="2:8" ht="16" thickBot="1" x14ac:dyDescent="0.25">
      <c r="C32" s="31" t="s">
        <v>51</v>
      </c>
      <c r="D32" s="32" t="s">
        <v>14</v>
      </c>
      <c r="E32" s="27" t="s">
        <v>15</v>
      </c>
      <c r="F32" s="27" t="s">
        <v>16</v>
      </c>
      <c r="G32" s="27" t="s">
        <v>37</v>
      </c>
      <c r="H32" s="27" t="s">
        <v>38</v>
      </c>
    </row>
    <row r="33" spans="2:8" x14ac:dyDescent="0.2">
      <c r="B33" s="37" t="s">
        <v>31</v>
      </c>
      <c r="C33" s="3" t="s">
        <v>4</v>
      </c>
      <c r="D33" s="33">
        <f>Theta!D4/Theta!C4 -1</f>
        <v>0.106631724641856</v>
      </c>
      <c r="E33" s="33">
        <f>Theta!E4/Theta!D4 -1</f>
        <v>8.221169718363508E-2</v>
      </c>
      <c r="F33" s="33">
        <f>Theta!F4/Theta!E4 -1</f>
        <v>0.18974705811855364</v>
      </c>
      <c r="G33" s="33">
        <f>Theta!G4/Theta!F4 -1</f>
        <v>0.21251686208487586</v>
      </c>
      <c r="H33" s="33">
        <f>Theta!H4/Theta!G4 -1</f>
        <v>0.14250607827246342</v>
      </c>
    </row>
    <row r="34" spans="2:8" x14ac:dyDescent="0.2">
      <c r="B34" s="37"/>
      <c r="C34" s="6" t="s">
        <v>44</v>
      </c>
      <c r="D34" s="34">
        <f>Theta!D6/Theta!D4</f>
        <v>-3.2667728441911431E-2</v>
      </c>
      <c r="E34" s="34">
        <f>Theta!E6/Theta!E4</f>
        <v>-1.1475872842669091E-2</v>
      </c>
      <c r="F34" s="34">
        <f>Theta!F6/Theta!F4</f>
        <v>8.1888976158859175E-3</v>
      </c>
      <c r="G34" s="34">
        <f>Theta!G6/Theta!G4</f>
        <v>2.1113754469745252E-2</v>
      </c>
      <c r="H34" s="34">
        <f>Theta!H6/Theta!H4</f>
        <v>6.1330017949852461E-2</v>
      </c>
    </row>
    <row r="35" spans="2:8" x14ac:dyDescent="0.2">
      <c r="B35" s="37"/>
      <c r="C35" s="6" t="s">
        <v>45</v>
      </c>
      <c r="D35" s="34">
        <f>Theta!D5/Theta!D4</f>
        <v>0.10435932505922593</v>
      </c>
      <c r="E35" s="34">
        <f>Theta!E5/Theta!E4</f>
        <v>0.11828454432160945</v>
      </c>
      <c r="F35" s="34">
        <f>Theta!F5/Theta!F4</f>
        <v>0.13639639195409972</v>
      </c>
      <c r="G35" s="34">
        <f>Theta!G5/Theta!G4</f>
        <v>0.13887683401160181</v>
      </c>
      <c r="H35" s="34">
        <f>Theta!H5/Theta!H4</f>
        <v>0.16767501105975333</v>
      </c>
    </row>
    <row r="36" spans="2:8" ht="16" thickBot="1" x14ac:dyDescent="0.25">
      <c r="B36" s="37"/>
      <c r="C36" s="9" t="s">
        <v>46</v>
      </c>
      <c r="D36" s="35">
        <f>Theta!D4/Theta!D14</f>
        <v>0.90891973883796062</v>
      </c>
      <c r="E36" s="35">
        <f>Theta!E4/Theta!E14</f>
        <v>0.96275960117900217</v>
      </c>
      <c r="F36" s="35">
        <f>Theta!F4/Theta!F14</f>
        <v>0.92466206247895322</v>
      </c>
      <c r="G36" s="35">
        <f>Theta!G4/Theta!G14</f>
        <v>1.1117997217424556</v>
      </c>
      <c r="H36" s="35">
        <f>Theta!H4/Theta!H14</f>
        <v>1.2632948227517562</v>
      </c>
    </row>
    <row r="37" spans="2:8" x14ac:dyDescent="0.2">
      <c r="B37" s="38" t="s">
        <v>32</v>
      </c>
      <c r="C37" s="3" t="s">
        <v>47</v>
      </c>
      <c r="D37" s="33">
        <f>Theta!D12/Theta!D13</f>
        <v>0.79898482435407137</v>
      </c>
      <c r="E37" s="33">
        <f>Theta!E12/Theta!E13</f>
        <v>0.67923968107041344</v>
      </c>
      <c r="F37" s="33">
        <f>Theta!F12/Theta!F13</f>
        <v>0.65821267001758488</v>
      </c>
      <c r="G37" s="33">
        <f>Theta!G12/Theta!G13</f>
        <v>0.57634758665640218</v>
      </c>
      <c r="H37" s="33">
        <f>Theta!H12/Theta!H13</f>
        <v>0.62435747871215463</v>
      </c>
    </row>
    <row r="38" spans="2:8" x14ac:dyDescent="0.2">
      <c r="B38" s="38"/>
      <c r="C38" s="6" t="s">
        <v>30</v>
      </c>
      <c r="D38" s="36">
        <f>Theta!D5/Theta!D7</f>
        <v>2.0197300286120501</v>
      </c>
      <c r="E38" s="36">
        <f>Theta!E5/Theta!E7</f>
        <v>2.4770872457307349</v>
      </c>
      <c r="F38" s="36">
        <f>Theta!F5/Theta!F7</f>
        <v>2.3209392642669608</v>
      </c>
      <c r="G38" s="36">
        <f>Theta!G5/Theta!G7</f>
        <v>3.0101493439443945</v>
      </c>
      <c r="H38" s="36">
        <f>Theta!H5/Theta!H7</f>
        <v>4.3291059472233204</v>
      </c>
    </row>
    <row r="39" spans="2:8" x14ac:dyDescent="0.2">
      <c r="B39" s="38"/>
      <c r="C39" s="6" t="s">
        <v>43</v>
      </c>
      <c r="D39" s="36">
        <f>Theta!D16/Theta!D5</f>
        <v>6.3519320018772545</v>
      </c>
      <c r="E39" s="36">
        <f>Theta!E16/Theta!E5</f>
        <v>4.6175985035816236</v>
      </c>
      <c r="F39" s="36">
        <f>Theta!F16/Theta!F5</f>
        <v>5.4618832922754423</v>
      </c>
      <c r="G39" s="36">
        <f>Theta!G16/Theta!G5</f>
        <v>4.2982915565074773</v>
      </c>
      <c r="H39" s="36">
        <f>Theta!H16/Theta!H5</f>
        <v>3.6319462134721028</v>
      </c>
    </row>
    <row r="40" spans="2:8" ht="16" thickBot="1" x14ac:dyDescent="0.25">
      <c r="B40" s="38"/>
      <c r="C40" s="9" t="s">
        <v>48</v>
      </c>
      <c r="D40" s="35">
        <f>Theta!D16/Theta!D21</f>
        <v>0.91456565808243862</v>
      </c>
      <c r="E40" s="35">
        <f>Theta!E16/Theta!E21</f>
        <v>0.95718534511246733</v>
      </c>
      <c r="F40" s="35">
        <f>Theta!F16/Theta!F21</f>
        <v>1.6488795862128105</v>
      </c>
      <c r="G40" s="35">
        <f>Theta!G16/Theta!G21</f>
        <v>1.5413664559003324</v>
      </c>
      <c r="H40" s="35">
        <f>Theta!H16/Theta!H21</f>
        <v>1.3734924007190716</v>
      </c>
    </row>
  </sheetData>
  <mergeCells count="8">
    <mergeCell ref="B33:B36"/>
    <mergeCell ref="B37:B40"/>
    <mergeCell ref="B7:B10"/>
    <mergeCell ref="B3:B6"/>
    <mergeCell ref="B13:B16"/>
    <mergeCell ref="B17:B20"/>
    <mergeCell ref="B23:B26"/>
    <mergeCell ref="B27:B30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H13"/>
  <sheetViews>
    <sheetView showGridLines="0" tabSelected="1" topLeftCell="C1" zoomScale="115" zoomScaleNormal="115" workbookViewId="0">
      <selection activeCell="G4" sqref="G4:G10"/>
    </sheetView>
  </sheetViews>
  <sheetFormatPr baseColWidth="10" defaultColWidth="8.83203125" defaultRowHeight="15" x14ac:dyDescent="0.2"/>
  <cols>
    <col min="1" max="1" width="2.5" customWidth="1"/>
    <col min="2" max="2" width="16.5" customWidth="1"/>
    <col min="3" max="3" width="33" customWidth="1"/>
    <col min="4" max="4" width="18.1640625" customWidth="1"/>
    <col min="5" max="5" width="19.5" customWidth="1"/>
    <col min="6" max="6" width="19.33203125" customWidth="1"/>
    <col min="7" max="7" width="19.1640625" customWidth="1"/>
  </cols>
  <sheetData>
    <row r="1" spans="2:8" ht="16" thickBot="1" x14ac:dyDescent="0.25"/>
    <row r="2" spans="2:8" ht="16" thickBot="1" x14ac:dyDescent="0.25">
      <c r="C2" s="26" t="s">
        <v>49</v>
      </c>
      <c r="D2" s="22" t="s">
        <v>40</v>
      </c>
      <c r="E2" s="24" t="s">
        <v>41</v>
      </c>
      <c r="F2" s="24" t="s">
        <v>42</v>
      </c>
      <c r="G2" s="23" t="s">
        <v>51</v>
      </c>
    </row>
    <row r="3" spans="2:8" x14ac:dyDescent="0.2">
      <c r="B3" s="37" t="s">
        <v>31</v>
      </c>
      <c r="C3" s="3" t="s">
        <v>4</v>
      </c>
      <c r="D3" s="16">
        <f>AVERAGE('YoY metrics calculation'!D3:H3)</f>
        <v>0.18725575205709907</v>
      </c>
      <c r="E3" s="4">
        <f>AVERAGE('YoY metrics calculation'!D13:H13)</f>
        <v>-2.803711019106243E-2</v>
      </c>
      <c r="F3" s="16">
        <f>AVERAGE('YoY metrics calculation'!D23:H23)</f>
        <v>0.21213835630044015</v>
      </c>
      <c r="G3" s="5">
        <f>AVERAGE('YoY metrics calculation'!D33:H33)</f>
        <v>0.1467226840602768</v>
      </c>
      <c r="H3" s="1"/>
    </row>
    <row r="4" spans="2:8" x14ac:dyDescent="0.2">
      <c r="B4" s="37"/>
      <c r="C4" s="6" t="s">
        <v>0</v>
      </c>
      <c r="D4" s="17">
        <f>AVERAGE('YoY metrics calculation'!D4:H4)</f>
        <v>0.17103791991563594</v>
      </c>
      <c r="E4" s="7">
        <f>AVERAGE('YoY metrics calculation'!D14:H14)</f>
        <v>0.17313434147410747</v>
      </c>
      <c r="F4" s="17">
        <f>AVERAGE('YoY metrics calculation'!D24:H24)</f>
        <v>0.1213678050717503</v>
      </c>
      <c r="G4" s="8">
        <f>AVERAGE('YoY metrics calculation'!D34:H34)</f>
        <v>9.2978137501806227E-3</v>
      </c>
      <c r="H4" s="1"/>
    </row>
    <row r="5" spans="2:8" x14ac:dyDescent="0.2">
      <c r="B5" s="37"/>
      <c r="C5" s="6" t="s">
        <v>33</v>
      </c>
      <c r="D5" s="17">
        <f>AVERAGE('YoY metrics calculation'!D5:H5)</f>
        <v>0.34911392452332651</v>
      </c>
      <c r="E5" s="7">
        <f>AVERAGE('YoY metrics calculation'!D15:H15)</f>
        <v>0.4009168577031586</v>
      </c>
      <c r="F5" s="17">
        <f>AVERAGE('YoY metrics calculation'!D25:H25)</f>
        <v>0.27749403067726125</v>
      </c>
      <c r="G5" s="8">
        <f>AVERAGE('YoY metrics calculation'!D35:H35)</f>
        <v>0.13311842128125806</v>
      </c>
      <c r="H5" s="1"/>
    </row>
    <row r="6" spans="2:8" ht="16" thickBot="1" x14ac:dyDescent="0.25">
      <c r="B6" s="37"/>
      <c r="C6" s="9" t="s">
        <v>29</v>
      </c>
      <c r="D6" s="18">
        <f>AVERAGE('YoY metrics calculation'!D6:H6)</f>
        <v>0.59585264038283481</v>
      </c>
      <c r="E6" s="10">
        <f>AVERAGE('YoY metrics calculation'!D16:H16)</f>
        <v>0.2863837962833411</v>
      </c>
      <c r="F6" s="18">
        <f>AVERAGE('YoY metrics calculation'!D26:H26)</f>
        <v>0.66968739282538547</v>
      </c>
      <c r="G6" s="11">
        <f>AVERAGE('YoY metrics calculation'!D36:H36)</f>
        <v>1.0342871893980257</v>
      </c>
      <c r="H6" s="1"/>
    </row>
    <row r="7" spans="2:8" x14ac:dyDescent="0.2">
      <c r="B7" s="38" t="s">
        <v>32</v>
      </c>
      <c r="C7" s="3" t="s">
        <v>1</v>
      </c>
      <c r="D7" s="16">
        <f>AVERAGE('YoY metrics calculation'!D7:H7)</f>
        <v>0.59285889322641616</v>
      </c>
      <c r="E7" s="4">
        <f>AVERAGE('YoY metrics calculation'!D17:H17)</f>
        <v>0.85610149019323178</v>
      </c>
      <c r="F7" s="16">
        <f>AVERAGE('YoY metrics calculation'!D27:H27)</f>
        <v>0.58048792399309179</v>
      </c>
      <c r="G7" s="5">
        <f>AVERAGE('YoY metrics calculation'!D37:H37)</f>
        <v>0.66742844816212532</v>
      </c>
      <c r="H7" s="1"/>
    </row>
    <row r="8" spans="2:8" x14ac:dyDescent="0.2">
      <c r="B8" s="38"/>
      <c r="C8" s="6" t="s">
        <v>30</v>
      </c>
      <c r="D8" s="19">
        <f>AVERAGE('YoY metrics calculation'!D8:H8)</f>
        <v>9.8140316513640595</v>
      </c>
      <c r="E8" s="12">
        <f>AVERAGE('YoY metrics calculation'!D18:H18)</f>
        <v>4.9459104850469942</v>
      </c>
      <c r="F8" s="21">
        <f>AVERAGE('YoY metrics calculation'!D28:H28)</f>
        <v>7.3732343383977739</v>
      </c>
      <c r="G8" s="13">
        <f>AVERAGE('YoY metrics calculation'!D38:H38)</f>
        <v>2.8314023659554923</v>
      </c>
      <c r="H8" s="1"/>
    </row>
    <row r="9" spans="2:8" x14ac:dyDescent="0.2">
      <c r="B9" s="38"/>
      <c r="C9" s="6" t="s">
        <v>2</v>
      </c>
      <c r="D9" s="19">
        <f>AVERAGE('YoY metrics calculation'!D9:H9)</f>
        <v>2.3871610489226072</v>
      </c>
      <c r="E9" s="14">
        <f>AVERAGE('YoY metrics calculation'!D19:H19)</f>
        <v>4.3899033981324092</v>
      </c>
      <c r="F9" s="21">
        <f>AVERAGE('YoY metrics calculation'!D29:H29)</f>
        <v>2.2962553608653482</v>
      </c>
      <c r="G9" s="13">
        <f>AVERAGE('YoY metrics calculation'!D39:H39)</f>
        <v>4.8723303135427791</v>
      </c>
      <c r="H9" s="1"/>
    </row>
    <row r="10" spans="2:8" ht="16" thickBot="1" x14ac:dyDescent="0.25">
      <c r="B10" s="38"/>
      <c r="C10" s="9" t="s">
        <v>3</v>
      </c>
      <c r="D10" s="20">
        <f>AVERAGE('YoY metrics calculation'!D10:H10)</f>
        <v>0.45985604346600156</v>
      </c>
      <c r="E10" s="15">
        <f>AVERAGE('YoY metrics calculation'!D20:H20)</f>
        <v>1.8606374421332101</v>
      </c>
      <c r="F10" s="18">
        <f>AVERAGE('YoY metrics calculation'!D30:H30)</f>
        <v>0.38594945995597713</v>
      </c>
      <c r="G10" s="11">
        <f>AVERAGE('YoY metrics calculation'!D40:H40)</f>
        <v>1.2870978892054241</v>
      </c>
      <c r="H10" s="1"/>
    </row>
    <row r="13" spans="2:8" x14ac:dyDescent="0.2">
      <c r="D13" s="2"/>
      <c r="E13" s="2"/>
      <c r="F13" s="2"/>
      <c r="G13" s="2"/>
    </row>
  </sheetData>
  <mergeCells count="2">
    <mergeCell ref="B3:B6"/>
    <mergeCell ref="B7:B10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O72"/>
  <sheetViews>
    <sheetView topLeftCell="A58" workbookViewId="0">
      <selection activeCell="C57" sqref="C57:H72"/>
    </sheetView>
  </sheetViews>
  <sheetFormatPr baseColWidth="10" defaultColWidth="8.83203125" defaultRowHeight="15" x14ac:dyDescent="0.2"/>
  <cols>
    <col min="2" max="2" width="23" bestFit="1" customWidth="1"/>
  </cols>
  <sheetData>
    <row r="2" spans="1:8" x14ac:dyDescent="0.2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 x14ac:dyDescent="0.2">
      <c r="A3">
        <v>59</v>
      </c>
      <c r="B3" t="s">
        <v>5</v>
      </c>
      <c r="C3">
        <v>37352.080000000002</v>
      </c>
      <c r="D3">
        <v>41829.46</v>
      </c>
      <c r="E3">
        <v>59467.199999999997</v>
      </c>
      <c r="F3">
        <v>71505.8</v>
      </c>
      <c r="G3">
        <v>80359</v>
      </c>
      <c r="H3">
        <v>85863.5</v>
      </c>
    </row>
    <row r="4" spans="1:8" x14ac:dyDescent="0.2">
      <c r="A4">
        <v>74</v>
      </c>
      <c r="B4" t="s">
        <v>9</v>
      </c>
      <c r="C4">
        <v>14128.7</v>
      </c>
      <c r="D4">
        <v>18171.560000000001</v>
      </c>
      <c r="E4">
        <v>21693.5</v>
      </c>
      <c r="F4">
        <v>21928.199999999997</v>
      </c>
      <c r="G4">
        <v>24870.400000000001</v>
      </c>
      <c r="H4">
        <v>28351.9</v>
      </c>
    </row>
    <row r="5" spans="1:8" x14ac:dyDescent="0.2">
      <c r="A5">
        <v>76</v>
      </c>
      <c r="B5" t="s">
        <v>6</v>
      </c>
      <c r="C5">
        <v>9164.8000000000011</v>
      </c>
      <c r="D5">
        <v>11617.150000000001</v>
      </c>
      <c r="E5">
        <v>11486.899999999998</v>
      </c>
      <c r="F5">
        <v>8560.0999999999985</v>
      </c>
      <c r="G5">
        <v>9374</v>
      </c>
      <c r="H5">
        <v>12702.300000000001</v>
      </c>
    </row>
    <row r="6" spans="1:8" x14ac:dyDescent="0.2">
      <c r="A6">
        <v>81</v>
      </c>
      <c r="B6" t="s">
        <v>17</v>
      </c>
      <c r="C6">
        <v>8533.3100000000013</v>
      </c>
      <c r="D6">
        <v>10847.45</v>
      </c>
      <c r="E6">
        <v>8951.9999999999982</v>
      </c>
      <c r="F6">
        <v>4477.2999999999975</v>
      </c>
      <c r="G6">
        <v>4989.6000000000004</v>
      </c>
      <c r="H6">
        <v>7864.3000000000011</v>
      </c>
    </row>
    <row r="7" spans="1:8" x14ac:dyDescent="0.2">
      <c r="A7">
        <v>86</v>
      </c>
      <c r="B7" t="s">
        <v>7</v>
      </c>
      <c r="C7">
        <v>8044.1900000000005</v>
      </c>
      <c r="D7">
        <v>9366.34</v>
      </c>
      <c r="E7">
        <v>7172.9999999999982</v>
      </c>
      <c r="F7">
        <v>2217.0999999999976</v>
      </c>
      <c r="G7">
        <v>2274.5000000000005</v>
      </c>
      <c r="H7">
        <v>3019.4000000000015</v>
      </c>
    </row>
    <row r="9" spans="1:8" x14ac:dyDescent="0.2">
      <c r="A9">
        <v>39</v>
      </c>
      <c r="B9" t="s">
        <v>8</v>
      </c>
      <c r="C9">
        <v>12000.01</v>
      </c>
      <c r="D9">
        <v>11462.74</v>
      </c>
      <c r="E9">
        <v>17009.7</v>
      </c>
      <c r="F9">
        <v>21663.9</v>
      </c>
      <c r="G9">
        <v>23630.1</v>
      </c>
      <c r="H9">
        <v>27031.9</v>
      </c>
    </row>
    <row r="10" spans="1:8" x14ac:dyDescent="0.2">
      <c r="A10">
        <v>44</v>
      </c>
      <c r="B10" t="s">
        <v>18</v>
      </c>
      <c r="C10">
        <v>18566.52</v>
      </c>
      <c r="D10">
        <v>16887.21</v>
      </c>
      <c r="E10">
        <v>38233.199999999997</v>
      </c>
      <c r="F10">
        <v>34657.599999999999</v>
      </c>
      <c r="G10">
        <v>39952.1</v>
      </c>
      <c r="H10">
        <v>43315.199999999997</v>
      </c>
    </row>
    <row r="11" spans="1:8" x14ac:dyDescent="0.2">
      <c r="A11">
        <v>27</v>
      </c>
      <c r="B11" t="s">
        <v>19</v>
      </c>
      <c r="C11">
        <v>48092.3</v>
      </c>
      <c r="D11">
        <v>53285</v>
      </c>
      <c r="E11">
        <v>128874.3</v>
      </c>
      <c r="F11">
        <v>133582.1</v>
      </c>
      <c r="G11">
        <v>136923.79999999999</v>
      </c>
      <c r="H11">
        <v>140614.5</v>
      </c>
    </row>
    <row r="12" spans="1:8" x14ac:dyDescent="0.2">
      <c r="A12">
        <v>29</v>
      </c>
    </row>
    <row r="13" spans="1:8" x14ac:dyDescent="0.2">
      <c r="A13">
        <v>17</v>
      </c>
      <c r="B13" t="s">
        <v>20</v>
      </c>
      <c r="C13">
        <v>13517.15</v>
      </c>
      <c r="D13">
        <v>10288.14</v>
      </c>
      <c r="E13">
        <v>56650.1</v>
      </c>
      <c r="F13">
        <v>69023.199999999997</v>
      </c>
      <c r="G13">
        <v>72960.800000000003</v>
      </c>
      <c r="H13">
        <v>75895.8</v>
      </c>
    </row>
    <row r="14" spans="1:8" x14ac:dyDescent="0.2">
      <c r="A14">
        <v>13</v>
      </c>
      <c r="B14" t="s">
        <v>21</v>
      </c>
      <c r="C14">
        <v>29127.919999999998</v>
      </c>
      <c r="D14">
        <v>39878.92</v>
      </c>
      <c r="E14">
        <v>48766.8</v>
      </c>
      <c r="F14">
        <v>50611.3</v>
      </c>
      <c r="G14">
        <v>50321.7</v>
      </c>
      <c r="H14">
        <v>59756</v>
      </c>
    </row>
    <row r="16" spans="1:8" x14ac:dyDescent="0.2">
      <c r="A16">
        <v>76</v>
      </c>
      <c r="B16" t="s">
        <v>22</v>
      </c>
      <c r="C16">
        <v>631.49</v>
      </c>
      <c r="D16">
        <v>769.7</v>
      </c>
      <c r="E16">
        <v>2534.9</v>
      </c>
      <c r="F16">
        <v>4082.8</v>
      </c>
      <c r="G16">
        <v>4384.3999999999996</v>
      </c>
      <c r="H16">
        <v>4838</v>
      </c>
    </row>
    <row r="17" spans="1:14" x14ac:dyDescent="0.2">
      <c r="A17">
        <v>101</v>
      </c>
      <c r="B17" t="s">
        <v>23</v>
      </c>
      <c r="C17">
        <v>312.89999999999998</v>
      </c>
      <c r="D17">
        <v>311.89999999999998</v>
      </c>
      <c r="E17">
        <v>357.5</v>
      </c>
      <c r="F17">
        <v>336.75</v>
      </c>
      <c r="G17">
        <v>291.8</v>
      </c>
      <c r="H17">
        <v>318.89999999999998</v>
      </c>
    </row>
    <row r="18" spans="1:14" x14ac:dyDescent="0.2">
      <c r="A18">
        <v>102</v>
      </c>
      <c r="B18" t="s">
        <v>24</v>
      </c>
      <c r="C18">
        <v>118791.84643399999</v>
      </c>
      <c r="D18">
        <v>118444.96369400001</v>
      </c>
      <c r="E18">
        <v>135649.78573599999</v>
      </c>
      <c r="F18">
        <v>127837.59791099999</v>
      </c>
      <c r="G18">
        <v>110690.986993</v>
      </c>
      <c r="H18">
        <v>127399.32236299998</v>
      </c>
    </row>
    <row r="20" spans="1:14" x14ac:dyDescent="0.2">
      <c r="B20" t="s">
        <v>25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16</v>
      </c>
    </row>
    <row r="21" spans="1:14" x14ac:dyDescent="0.2">
      <c r="A21">
        <v>59</v>
      </c>
      <c r="B21" t="s">
        <v>5</v>
      </c>
      <c r="C21">
        <v>24736.01</v>
      </c>
      <c r="D21">
        <v>23902.15</v>
      </c>
      <c r="E21">
        <v>22430.35</v>
      </c>
      <c r="F21">
        <v>19677</v>
      </c>
      <c r="G21">
        <v>20561</v>
      </c>
      <c r="H21">
        <v>21238</v>
      </c>
    </row>
    <row r="22" spans="1:14" x14ac:dyDescent="0.2">
      <c r="A22">
        <v>74</v>
      </c>
      <c r="B22" t="s">
        <v>9</v>
      </c>
      <c r="C22">
        <v>13859.559999999996</v>
      </c>
      <c r="D22">
        <v>13322.44</v>
      </c>
      <c r="E22">
        <v>9093.6699999999983</v>
      </c>
      <c r="F22">
        <v>6490</v>
      </c>
      <c r="G22">
        <v>7159</v>
      </c>
      <c r="H22">
        <v>7726</v>
      </c>
      <c r="J22" s="25"/>
      <c r="K22" s="25"/>
      <c r="L22" s="25"/>
      <c r="M22" s="25"/>
      <c r="N22" s="25"/>
    </row>
    <row r="23" spans="1:14" x14ac:dyDescent="0.2">
      <c r="A23">
        <v>76</v>
      </c>
      <c r="B23" t="s">
        <v>6</v>
      </c>
      <c r="C23">
        <v>10251.859999999995</v>
      </c>
      <c r="D23">
        <v>9575.93</v>
      </c>
      <c r="E23">
        <v>582.08999999999878</v>
      </c>
      <c r="F23">
        <v>2512</v>
      </c>
      <c r="G23">
        <v>3314</v>
      </c>
      <c r="H23">
        <v>3191</v>
      </c>
    </row>
    <row r="24" spans="1:14" x14ac:dyDescent="0.2">
      <c r="A24">
        <v>81</v>
      </c>
      <c r="B24" t="s">
        <v>17</v>
      </c>
      <c r="C24">
        <v>8682.8299999999945</v>
      </c>
      <c r="D24">
        <v>7629.0599999999995</v>
      </c>
      <c r="E24">
        <v>-490.14000000000124</v>
      </c>
      <c r="F24">
        <v>882</v>
      </c>
      <c r="G24">
        <v>815</v>
      </c>
      <c r="H24">
        <v>172</v>
      </c>
    </row>
    <row r="25" spans="1:14" x14ac:dyDescent="0.2">
      <c r="A25">
        <v>86</v>
      </c>
      <c r="B25" t="s">
        <v>7</v>
      </c>
      <c r="C25">
        <v>6248.5099999999948</v>
      </c>
      <c r="D25">
        <v>4777.4399999999996</v>
      </c>
      <c r="E25">
        <v>-379.64000000000124</v>
      </c>
      <c r="F25">
        <v>988</v>
      </c>
      <c r="G25">
        <v>744</v>
      </c>
      <c r="H25">
        <v>1137</v>
      </c>
    </row>
    <row r="27" spans="1:14" x14ac:dyDescent="0.2">
      <c r="A27">
        <v>39</v>
      </c>
      <c r="B27" t="s">
        <v>8</v>
      </c>
      <c r="C27">
        <v>14726.57</v>
      </c>
      <c r="D27">
        <v>12912.62</v>
      </c>
      <c r="E27">
        <v>16464.759999999998</v>
      </c>
      <c r="F27">
        <v>15126</v>
      </c>
      <c r="G27">
        <v>15143</v>
      </c>
      <c r="H27">
        <v>17886</v>
      </c>
    </row>
    <row r="28" spans="1:14" x14ac:dyDescent="0.2">
      <c r="A28">
        <v>44</v>
      </c>
      <c r="B28" t="s">
        <v>18</v>
      </c>
      <c r="C28">
        <v>20121.599999999999</v>
      </c>
      <c r="D28">
        <v>19589.509999999998</v>
      </c>
      <c r="E28">
        <v>14327.65</v>
      </c>
      <c r="F28">
        <v>19924</v>
      </c>
      <c r="G28">
        <v>18129</v>
      </c>
      <c r="H28">
        <v>20378</v>
      </c>
    </row>
    <row r="29" spans="1:14" x14ac:dyDescent="0.2">
      <c r="A29">
        <v>27</v>
      </c>
      <c r="B29" t="s">
        <v>26</v>
      </c>
      <c r="C29">
        <v>77926.820000000007</v>
      </c>
      <c r="D29">
        <v>76251.45</v>
      </c>
      <c r="E29">
        <v>77688.17</v>
      </c>
      <c r="F29">
        <v>76487</v>
      </c>
      <c r="G29">
        <v>74377</v>
      </c>
      <c r="H29">
        <v>71743</v>
      </c>
    </row>
    <row r="30" spans="1:14" x14ac:dyDescent="0.2">
      <c r="A30">
        <v>29</v>
      </c>
    </row>
    <row r="31" spans="1:14" x14ac:dyDescent="0.2">
      <c r="A31">
        <v>17</v>
      </c>
      <c r="B31" t="s">
        <v>20</v>
      </c>
      <c r="C31">
        <v>39162.25</v>
      </c>
      <c r="D31">
        <v>29715.42</v>
      </c>
      <c r="E31">
        <v>39071.379999999997</v>
      </c>
      <c r="F31">
        <v>35185</v>
      </c>
      <c r="G31">
        <v>37478</v>
      </c>
      <c r="H31">
        <v>36822</v>
      </c>
    </row>
    <row r="32" spans="1:14" x14ac:dyDescent="0.2">
      <c r="A32">
        <v>13</v>
      </c>
      <c r="B32" t="s">
        <v>21</v>
      </c>
      <c r="C32">
        <v>42280.32</v>
      </c>
      <c r="D32">
        <v>43360.639999999999</v>
      </c>
      <c r="E32">
        <v>40499.18</v>
      </c>
      <c r="F32">
        <v>36296</v>
      </c>
      <c r="G32">
        <v>33850</v>
      </c>
      <c r="H32">
        <v>32409</v>
      </c>
    </row>
    <row r="34" spans="1:8" x14ac:dyDescent="0.2">
      <c r="A34">
        <v>76</v>
      </c>
      <c r="B34" t="s">
        <v>22</v>
      </c>
      <c r="C34">
        <v>1569.03</v>
      </c>
      <c r="D34">
        <v>1946.87</v>
      </c>
      <c r="E34">
        <v>1072.23</v>
      </c>
      <c r="F34">
        <v>1630</v>
      </c>
      <c r="G34">
        <v>2499</v>
      </c>
      <c r="H34">
        <v>3019</v>
      </c>
    </row>
    <row r="35" spans="1:8" x14ac:dyDescent="0.2">
      <c r="A35">
        <v>101</v>
      </c>
      <c r="B35" t="s">
        <v>23</v>
      </c>
      <c r="C35">
        <v>174.6</v>
      </c>
      <c r="D35">
        <v>170.7</v>
      </c>
      <c r="E35">
        <v>107.7</v>
      </c>
      <c r="F35">
        <v>84.05</v>
      </c>
      <c r="G35">
        <v>55.2</v>
      </c>
      <c r="H35">
        <v>128.85</v>
      </c>
    </row>
    <row r="36" spans="1:8" x14ac:dyDescent="0.2">
      <c r="A36">
        <v>102</v>
      </c>
      <c r="B36" t="s">
        <v>24</v>
      </c>
      <c r="C36">
        <v>36037.909341999999</v>
      </c>
      <c r="D36">
        <v>35232.938859000002</v>
      </c>
      <c r="E36">
        <v>22229.569508</v>
      </c>
      <c r="F36">
        <v>17348.145935</v>
      </c>
      <c r="G36">
        <v>11393.428383</v>
      </c>
      <c r="H36">
        <v>26594.986362000003</v>
      </c>
    </row>
    <row r="38" spans="1:8" x14ac:dyDescent="0.2">
      <c r="B38" t="s">
        <v>27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16</v>
      </c>
    </row>
    <row r="39" spans="1:8" x14ac:dyDescent="0.2">
      <c r="A39">
        <v>59</v>
      </c>
      <c r="B39" t="s">
        <v>5</v>
      </c>
      <c r="C39">
        <v>10131.290000000001</v>
      </c>
      <c r="D39">
        <v>12397.88</v>
      </c>
      <c r="E39">
        <v>15438.4</v>
      </c>
      <c r="F39">
        <v>19488.689999999999</v>
      </c>
      <c r="G39">
        <v>22407.45</v>
      </c>
      <c r="H39">
        <v>26431.97</v>
      </c>
    </row>
    <row r="40" spans="1:8" x14ac:dyDescent="0.2">
      <c r="A40">
        <v>74</v>
      </c>
      <c r="B40" t="s">
        <v>9</v>
      </c>
      <c r="C40">
        <v>3259.6300000000028</v>
      </c>
      <c r="D40">
        <v>3686.74</v>
      </c>
      <c r="E40">
        <v>3790.8399999999983</v>
      </c>
      <c r="F40">
        <v>5092.34</v>
      </c>
      <c r="G40">
        <v>6004.5400000000009</v>
      </c>
      <c r="H40">
        <v>8333.6699999999983</v>
      </c>
    </row>
    <row r="41" spans="1:8" x14ac:dyDescent="0.2">
      <c r="A41">
        <v>76</v>
      </c>
      <c r="B41" t="s">
        <v>6</v>
      </c>
      <c r="C41">
        <v>2012.3600000000031</v>
      </c>
      <c r="D41">
        <v>1874.4099999999999</v>
      </c>
      <c r="E41">
        <v>1393.4999999999982</v>
      </c>
      <c r="F41">
        <v>2111</v>
      </c>
      <c r="G41">
        <v>2526.7700000000013</v>
      </c>
      <c r="H41">
        <v>3814.2699999999986</v>
      </c>
    </row>
    <row r="42" spans="1:8" x14ac:dyDescent="0.2">
      <c r="A42">
        <v>81</v>
      </c>
      <c r="B42" t="s">
        <v>17</v>
      </c>
      <c r="C42">
        <v>1078.6200000000031</v>
      </c>
      <c r="D42">
        <v>1183.7799999999997</v>
      </c>
      <c r="E42">
        <v>996.85999999999831</v>
      </c>
      <c r="F42">
        <v>1055.27</v>
      </c>
      <c r="G42">
        <v>1577.3200000000011</v>
      </c>
      <c r="H42">
        <v>3044.2599999999984</v>
      </c>
    </row>
    <row r="43" spans="1:8" x14ac:dyDescent="0.2">
      <c r="A43">
        <v>86</v>
      </c>
      <c r="B43" t="s">
        <v>7</v>
      </c>
      <c r="C43">
        <v>1037.1000000000031</v>
      </c>
      <c r="D43">
        <v>1173.6799999999998</v>
      </c>
      <c r="E43">
        <v>898.70999999999833</v>
      </c>
      <c r="F43">
        <v>722.98</v>
      </c>
      <c r="G43">
        <v>1010.9200000000011</v>
      </c>
      <c r="H43">
        <v>1967.8099999999984</v>
      </c>
    </row>
    <row r="45" spans="1:8" x14ac:dyDescent="0.2">
      <c r="A45">
        <v>39</v>
      </c>
      <c r="B45" t="s">
        <v>8</v>
      </c>
      <c r="C45">
        <v>5398.06</v>
      </c>
      <c r="D45">
        <v>4142.2700000000004</v>
      </c>
      <c r="E45">
        <v>3100.1</v>
      </c>
      <c r="F45">
        <v>4863.95</v>
      </c>
      <c r="G45">
        <v>5308.95</v>
      </c>
      <c r="H45">
        <v>5320.55</v>
      </c>
    </row>
    <row r="46" spans="1:8" x14ac:dyDescent="0.2">
      <c r="A46">
        <v>44</v>
      </c>
      <c r="B46" t="s">
        <v>18</v>
      </c>
      <c r="C46">
        <v>4178.6499999999996</v>
      </c>
      <c r="D46">
        <v>4761.4399999999996</v>
      </c>
      <c r="E46">
        <v>7126.58</v>
      </c>
      <c r="F46">
        <v>8335.27</v>
      </c>
      <c r="G46">
        <v>9809.5300000000007</v>
      </c>
      <c r="H46">
        <v>11254.92</v>
      </c>
    </row>
    <row r="47" spans="1:8" x14ac:dyDescent="0.2">
      <c r="A47">
        <v>27</v>
      </c>
      <c r="B47" t="s">
        <v>26</v>
      </c>
      <c r="C47">
        <v>18912.940000000002</v>
      </c>
      <c r="D47">
        <v>18720.45</v>
      </c>
      <c r="E47">
        <v>26091.559999999998</v>
      </c>
      <c r="F47">
        <v>27673.64</v>
      </c>
      <c r="G47">
        <v>30041.11</v>
      </c>
      <c r="H47">
        <v>41021.380000000005</v>
      </c>
    </row>
    <row r="48" spans="1:8" x14ac:dyDescent="0.2">
      <c r="A48">
        <v>29</v>
      </c>
    </row>
    <row r="49" spans="1:15" x14ac:dyDescent="0.2">
      <c r="A49">
        <v>17</v>
      </c>
      <c r="B49" t="s">
        <v>20</v>
      </c>
      <c r="C49">
        <v>8912.23</v>
      </c>
      <c r="D49">
        <v>7859.3</v>
      </c>
      <c r="E49">
        <v>10785.16</v>
      </c>
      <c r="F49">
        <v>11249.69</v>
      </c>
      <c r="G49">
        <v>12263.24</v>
      </c>
      <c r="H49">
        <v>18775.560000000001</v>
      </c>
    </row>
    <row r="50" spans="1:15" x14ac:dyDescent="0.2">
      <c r="A50">
        <v>13</v>
      </c>
      <c r="B50" t="s">
        <v>21</v>
      </c>
      <c r="C50">
        <v>13265.31</v>
      </c>
      <c r="D50">
        <v>11372.36</v>
      </c>
      <c r="E50">
        <v>12299.94</v>
      </c>
      <c r="F50">
        <v>13050.22</v>
      </c>
      <c r="G50">
        <v>14305.29</v>
      </c>
      <c r="H50">
        <v>16526.98</v>
      </c>
    </row>
    <row r="52" spans="1:15" x14ac:dyDescent="0.2">
      <c r="A52">
        <v>76</v>
      </c>
      <c r="B52" t="s">
        <v>22</v>
      </c>
      <c r="C52">
        <v>933.74</v>
      </c>
      <c r="D52">
        <v>690.63</v>
      </c>
      <c r="E52">
        <v>396.64</v>
      </c>
      <c r="F52">
        <v>1055.73</v>
      </c>
      <c r="G52">
        <v>949.45</v>
      </c>
      <c r="H52">
        <v>770.01</v>
      </c>
    </row>
    <row r="53" spans="1:15" x14ac:dyDescent="0.2">
      <c r="A53">
        <v>101</v>
      </c>
      <c r="B53" t="s">
        <v>23</v>
      </c>
      <c r="C53">
        <v>50.15</v>
      </c>
      <c r="D53">
        <v>65.45</v>
      </c>
      <c r="E53">
        <v>67.5</v>
      </c>
      <c r="F53">
        <v>98.85</v>
      </c>
      <c r="G53">
        <v>113.2</v>
      </c>
      <c r="H53">
        <v>137.5</v>
      </c>
    </row>
    <row r="54" spans="1:15" x14ac:dyDescent="0.2">
      <c r="A54">
        <v>102</v>
      </c>
      <c r="B54" t="s">
        <v>24</v>
      </c>
      <c r="C54">
        <v>15546.977473000001</v>
      </c>
      <c r="D54">
        <v>21597.438349</v>
      </c>
      <c r="E54">
        <v>22297.082659</v>
      </c>
      <c r="F54">
        <v>32707.933912</v>
      </c>
      <c r="G54">
        <v>37518.122390999997</v>
      </c>
      <c r="H54">
        <v>45644.936713999996</v>
      </c>
    </row>
    <row r="56" spans="1:15" x14ac:dyDescent="0.2">
      <c r="B56" t="s">
        <v>28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  <c r="H56" t="s">
        <v>16</v>
      </c>
    </row>
    <row r="57" spans="1:15" x14ac:dyDescent="0.2">
      <c r="A57">
        <v>59</v>
      </c>
      <c r="B57" t="s">
        <v>5</v>
      </c>
      <c r="C57">
        <v>9963.17</v>
      </c>
      <c r="D57">
        <v>11025.56</v>
      </c>
      <c r="E57">
        <v>11931.99</v>
      </c>
      <c r="F57">
        <v>14196.05</v>
      </c>
      <c r="G57">
        <v>17212.95</v>
      </c>
      <c r="H57">
        <v>19665.900000000001</v>
      </c>
    </row>
    <row r="58" spans="1:15" x14ac:dyDescent="0.2">
      <c r="A58">
        <v>74</v>
      </c>
      <c r="B58" t="s">
        <v>9</v>
      </c>
      <c r="C58">
        <v>1851.7999999999993</v>
      </c>
      <c r="D58">
        <v>1150.619999999999</v>
      </c>
      <c r="E58">
        <v>1411.3700000000008</v>
      </c>
      <c r="F58">
        <v>1936.2899999999972</v>
      </c>
      <c r="G58">
        <v>2390.4800000000014</v>
      </c>
      <c r="H58">
        <v>3297.4800000000032</v>
      </c>
    </row>
    <row r="59" spans="1:15" x14ac:dyDescent="0.2">
      <c r="A59">
        <v>76</v>
      </c>
      <c r="B59" t="s">
        <v>6</v>
      </c>
      <c r="C59">
        <v>749.52999999999929</v>
      </c>
      <c r="D59">
        <v>-360.18000000000097</v>
      </c>
      <c r="E59">
        <v>-136.92999999999915</v>
      </c>
      <c r="F59">
        <v>116.24999999999727</v>
      </c>
      <c r="G59">
        <v>363.43000000000154</v>
      </c>
      <c r="H59">
        <v>1206.1100000000035</v>
      </c>
      <c r="J59" s="1">
        <f>C58-C59</f>
        <v>1102.27</v>
      </c>
      <c r="K59" s="1">
        <f t="shared" ref="K59:O59" si="0">D58-D59</f>
        <v>1510.8</v>
      </c>
      <c r="L59" s="1">
        <f t="shared" si="0"/>
        <v>1548.3</v>
      </c>
      <c r="M59" s="1">
        <f t="shared" si="0"/>
        <v>1820.04</v>
      </c>
      <c r="N59" s="1">
        <f t="shared" si="0"/>
        <v>2027.0499999999997</v>
      </c>
      <c r="O59" s="1">
        <f t="shared" si="0"/>
        <v>2091.37</v>
      </c>
    </row>
    <row r="60" spans="1:15" x14ac:dyDescent="0.2">
      <c r="A60">
        <v>81</v>
      </c>
      <c r="B60" t="s">
        <v>17</v>
      </c>
      <c r="C60">
        <v>398.83999999999924</v>
      </c>
      <c r="D60">
        <v>-929.87000000000103</v>
      </c>
      <c r="E60">
        <v>-706.69999999999914</v>
      </c>
      <c r="F60">
        <v>-718.02000000000271</v>
      </c>
      <c r="G60">
        <v>-430.70999999999844</v>
      </c>
      <c r="H60">
        <v>444.41000000000349</v>
      </c>
      <c r="J60" s="25">
        <f>J59/C65</f>
        <v>9.4506666575212561E-2</v>
      </c>
      <c r="K60" s="25">
        <f t="shared" ref="K60:O60" si="1">K59/D65</f>
        <v>0.12454659368198903</v>
      </c>
      <c r="L60" s="25">
        <f t="shared" si="1"/>
        <v>0.12492808747790177</v>
      </c>
      <c r="M60" s="25">
        <f t="shared" si="1"/>
        <v>0.11854860614003149</v>
      </c>
      <c r="N60" s="25">
        <f t="shared" si="1"/>
        <v>0.13092895906617077</v>
      </c>
      <c r="O60" s="25">
        <f t="shared" si="1"/>
        <v>0.13434507922130898</v>
      </c>
    </row>
    <row r="61" spans="1:15" x14ac:dyDescent="0.2">
      <c r="A61">
        <v>86</v>
      </c>
      <c r="B61" t="s">
        <v>7</v>
      </c>
      <c r="C61">
        <v>184.48999999999924</v>
      </c>
      <c r="D61">
        <v>-538.80000000000098</v>
      </c>
      <c r="E61">
        <v>-697.91999999999916</v>
      </c>
      <c r="F61">
        <v>-783.97000000000276</v>
      </c>
      <c r="G61">
        <v>-650.90999999999849</v>
      </c>
      <c r="H61">
        <v>101.13000000000352</v>
      </c>
    </row>
    <row r="63" spans="1:15" x14ac:dyDescent="0.2">
      <c r="A63">
        <v>39</v>
      </c>
      <c r="B63" t="s">
        <v>8</v>
      </c>
      <c r="C63">
        <v>6763.47</v>
      </c>
      <c r="D63">
        <v>6301.05</v>
      </c>
      <c r="E63">
        <v>6611.59</v>
      </c>
      <c r="F63">
        <v>6235.92</v>
      </c>
      <c r="G63">
        <v>6932.62</v>
      </c>
      <c r="H63">
        <v>7551.56</v>
      </c>
      <c r="J63" s="25">
        <f>C57/C65</f>
        <v>0.85422445065379682</v>
      </c>
      <c r="K63" s="25">
        <f t="shared" ref="K63:O63" si="2">D57/D65</f>
        <v>0.90891973883796062</v>
      </c>
      <c r="L63" s="25">
        <f t="shared" si="2"/>
        <v>0.96275960117900217</v>
      </c>
      <c r="M63" s="25">
        <f t="shared" si="2"/>
        <v>0.92466206247895322</v>
      </c>
      <c r="N63" s="25">
        <f t="shared" si="2"/>
        <v>1.1117997217424556</v>
      </c>
      <c r="O63" s="25">
        <f t="shared" si="2"/>
        <v>1.2632948227517562</v>
      </c>
    </row>
    <row r="64" spans="1:15" x14ac:dyDescent="0.2">
      <c r="A64">
        <v>44</v>
      </c>
      <c r="B64" t="s">
        <v>18</v>
      </c>
      <c r="C64">
        <v>8282.49</v>
      </c>
      <c r="D64">
        <v>7886.32</v>
      </c>
      <c r="E64">
        <v>9733.81</v>
      </c>
      <c r="F64">
        <v>9474.02</v>
      </c>
      <c r="G64">
        <v>12028.54</v>
      </c>
      <c r="H64">
        <v>12094.93</v>
      </c>
    </row>
    <row r="65" spans="1:8" x14ac:dyDescent="0.2">
      <c r="A65">
        <v>27</v>
      </c>
      <c r="B65" t="s">
        <v>26</v>
      </c>
      <c r="C65">
        <v>11663.41</v>
      </c>
      <c r="D65">
        <v>12130.400000000001</v>
      </c>
      <c r="E65">
        <v>12393.53</v>
      </c>
      <c r="F65">
        <v>15352.689999999999</v>
      </c>
      <c r="G65">
        <v>15482.06</v>
      </c>
      <c r="H65">
        <v>15567.15</v>
      </c>
    </row>
    <row r="66" spans="1:8" x14ac:dyDescent="0.2">
      <c r="A66">
        <v>29</v>
      </c>
    </row>
    <row r="67" spans="1:8" x14ac:dyDescent="0.2">
      <c r="A67">
        <v>17</v>
      </c>
      <c r="B67" t="s">
        <v>20</v>
      </c>
      <c r="C67">
        <v>6709.02</v>
      </c>
      <c r="D67">
        <v>7308.66</v>
      </c>
      <c r="E67">
        <v>6517.14</v>
      </c>
      <c r="F67">
        <v>10575.79</v>
      </c>
      <c r="G67">
        <v>10274.98</v>
      </c>
      <c r="H67">
        <v>11976.27</v>
      </c>
    </row>
    <row r="68" spans="1:8" x14ac:dyDescent="0.2">
      <c r="A68">
        <v>13</v>
      </c>
      <c r="B68" t="s">
        <v>21</v>
      </c>
      <c r="C68">
        <v>5106.4399999999996</v>
      </c>
      <c r="D68">
        <v>4534.8999999999996</v>
      </c>
      <c r="E68">
        <v>3591.84</v>
      </c>
      <c r="F68">
        <v>2282.3000000000002</v>
      </c>
      <c r="G68">
        <v>1424.87</v>
      </c>
      <c r="H68">
        <v>799.52</v>
      </c>
    </row>
    <row r="70" spans="1:8" x14ac:dyDescent="0.2">
      <c r="A70">
        <v>76</v>
      </c>
      <c r="B70" t="s">
        <v>22</v>
      </c>
      <c r="C70">
        <v>350.69</v>
      </c>
      <c r="D70">
        <v>569.69000000000005</v>
      </c>
      <c r="E70">
        <v>569.77</v>
      </c>
      <c r="F70">
        <v>834.27</v>
      </c>
      <c r="G70">
        <v>794.14</v>
      </c>
      <c r="H70">
        <v>761.7</v>
      </c>
    </row>
    <row r="71" spans="1:8" x14ac:dyDescent="0.2">
      <c r="A71">
        <v>101</v>
      </c>
      <c r="B71" t="s">
        <v>23</v>
      </c>
      <c r="C71">
        <v>516.20000000000005</v>
      </c>
      <c r="D71">
        <v>280.39999999999998</v>
      </c>
      <c r="E71">
        <v>238.9</v>
      </c>
      <c r="F71">
        <v>225.05</v>
      </c>
      <c r="G71">
        <v>233.9</v>
      </c>
      <c r="H71">
        <v>305.95</v>
      </c>
    </row>
    <row r="72" spans="1:8" x14ac:dyDescent="0.2">
      <c r="A72">
        <v>102</v>
      </c>
      <c r="B72" t="s">
        <v>24</v>
      </c>
      <c r="C72">
        <v>14711.7</v>
      </c>
      <c r="D72">
        <v>7991.4</v>
      </c>
      <c r="E72">
        <v>6808.65</v>
      </c>
      <c r="F72">
        <v>6413.9250000000002</v>
      </c>
      <c r="G72">
        <v>6666.15</v>
      </c>
      <c r="H72">
        <v>8719.5750000000007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Alpha</vt:lpstr>
      <vt:lpstr>Beta</vt:lpstr>
      <vt:lpstr>Gamma</vt:lpstr>
      <vt:lpstr>Theta</vt:lpstr>
      <vt:lpstr>YoY metrics calculation</vt:lpstr>
      <vt:lpstr>Performance comparison</vt:lpstr>
      <vt:lpstr>Main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</dc:creator>
  <cp:lastModifiedBy>Microsoft Office User</cp:lastModifiedBy>
  <dcterms:created xsi:type="dcterms:W3CDTF">2015-05-19T06:56:16Z</dcterms:created>
  <dcterms:modified xsi:type="dcterms:W3CDTF">2020-12-14T19:22:59Z</dcterms:modified>
</cp:coreProperties>
</file>