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uabomdijemeni/Desktop/github/financial_derivates/financial_derivates_futures_options/"/>
    </mc:Choice>
  </mc:AlternateContent>
  <xr:revisionPtr revIDLastSave="0" documentId="13_ncr:1_{E4C1935D-23D2-1746-9548-52779366779E}" xr6:coauthVersionLast="46" xr6:coauthVersionMax="46" xr10:uidLastSave="{00000000-0000-0000-0000-000000000000}"/>
  <bookViews>
    <workbookView xWindow="3560" yWindow="6680" windowWidth="27640" windowHeight="15300" xr2:uid="{FCD37BEC-9A88-5743-BAB2-EDE439A2623F}"/>
  </bookViews>
  <sheets>
    <sheet name="Sheet1" sheetId="1" r:id="rId1"/>
  </sheets>
  <definedNames>
    <definedName name="_xlchart.v1.0" hidden="1">Sheet1!$B$28:$B$34</definedName>
    <definedName name="_xlchart.v1.1" hidden="1">Sheet1!$C$28:$C$34</definedName>
    <definedName name="_xlchart.v1.2" hidden="1">Sheet1!$B$28:$B$34</definedName>
    <definedName name="_xlchart.v1.3" hidden="1">Sheet1!$C$28:$C$34</definedName>
    <definedName name="_xlchart.v2.4" hidden="1">Sheet1!$B$28:$B$34</definedName>
    <definedName name="_xlchart.v2.5" hidden="1">Sheet1!$C$28:$C$34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C65" i="1"/>
  <c r="C66" i="1"/>
  <c r="C67" i="1"/>
  <c r="C68" i="1"/>
  <c r="C69" i="1"/>
  <c r="C63" i="1"/>
  <c r="B31" i="1" l="1"/>
  <c r="B30" i="1" s="1"/>
  <c r="B29" i="1" s="1"/>
  <c r="B28" i="1" s="1"/>
  <c r="D28" i="1" s="1"/>
  <c r="B66" i="1"/>
  <c r="B67" i="1" s="1"/>
  <c r="B68" i="1" s="1"/>
  <c r="B69" i="1" s="1"/>
  <c r="F16" i="1"/>
  <c r="D22" i="1" s="1"/>
  <c r="C11" i="1"/>
  <c r="B65" i="1" l="1"/>
  <c r="B64" i="1" s="1"/>
  <c r="B63" i="1" s="1"/>
  <c r="C29" i="1"/>
  <c r="C28" i="1"/>
  <c r="D31" i="1"/>
  <c r="C31" i="1"/>
  <c r="D30" i="1"/>
  <c r="C30" i="1"/>
  <c r="D29" i="1"/>
  <c r="B32" i="1"/>
  <c r="B33" i="1" l="1"/>
  <c r="C32" i="1"/>
  <c r="D32" i="1"/>
  <c r="E32" i="1" s="1"/>
  <c r="E31" i="1"/>
  <c r="B34" i="1" l="1"/>
  <c r="C33" i="1"/>
  <c r="D33" i="1"/>
  <c r="E33" i="1" s="1"/>
  <c r="E29" i="1"/>
  <c r="E30" i="1"/>
  <c r="C34" i="1" l="1"/>
  <c r="D34" i="1"/>
  <c r="E34" i="1"/>
  <c r="E28" i="1" l="1"/>
</calcChain>
</file>

<file path=xl/sharedStrings.xml><?xml version="1.0" encoding="utf-8"?>
<sst xmlns="http://schemas.openxmlformats.org/spreadsheetml/2006/main" count="48" uniqueCount="44">
  <si>
    <t>Alumimium is Raw Material for my business</t>
  </si>
  <si>
    <t>My company needs 10T of Aluminium on 15-Feb-2022</t>
  </si>
  <si>
    <t xml:space="preserve">The price of Aluminium today (3 Jan 2022) is </t>
  </si>
  <si>
    <t>Company does not want to buy today and stock the material for 1.5 months</t>
  </si>
  <si>
    <t>I fear the prices may increase in future. I carry risk of loss. What do I do?</t>
  </si>
  <si>
    <t>SHOW</t>
  </si>
  <si>
    <t>A</t>
  </si>
  <si>
    <t>How do I use Futures to hedge my risk?</t>
  </si>
  <si>
    <t>B</t>
  </si>
  <si>
    <t>Spot Prize</t>
  </si>
  <si>
    <t>Fetch Spot &amp; Futures Prices  from MCX website</t>
  </si>
  <si>
    <t>C</t>
  </si>
  <si>
    <t>What is the Lot Size?</t>
  </si>
  <si>
    <t>Rs per kg</t>
  </si>
  <si>
    <t>Futures Prices (28 Feb 2022)</t>
  </si>
  <si>
    <t>Buy a long futures contract - 28 Feb 2022</t>
  </si>
  <si>
    <t>5MT</t>
  </si>
  <si>
    <t>What is the value of exposure you are taking?</t>
  </si>
  <si>
    <t>2 lots</t>
  </si>
  <si>
    <t>10MT</t>
  </si>
  <si>
    <t>10000 KG</t>
  </si>
  <si>
    <t>Rs</t>
  </si>
  <si>
    <t>Can you protect your price risk completely?</t>
  </si>
  <si>
    <t>Yes</t>
  </si>
  <si>
    <t>Settlement is by delivery or by cash settlement allowed?</t>
  </si>
  <si>
    <t>Delivery</t>
  </si>
  <si>
    <t>D</t>
  </si>
  <si>
    <t>E</t>
  </si>
  <si>
    <t>F</t>
  </si>
  <si>
    <t>G</t>
  </si>
  <si>
    <t>How much margin is required to be kept?</t>
  </si>
  <si>
    <t>H</t>
  </si>
  <si>
    <t>Show the payoff of Hedger &amp; Speculator assuming cash settlement</t>
  </si>
  <si>
    <t>Physical Settlement</t>
  </si>
  <si>
    <t>Payoff from 
Forward Contract</t>
  </si>
  <si>
    <t>Hedger's Payoff</t>
  </si>
  <si>
    <t>Cash Settlement</t>
  </si>
  <si>
    <t>Payoff from 
Future Contract</t>
  </si>
  <si>
    <t>Total Payoff 
(Derivatrs + Asset)</t>
  </si>
  <si>
    <t>Speculator's Payoff</t>
  </si>
  <si>
    <t>Draw the payoffs on a graph</t>
  </si>
  <si>
    <t>I</t>
  </si>
  <si>
    <t>Spot Price / Market Price
on 28-Feb-2022</t>
  </si>
  <si>
    <t>Payoff by buying
in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</si>
</sst>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_);_(* \(#,##0.000\);_(* &quot;-&quot;?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0" fillId="0" borderId="0" xfId="0" applyFont="1"/>
    <xf numFmtId="43" fontId="0" fillId="0" borderId="0" xfId="1" applyFont="1"/>
    <xf numFmtId="164" fontId="0" fillId="0" borderId="0" xfId="0" applyNumberFormat="1"/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0" fillId="3" borderId="3" xfId="0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3" fillId="0" borderId="0" xfId="0" applyFont="1" applyAlignment="1">
      <alignment horizontal="right"/>
    </xf>
    <xf numFmtId="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Pay offs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Speculator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Sheet1!$B$28:$B$34</c:f>
              <c:numCache>
                <c:formatCode>General</c:formatCode>
                <c:ptCount val="7"/>
                <c:pt idx="0">
                  <c:v>143.85</c:v>
                </c:pt>
                <c:pt idx="1">
                  <c:v>173.85</c:v>
                </c:pt>
                <c:pt idx="2">
                  <c:v>203.85</c:v>
                </c:pt>
                <c:pt idx="3">
                  <c:v>233.85</c:v>
                </c:pt>
                <c:pt idx="4">
                  <c:v>263.85000000000002</c:v>
                </c:pt>
                <c:pt idx="5">
                  <c:v>293.85000000000002</c:v>
                </c:pt>
                <c:pt idx="6">
                  <c:v>323.85000000000002</c:v>
                </c:pt>
              </c:numCache>
            </c:numRef>
          </c:xVal>
          <c:yVal>
            <c:numRef>
              <c:f>Sheet1!$C$28:$C$34</c:f>
              <c:numCache>
                <c:formatCode>General</c:formatCode>
                <c:ptCount val="7"/>
                <c:pt idx="0">
                  <c:v>-82.75</c:v>
                </c:pt>
                <c:pt idx="1">
                  <c:v>-52.75</c:v>
                </c:pt>
                <c:pt idx="2">
                  <c:v>-22.75</c:v>
                </c:pt>
                <c:pt idx="3">
                  <c:v>7.25</c:v>
                </c:pt>
                <c:pt idx="4">
                  <c:v>37.250000000000028</c:v>
                </c:pt>
                <c:pt idx="5">
                  <c:v>67.250000000000028</c:v>
                </c:pt>
                <c:pt idx="6">
                  <c:v>97.250000000000028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EF-0847-9770-ABEFB58BB6CB}"/>
            </c:ext>
          </c:extLst>
        </c:ser>
        <c:ser>
          <c:idx val="1"/>
          <c:order val="1"/>
          <c:tx>
            <c:v>Hedger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Sheet1!$B$28:$B$34</c:f>
              <c:numCache>
                <c:formatCode>General</c:formatCode>
                <c:ptCount val="7"/>
                <c:pt idx="0">
                  <c:v>143.85</c:v>
                </c:pt>
                <c:pt idx="1">
                  <c:v>173.85</c:v>
                </c:pt>
                <c:pt idx="2">
                  <c:v>203.85</c:v>
                </c:pt>
                <c:pt idx="3">
                  <c:v>233.85</c:v>
                </c:pt>
                <c:pt idx="4">
                  <c:v>263.85000000000002</c:v>
                </c:pt>
                <c:pt idx="5">
                  <c:v>293.85000000000002</c:v>
                </c:pt>
                <c:pt idx="6">
                  <c:v>323.85000000000002</c:v>
                </c:pt>
              </c:numCache>
            </c:numRef>
          </c:xVal>
          <c:yVal>
            <c:numRef>
              <c:f>Sheet1!$E$28:$E$34</c:f>
              <c:numCache>
                <c:formatCode>General</c:formatCode>
                <c:ptCount val="7"/>
                <c:pt idx="0">
                  <c:v>-226.6</c:v>
                </c:pt>
                <c:pt idx="1">
                  <c:v>-226.6</c:v>
                </c:pt>
                <c:pt idx="2">
                  <c:v>-226.6</c:v>
                </c:pt>
                <c:pt idx="3">
                  <c:v>-226.6</c:v>
                </c:pt>
                <c:pt idx="4">
                  <c:v>-226.6</c:v>
                </c:pt>
                <c:pt idx="5">
                  <c:v>-226.6</c:v>
                </c:pt>
                <c:pt idx="6">
                  <c:v>-226.6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EF-0847-9770-ABEFB58BB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759503"/>
        <c:axId val="489761151"/>
      </c:scatterChart>
      <c:valAx>
        <c:axId val="48975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61151"/>
        <c:crosses val="autoZero"/>
        <c:crossBetween val="midCat"/>
      </c:valAx>
      <c:valAx>
        <c:axId val="48976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59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39</xdr:row>
      <xdr:rowOff>19050</xdr:rowOff>
    </xdr:from>
    <xdr:to>
      <xdr:col>2</xdr:col>
      <xdr:colOff>1578428</xdr:colOff>
      <xdr:row>57</xdr:row>
      <xdr:rowOff>181428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BEEF2-2C4F-5E40-A9CC-93E17927E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D1DD-F45D-5145-AFA7-3048F3EE7BCC}">
  <dimension ref="A1:G71"/>
  <sheetViews>
    <sheetView tabSelected="1" topLeftCell="A7" zoomScale="70" zoomScaleNormal="70" workbookViewId="0">
      <selection activeCell="L55" sqref="L55"/>
    </sheetView>
  </sheetViews>
  <sheetFormatPr baseColWidth="10" defaultRowHeight="16" x14ac:dyDescent="0.2"/>
  <cols>
    <col min="2" max="2" width="64.33203125" bestFit="1" customWidth="1"/>
    <col min="3" max="3" width="35.5" bestFit="1" customWidth="1"/>
    <col min="4" max="4" width="15.33203125" bestFit="1" customWidth="1"/>
    <col min="5" max="5" width="14" bestFit="1" customWidth="1"/>
    <col min="6" max="6" width="13.5" bestFit="1" customWidth="1"/>
  </cols>
  <sheetData>
    <row r="1" spans="1:7" x14ac:dyDescent="0.2">
      <c r="B1" t="s">
        <v>0</v>
      </c>
    </row>
    <row r="2" spans="1:7" x14ac:dyDescent="0.2">
      <c r="B2" t="s">
        <v>1</v>
      </c>
    </row>
    <row r="3" spans="1:7" x14ac:dyDescent="0.2">
      <c r="B3" t="s">
        <v>2</v>
      </c>
      <c r="C3" s="1">
        <v>233.85</v>
      </c>
      <c r="D3" t="s">
        <v>13</v>
      </c>
    </row>
    <row r="4" spans="1:7" x14ac:dyDescent="0.2">
      <c r="B4" t="s">
        <v>3</v>
      </c>
    </row>
    <row r="5" spans="1:7" x14ac:dyDescent="0.2">
      <c r="B5" t="s">
        <v>4</v>
      </c>
    </row>
    <row r="7" spans="1:7" x14ac:dyDescent="0.2">
      <c r="A7" s="13" t="s">
        <v>5</v>
      </c>
    </row>
    <row r="8" spans="1:7" x14ac:dyDescent="0.2">
      <c r="A8" s="13" t="s">
        <v>6</v>
      </c>
      <c r="B8" s="1" t="s">
        <v>7</v>
      </c>
      <c r="C8" s="2" t="s">
        <v>15</v>
      </c>
    </row>
    <row r="9" spans="1:7" x14ac:dyDescent="0.2">
      <c r="A9" s="13"/>
    </row>
    <row r="10" spans="1:7" x14ac:dyDescent="0.2">
      <c r="A10" s="13"/>
      <c r="B10" s="1" t="s">
        <v>10</v>
      </c>
    </row>
    <row r="11" spans="1:7" x14ac:dyDescent="0.2">
      <c r="A11" s="13" t="s">
        <v>8</v>
      </c>
      <c r="B11" t="s">
        <v>9</v>
      </c>
      <c r="C11" s="1">
        <f>C3</f>
        <v>233.85</v>
      </c>
      <c r="D11" t="s">
        <v>13</v>
      </c>
    </row>
    <row r="12" spans="1:7" x14ac:dyDescent="0.2">
      <c r="A12" s="13"/>
      <c r="B12" t="s">
        <v>14</v>
      </c>
      <c r="C12" s="1">
        <v>226.6</v>
      </c>
      <c r="D12" t="s">
        <v>13</v>
      </c>
    </row>
    <row r="13" spans="1:7" x14ac:dyDescent="0.2">
      <c r="A13" s="13"/>
    </row>
    <row r="14" spans="1:7" x14ac:dyDescent="0.2">
      <c r="A14" s="13" t="s">
        <v>11</v>
      </c>
      <c r="B14" s="1" t="s">
        <v>12</v>
      </c>
      <c r="C14" t="s">
        <v>16</v>
      </c>
    </row>
    <row r="15" spans="1:7" x14ac:dyDescent="0.2">
      <c r="A15" s="13"/>
    </row>
    <row r="16" spans="1:7" x14ac:dyDescent="0.2">
      <c r="A16" s="13" t="s">
        <v>26</v>
      </c>
      <c r="B16" s="1" t="s">
        <v>17</v>
      </c>
      <c r="C16" t="s">
        <v>18</v>
      </c>
      <c r="D16" t="s">
        <v>19</v>
      </c>
      <c r="E16" t="s">
        <v>20</v>
      </c>
      <c r="F16" s="3">
        <f>10000*C12</f>
        <v>2266000</v>
      </c>
      <c r="G16" t="s">
        <v>21</v>
      </c>
    </row>
    <row r="17" spans="1:5" x14ac:dyDescent="0.2">
      <c r="A17" s="13"/>
    </row>
    <row r="18" spans="1:5" x14ac:dyDescent="0.2">
      <c r="A18" s="13" t="s">
        <v>27</v>
      </c>
      <c r="B18" s="1" t="s">
        <v>22</v>
      </c>
      <c r="C18" t="s">
        <v>23</v>
      </c>
    </row>
    <row r="19" spans="1:5" x14ac:dyDescent="0.2">
      <c r="A19" s="13"/>
    </row>
    <row r="20" spans="1:5" x14ac:dyDescent="0.2">
      <c r="A20" s="13" t="s">
        <v>28</v>
      </c>
      <c r="B20" s="1" t="s">
        <v>24</v>
      </c>
      <c r="C20" t="s">
        <v>25</v>
      </c>
    </row>
    <row r="21" spans="1:5" x14ac:dyDescent="0.2">
      <c r="A21" s="13"/>
    </row>
    <row r="22" spans="1:5" x14ac:dyDescent="0.2">
      <c r="A22" s="13" t="s">
        <v>29</v>
      </c>
      <c r="B22" s="1" t="s">
        <v>30</v>
      </c>
      <c r="C22" s="14">
        <v>0.08</v>
      </c>
      <c r="D22" s="4">
        <f>F16*0.08</f>
        <v>181280</v>
      </c>
    </row>
    <row r="23" spans="1:5" x14ac:dyDescent="0.2">
      <c r="A23" s="13"/>
    </row>
    <row r="24" spans="1:5" x14ac:dyDescent="0.2">
      <c r="A24" s="13" t="s">
        <v>31</v>
      </c>
      <c r="B24" s="1" t="s">
        <v>32</v>
      </c>
    </row>
    <row r="25" spans="1:5" x14ac:dyDescent="0.2">
      <c r="A25" s="13"/>
    </row>
    <row r="26" spans="1:5" x14ac:dyDescent="0.2">
      <c r="A26" s="13"/>
      <c r="B26" s="11" t="s">
        <v>36</v>
      </c>
      <c r="C26" s="12"/>
      <c r="D26" s="12"/>
      <c r="E26" s="12"/>
    </row>
    <row r="27" spans="1:5" ht="51" x14ac:dyDescent="0.2">
      <c r="A27" s="13"/>
      <c r="B27" s="7" t="s">
        <v>42</v>
      </c>
      <c r="C27" s="7" t="s">
        <v>37</v>
      </c>
      <c r="D27" s="7" t="s">
        <v>43</v>
      </c>
      <c r="E27" s="7" t="s">
        <v>38</v>
      </c>
    </row>
    <row r="28" spans="1:5" x14ac:dyDescent="0.2">
      <c r="A28" s="13"/>
      <c r="B28" s="8">
        <f t="shared" ref="B28:B29" si="0">B29-30</f>
        <v>143.85</v>
      </c>
      <c r="C28" s="8">
        <f>B28-$C$12</f>
        <v>-82.75</v>
      </c>
      <c r="D28" s="8">
        <f>-B28</f>
        <v>-143.85</v>
      </c>
      <c r="E28" s="8">
        <f>D28+C28</f>
        <v>-226.6</v>
      </c>
    </row>
    <row r="29" spans="1:5" x14ac:dyDescent="0.2">
      <c r="A29" s="13"/>
      <c r="B29" s="8">
        <f t="shared" si="0"/>
        <v>173.85</v>
      </c>
      <c r="C29" s="8">
        <f t="shared" ref="C29:C34" si="1">B29-$C$12</f>
        <v>-52.75</v>
      </c>
      <c r="D29" s="8">
        <f t="shared" ref="D29:D34" si="2">-B29</f>
        <v>-173.85</v>
      </c>
      <c r="E29" s="8">
        <f t="shared" ref="E29:E34" si="3">D29+C29</f>
        <v>-226.6</v>
      </c>
    </row>
    <row r="30" spans="1:5" x14ac:dyDescent="0.2">
      <c r="A30" s="13"/>
      <c r="B30" s="8">
        <f>B31-30</f>
        <v>203.85</v>
      </c>
      <c r="C30" s="8">
        <f t="shared" si="1"/>
        <v>-22.75</v>
      </c>
      <c r="D30" s="8">
        <f t="shared" si="2"/>
        <v>-203.85</v>
      </c>
      <c r="E30" s="8">
        <f t="shared" si="3"/>
        <v>-226.6</v>
      </c>
    </row>
    <row r="31" spans="1:5" x14ac:dyDescent="0.2">
      <c r="A31" s="13"/>
      <c r="B31" s="8">
        <f>$C$3</f>
        <v>233.85</v>
      </c>
      <c r="C31" s="8">
        <f t="shared" si="1"/>
        <v>7.25</v>
      </c>
      <c r="D31" s="8">
        <f t="shared" si="2"/>
        <v>-233.85</v>
      </c>
      <c r="E31" s="8">
        <f t="shared" si="3"/>
        <v>-226.6</v>
      </c>
    </row>
    <row r="32" spans="1:5" x14ac:dyDescent="0.2">
      <c r="A32" s="13"/>
      <c r="B32" s="8">
        <f>B31+30</f>
        <v>263.85000000000002</v>
      </c>
      <c r="C32" s="8">
        <f t="shared" si="1"/>
        <v>37.250000000000028</v>
      </c>
      <c r="D32" s="8">
        <f t="shared" si="2"/>
        <v>-263.85000000000002</v>
      </c>
      <c r="E32" s="8">
        <f t="shared" si="3"/>
        <v>-226.6</v>
      </c>
    </row>
    <row r="33" spans="1:5" x14ac:dyDescent="0.2">
      <c r="A33" s="13"/>
      <c r="B33" s="8">
        <f t="shared" ref="B33:B34" si="4">B32+30</f>
        <v>293.85000000000002</v>
      </c>
      <c r="C33" s="8">
        <f t="shared" si="1"/>
        <v>67.250000000000028</v>
      </c>
      <c r="D33" s="8">
        <f t="shared" si="2"/>
        <v>-293.85000000000002</v>
      </c>
      <c r="E33" s="8">
        <f t="shared" si="3"/>
        <v>-226.6</v>
      </c>
    </row>
    <row r="34" spans="1:5" x14ac:dyDescent="0.2">
      <c r="A34" s="13"/>
      <c r="B34" s="8">
        <f t="shared" si="4"/>
        <v>323.85000000000002</v>
      </c>
      <c r="C34" s="8">
        <f t="shared" si="1"/>
        <v>97.250000000000028</v>
      </c>
      <c r="D34" s="8">
        <f t="shared" si="2"/>
        <v>-323.85000000000002</v>
      </c>
      <c r="E34" s="8">
        <f t="shared" si="3"/>
        <v>-226.6</v>
      </c>
    </row>
    <row r="35" spans="1:5" x14ac:dyDescent="0.2">
      <c r="A35" s="13"/>
      <c r="C35" s="10" t="s">
        <v>39</v>
      </c>
      <c r="E35" s="10" t="s">
        <v>35</v>
      </c>
    </row>
    <row r="36" spans="1:5" x14ac:dyDescent="0.2">
      <c r="A36" s="13"/>
      <c r="C36" s="10"/>
      <c r="E36" s="10"/>
    </row>
    <row r="37" spans="1:5" x14ac:dyDescent="0.2">
      <c r="A37" s="13"/>
    </row>
    <row r="38" spans="1:5" x14ac:dyDescent="0.2">
      <c r="A38" s="13" t="s">
        <v>41</v>
      </c>
      <c r="B38" s="1" t="s">
        <v>40</v>
      </c>
    </row>
    <row r="61" spans="1:3" x14ac:dyDescent="0.2">
      <c r="A61" s="13"/>
      <c r="B61" s="5" t="s">
        <v>33</v>
      </c>
      <c r="C61" s="6"/>
    </row>
    <row r="62" spans="1:3" ht="34" x14ac:dyDescent="0.2">
      <c r="A62" s="13"/>
      <c r="B62" s="7" t="s">
        <v>42</v>
      </c>
      <c r="C62" s="7" t="s">
        <v>34</v>
      </c>
    </row>
    <row r="63" spans="1:3" x14ac:dyDescent="0.2">
      <c r="A63" s="13"/>
      <c r="B63" s="8">
        <f t="shared" ref="B63:B64" si="5">B64-30</f>
        <v>143.85</v>
      </c>
      <c r="C63" s="8">
        <f>-$C$12</f>
        <v>-226.6</v>
      </c>
    </row>
    <row r="64" spans="1:3" x14ac:dyDescent="0.2">
      <c r="A64" s="13"/>
      <c r="B64" s="8">
        <f t="shared" si="5"/>
        <v>173.85</v>
      </c>
      <c r="C64" s="8">
        <f t="shared" ref="C64:C69" si="6">-$C$12</f>
        <v>-226.6</v>
      </c>
    </row>
    <row r="65" spans="1:3" x14ac:dyDescent="0.2">
      <c r="A65" s="13"/>
      <c r="B65" s="8">
        <f>B66-30</f>
        <v>203.85</v>
      </c>
      <c r="C65" s="8">
        <f t="shared" si="6"/>
        <v>-226.6</v>
      </c>
    </row>
    <row r="66" spans="1:3" x14ac:dyDescent="0.2">
      <c r="A66" s="13"/>
      <c r="B66" s="8">
        <f>$C$3</f>
        <v>233.85</v>
      </c>
      <c r="C66" s="8">
        <f t="shared" si="6"/>
        <v>-226.6</v>
      </c>
    </row>
    <row r="67" spans="1:3" x14ac:dyDescent="0.2">
      <c r="A67" s="13"/>
      <c r="B67" s="8">
        <f>B66+30</f>
        <v>263.85000000000002</v>
      </c>
      <c r="C67" s="8">
        <f t="shared" si="6"/>
        <v>-226.6</v>
      </c>
    </row>
    <row r="68" spans="1:3" x14ac:dyDescent="0.2">
      <c r="A68" s="13"/>
      <c r="B68" s="8">
        <f t="shared" ref="B68:B69" si="7">B67+30</f>
        <v>293.85000000000002</v>
      </c>
      <c r="C68" s="8">
        <f t="shared" si="6"/>
        <v>-226.6</v>
      </c>
    </row>
    <row r="69" spans="1:3" x14ac:dyDescent="0.2">
      <c r="A69" s="13"/>
      <c r="B69" s="8">
        <f t="shared" si="7"/>
        <v>323.85000000000002</v>
      </c>
      <c r="C69" s="8">
        <f t="shared" si="6"/>
        <v>-226.6</v>
      </c>
    </row>
    <row r="70" spans="1:3" x14ac:dyDescent="0.2">
      <c r="A70" s="13"/>
      <c r="B70" s="9"/>
      <c r="C70" s="10" t="s">
        <v>35</v>
      </c>
    </row>
    <row r="71" spans="1:3" x14ac:dyDescent="0.2">
      <c r="A71" s="13"/>
    </row>
  </sheetData>
  <mergeCells count="2">
    <mergeCell ref="B61:C61"/>
    <mergeCell ref="B26:E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2022-01-03T19:39:53Z</dcterms:created>
  <dcterms:modified xsi:type="dcterms:W3CDTF">2022-01-03T20:21:28Z</dcterms:modified>
</cp:coreProperties>
</file>